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5.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drawings/drawing9.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ml.chartshapes+xml"/>
  <Override PartName="/xl/charts/chart10.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5.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6.xml" ContentType="application/vnd.openxmlformats-officedocument.drawingml.chartshapes+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7.xml" ContentType="application/vnd.openxmlformats-officedocument.drawingml.chartshapes+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0.xml" ContentType="application/vnd.openxmlformats-officedocument.drawingml.chartshapes+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1.xml" ContentType="application/vnd.openxmlformats-officedocument.drawingml.chartshapes+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5.xml" ContentType="application/vnd.openxmlformats-officedocument.drawingml.chartshapes+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6.xml" ContentType="application/vnd.openxmlformats-officedocument.drawingml.chartshapes+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7.xml" ContentType="application/vnd.openxmlformats-officedocument.drawingml.chartshapes+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ml.chartshapes+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9.xml" ContentType="application/vnd.openxmlformats-officedocument.drawingml.chartshapes+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1.xml" ContentType="application/vnd.openxmlformats-officedocument.drawingml.chartshapes+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2.xml" ContentType="application/vnd.openxmlformats-officedocument.drawingml.chartshapes+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3.xml" ContentType="application/vnd.openxmlformats-officedocument.drawingml.chartshapes+xml"/>
  <Override PartName="/xl/charts/chart38.xml" ContentType="application/vnd.openxmlformats-officedocument.drawingml.chart+xml"/>
  <Override PartName="/xl/charts/style32.xml" ContentType="application/vnd.ms-office.chartstyle+xml"/>
  <Override PartName="/xl/charts/colors32.xml" ContentType="application/vnd.ms-office.chartcolorstyle+xml"/>
  <Override PartName="/xl/charts/chart39.xml" ContentType="application/vnd.openxmlformats-officedocument.drawingml.chart+xml"/>
  <Override PartName="/xl/charts/style33.xml" ContentType="application/vnd.ms-office.chartstyle+xml"/>
  <Override PartName="/xl/charts/colors33.xml" ContentType="application/vnd.ms-office.chartcolorstyle+xml"/>
  <Override PartName="/xl/charts/chart40.xml" ContentType="application/vnd.openxmlformats-officedocument.drawingml.chart+xml"/>
  <Override PartName="/xl/charts/style34.xml" ContentType="application/vnd.ms-office.chartstyle+xml"/>
  <Override PartName="/xl/charts/colors34.xml" ContentType="application/vnd.ms-office.chartcolorstyle+xml"/>
  <Override PartName="/xl/charts/chart41.xml" ContentType="application/vnd.openxmlformats-officedocument.drawingml.chart+xml"/>
  <Override PartName="/xl/charts/style35.xml" ContentType="application/vnd.ms-office.chartstyle+xml"/>
  <Override PartName="/xl/charts/colors35.xml" ContentType="application/vnd.ms-office.chartcolorstyle+xml"/>
  <Override PartName="/xl/charts/chart4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5.xml" ContentType="application/vnd.openxmlformats-officedocument.drawingml.chartshapes+xml"/>
  <Override PartName="/xl/charts/chart4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6.xml" ContentType="application/vnd.openxmlformats-officedocument.drawingml.chartshapes+xml"/>
  <Override PartName="/xl/charts/chart45.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7.xml" ContentType="application/vnd.openxmlformats-officedocument.drawingml.chartshapes+xml"/>
  <Override PartName="/xl/charts/chart4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ml.chartshapes+xml"/>
  <Override PartName="/xl/charts/chart47.xml" ContentType="application/vnd.openxmlformats-officedocument.drawingml.chart+xml"/>
  <Override PartName="/xl/theme/themeOverride10.xml" ContentType="application/vnd.openxmlformats-officedocument.themeOverride+xml"/>
  <Override PartName="/xl/drawings/drawing49.xml" ContentType="application/vnd.openxmlformats-officedocument.drawingml.chartshapes+xml"/>
  <Override PartName="/xl/charts/chart48.xml" ContentType="application/vnd.openxmlformats-officedocument.drawingml.chart+xml"/>
  <Override PartName="/xl/theme/themeOverride11.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49.xml" ContentType="application/vnd.openxmlformats-officedocument.drawingml.chart+xml"/>
  <Override PartName="/xl/theme/themeOverride12.xml" ContentType="application/vnd.openxmlformats-officedocument.themeOverride+xml"/>
  <Override PartName="/xl/drawings/drawing52.xml" ContentType="application/vnd.openxmlformats-officedocument.drawingml.chartshapes+xml"/>
  <Override PartName="/xl/charts/chart50.xml" ContentType="application/vnd.openxmlformats-officedocument.drawingml.chart+xml"/>
  <Override PartName="/xl/theme/themeOverride13.xml" ContentType="application/vnd.openxmlformats-officedocument.themeOverride+xml"/>
  <Override PartName="/xl/drawings/drawing53.xml" ContentType="application/vnd.openxmlformats-officedocument.drawingml.chartshapes+xml"/>
  <Override PartName="/xl/charts/chart5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theme/themeOverride14.xml" ContentType="application/vnd.openxmlformats-officedocument.themeOverride+xml"/>
  <Override PartName="/xl/drawings/drawing56.xml" ContentType="application/vnd.openxmlformats-officedocument.drawingml.chartshapes+xml"/>
  <Override PartName="/xl/charts/chart54.xml" ContentType="application/vnd.openxmlformats-officedocument.drawingml.chart+xml"/>
  <Override PartName="/xl/theme/themeOverride15.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charts/chart55.xml" ContentType="application/vnd.openxmlformats-officedocument.drawingml.chart+xml"/>
  <Override PartName="/xl/drawings/drawing59.xml" ContentType="application/vnd.openxmlformats-officedocument.drawingml.chartshapes+xml"/>
  <Override PartName="/xl/charts/chart56.xml" ContentType="application/vnd.openxmlformats-officedocument.drawingml.chart+xml"/>
  <Override PartName="/xl/drawings/drawing60.xml" ContentType="application/vnd.openxmlformats-officedocument.drawingml.chartshapes+xml"/>
  <Override PartName="/xl/charts/chart57.xml" ContentType="application/vnd.openxmlformats-officedocument.drawingml.chart+xml"/>
  <Override PartName="/xl/drawings/drawing61.xml" ContentType="application/vnd.openxmlformats-officedocument.drawingml.chartshapes+xml"/>
  <Override PartName="/xl/charts/chart58.xml" ContentType="application/vnd.openxmlformats-officedocument.drawingml.chart+xml"/>
  <Override PartName="/xl/drawings/drawing62.xml" ContentType="application/vnd.openxmlformats-officedocument.drawingml.chartshapes+xml"/>
  <Override PartName="/xl/charts/chart59.xml" ContentType="application/vnd.openxmlformats-officedocument.drawingml.chart+xml"/>
  <Override PartName="/xl/theme/themeOverride16.xml" ContentType="application/vnd.openxmlformats-officedocument.themeOverride+xml"/>
  <Override PartName="/xl/drawings/drawing63.xml" ContentType="application/vnd.openxmlformats-officedocument.drawingml.chartshapes+xml"/>
  <Override PartName="/xl/charts/chart60.xml" ContentType="application/vnd.openxmlformats-officedocument.drawingml.chart+xml"/>
  <Override PartName="/xl/theme/themeOverride17.xml" ContentType="application/vnd.openxmlformats-officedocument.themeOverride+xml"/>
  <Override PartName="/xl/drawings/drawing64.xml" ContentType="application/vnd.openxmlformats-officedocument.drawingml.chartshapes+xml"/>
  <Override PartName="/xl/charts/chart61.xml" ContentType="application/vnd.openxmlformats-officedocument.drawingml.chart+xml"/>
  <Override PartName="/xl/theme/themeOverride18.xml" ContentType="application/vnd.openxmlformats-officedocument.themeOverride+xml"/>
  <Override PartName="/xl/drawings/drawing65.xml" ContentType="application/vnd.openxmlformats-officedocument.drawingml.chartshapes+xml"/>
  <Override PartName="/xl/charts/chart62.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63.xml" ContentType="application/vnd.openxmlformats-officedocument.drawingml.chart+xml"/>
  <Override PartName="/xl/drawings/drawing68.xml" ContentType="application/vnd.openxmlformats-officedocument.drawingml.chartshapes+xml"/>
  <Override PartName="/xl/charts/chart64.xml" ContentType="application/vnd.openxmlformats-officedocument.drawingml.chart+xml"/>
  <Override PartName="/xl/drawings/drawing69.xml" ContentType="application/vnd.openxmlformats-officedocument.drawingml.chartshapes+xml"/>
  <Override PartName="/xl/charts/chart65.xml" ContentType="application/vnd.openxmlformats-officedocument.drawingml.chart+xml"/>
  <Override PartName="/xl/drawings/drawing70.xml" ContentType="application/vnd.openxmlformats-officedocument.drawingml.chartshapes+xml"/>
  <Override PartName="/xl/charts/chart66.xml" ContentType="application/vnd.openxmlformats-officedocument.drawingml.chart+xml"/>
  <Override PartName="/xl/drawings/drawing71.xml" ContentType="application/vnd.openxmlformats-officedocument.drawingml.chartshapes+xml"/>
  <Override PartName="/xl/charts/chart67.xml" ContentType="application/vnd.openxmlformats-officedocument.drawingml.chart+xml"/>
  <Override PartName="/xl/theme/themeOverride19.xml" ContentType="application/vnd.openxmlformats-officedocument.themeOverride+xml"/>
  <Override PartName="/xl/drawings/drawing72.xml" ContentType="application/vnd.openxmlformats-officedocument.drawingml.chartshapes+xml"/>
  <Override PartName="/xl/charts/chart68.xml" ContentType="application/vnd.openxmlformats-officedocument.drawingml.chart+xml"/>
  <Override PartName="/xl/theme/themeOverride20.xml" ContentType="application/vnd.openxmlformats-officedocument.themeOverride+xml"/>
  <Override PartName="/xl/drawings/drawing73.xml" ContentType="application/vnd.openxmlformats-officedocument.drawingml.chartshapes+xml"/>
  <Override PartName="/xl/charts/chart69.xml" ContentType="application/vnd.openxmlformats-officedocument.drawingml.chart+xml"/>
  <Override PartName="/xl/theme/themeOverride21.xml" ContentType="application/vnd.openxmlformats-officedocument.themeOverride+xml"/>
  <Override PartName="/xl/drawings/drawing74.xml" ContentType="application/vnd.openxmlformats-officedocument.drawingml.chartshapes+xml"/>
  <Override PartName="/xl/charts/chart70.xml" ContentType="application/vnd.openxmlformats-officedocument.drawingml.chart+xml"/>
  <Override PartName="/xl/theme/themeOverride22.xml" ContentType="application/vnd.openxmlformats-officedocument.themeOverride+xml"/>
  <Override PartName="/xl/drawings/drawing75.xml" ContentType="application/vnd.openxmlformats-officedocument.drawingml.chartshapes+xml"/>
  <Override PartName="/xl/drawings/drawing76.xml" ContentType="application/vnd.openxmlformats-officedocument.drawing+xml"/>
  <Override PartName="/xl/charts/chart71.xml" ContentType="application/vnd.openxmlformats-officedocument.drawingml.chart+xml"/>
  <Override PartName="/xl/charts/style43.xml" ContentType="application/vnd.ms-office.chartstyle+xml"/>
  <Override PartName="/xl/charts/colors43.xml" ContentType="application/vnd.ms-office.chartcolorstyle+xml"/>
  <Override PartName="/xl/charts/chart72.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Saori AKIMOTO\Box\0804300_温室効果ガスインベントリオフィス\インベントリ\00_Inventory\JNGI_2025\002_JNGI2025_確報値\"/>
    </mc:Choice>
  </mc:AlternateContent>
  <xr:revisionPtr revIDLastSave="0" documentId="13_ncr:1_{99FDA248-1082-4589-8718-CC222FE9A3A2}" xr6:coauthVersionLast="47" xr6:coauthVersionMax="47" xr10:uidLastSave="{00000000-0000-0000-0000-000000000000}"/>
  <bookViews>
    <workbookView xWindow="-120" yWindow="-120" windowWidth="29040" windowHeight="17520" tabRatio="767" xr2:uid="{CAEC02A5-A6AA-42D7-B85A-169E25F4D131}"/>
  </bookViews>
  <sheets>
    <sheet name="0.Contents" sheetId="61" r:id="rId1"/>
    <sheet name="Notes" sheetId="99" r:id="rId2"/>
    <sheet name="1.Summary" sheetId="64" r:id="rId3"/>
    <sheet name="2.CO2-sector" sheetId="65" r:id="rId4"/>
    <sheet name="3.Allocated_CO2-sector" sheetId="66" r:id="rId5"/>
    <sheet name="4.CO2-share" sheetId="112" r:id="rId6"/>
    <sheet name="5.CO2-fuel" sheetId="70" r:id="rId7"/>
    <sheet name="6.CH4" sheetId="74" r:id="rId8"/>
    <sheet name="7.N2O" sheetId="76" r:id="rId9"/>
    <sheet name="8.F-gas" sheetId="100" r:id="rId10"/>
    <sheet name="9.GHG-capita" sheetId="117" r:id="rId11"/>
    <sheet name="10.GHG-GDP" sheetId="118" r:id="rId12"/>
    <sheet name="11.Household (per household)" sheetId="97" r:id="rId13"/>
    <sheet name="12.Household (per capita)" sheetId="101" r:id="rId14"/>
    <sheet name="13.NDC-LULUCF" sheetId="116" r:id="rId15"/>
    <sheet name="14.【Annex】UN-GHGs" sheetId="125" r:id="rId16"/>
  </sheets>
  <definedNames>
    <definedName name="_1__123Graph_Aグラフ_2A" localSheetId="14" hidden="1">#REF!</definedName>
    <definedName name="_1__123Graph_Aグラフ_2A" localSheetId="5" hidden="1">#REF!</definedName>
    <definedName name="_1__123Graph_Aグラフ_2A" hidden="1">#REF!</definedName>
    <definedName name="_2__123Graph_Bグラフ_2A" localSheetId="14" hidden="1">#REF!</definedName>
    <definedName name="_2__123Graph_Bグラフ_2A" localSheetId="5" hidden="1">#REF!</definedName>
    <definedName name="_2__123Graph_Bグラフ_2A" hidden="1">#REF!</definedName>
    <definedName name="_3__123Graph_Cグラフ_2A" localSheetId="14" hidden="1">#REF!</definedName>
    <definedName name="_3__123Graph_Cグラフ_2A" localSheetId="5" hidden="1">#REF!</definedName>
    <definedName name="_3__123Graph_Cグラフ_2A" hidden="1">#REF!</definedName>
    <definedName name="_4__123Graph_Dグラフ_2A" localSheetId="14" hidden="1">#REF!</definedName>
    <definedName name="_4__123Graph_Dグラフ_2A" localSheetId="5" hidden="1">#REF!</definedName>
    <definedName name="_4__123Graph_Dグラフ_2A" hidden="1">#REF!</definedName>
    <definedName name="_5__123Graph_Eグラフ_2A" localSheetId="14" hidden="1">#REF!</definedName>
    <definedName name="_5__123Graph_Eグラフ_2A" localSheetId="5" hidden="1">#REF!</definedName>
    <definedName name="_5__123Graph_Eグラフ_2A" hidden="1">#REF!</definedName>
    <definedName name="_6__123Graph_Xグラフ_2A" localSheetId="14" hidden="1">#REF!</definedName>
    <definedName name="_6__123Graph_Xグラフ_2A" localSheetId="5" hidden="1">#REF!</definedName>
    <definedName name="_6__123Graph_Xグラフ_2A" hidden="1">#REF!</definedName>
    <definedName name="_Fill" localSheetId="14" hidden="1">#REF!</definedName>
    <definedName name="_Fill" localSheetId="5" hidden="1">#REF!</definedName>
    <definedName name="_Fill" hidden="1">#REF!</definedName>
    <definedName name="_Regression_Out" localSheetId="14" hidden="1">#REF!</definedName>
    <definedName name="_Regression_Out" localSheetId="5" hidden="1">#REF!</definedName>
    <definedName name="_Regression_Out" hidden="1">#REF!</definedName>
    <definedName name="_Regression_X" localSheetId="14" hidden="1">#REF!</definedName>
    <definedName name="_Regression_X" localSheetId="5" hidden="1">#REF!</definedName>
    <definedName name="_Regression_X" hidden="1">#REF!</definedName>
    <definedName name="_Regression_Y" localSheetId="14" hidden="1">#REF!</definedName>
    <definedName name="_Regression_Y" localSheetId="5" hidden="1">#REF!</definedName>
    <definedName name="_Regression_Y" hidden="1">#REF!</definedName>
    <definedName name="_xlnm.Print_Area" localSheetId="0">'0.Contents'!$A$1:$E$28</definedName>
    <definedName name="_xlnm.Print_Area" localSheetId="5">'4.CO2-share'!$A$1:$AH$57</definedName>
    <definedName name="_xlnm.Print_Area" localSheetId="7">'6.CH4'!$A$1:$CB$52</definedName>
    <definedName name="_xlnm.Print_Titles" localSheetId="7">'6.CH4'!$U:$W</definedName>
    <definedName name="regression" localSheetId="5" hidden="1">#REF!</definedName>
    <definedName name="regression" hidden="1">#REF!</definedName>
    <definedName name="regressiona1" localSheetId="5"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1" i="70" l="1"/>
  <c r="AA11" i="70"/>
  <c r="AC49" i="100"/>
  <c r="AB48" i="100" l="1"/>
  <c r="AH47" i="100"/>
  <c r="AG47" i="100"/>
  <c r="AF47" i="100"/>
  <c r="AE47" i="100"/>
  <c r="AD47" i="100"/>
  <c r="AC47" i="100"/>
  <c r="AB47" i="100"/>
  <c r="AB46" i="100"/>
  <c r="AA48" i="100"/>
  <c r="AA47" i="100"/>
  <c r="AA46" i="100"/>
  <c r="BF124" i="100" l="1"/>
  <c r="BC122" i="100"/>
  <c r="BA123" i="100"/>
  <c r="AY124" i="100"/>
  <c r="BE123" i="100"/>
  <c r="AZ124" i="100"/>
  <c r="BH124" i="100"/>
  <c r="BH122" i="100"/>
  <c r="BF123" i="100"/>
  <c r="BA124" i="100"/>
  <c r="BE124" i="100"/>
  <c r="BG124" i="100"/>
  <c r="AY122" i="100"/>
  <c r="BD122" i="100"/>
  <c r="AZ123" i="100"/>
  <c r="BG122" i="100"/>
  <c r="BC123" i="100"/>
  <c r="BG123" i="100"/>
  <c r="BB124" i="100"/>
  <c r="AZ122" i="100"/>
  <c r="BB122" i="100"/>
  <c r="AY123" i="100"/>
  <c r="BB123" i="100"/>
  <c r="BH123" i="100"/>
  <c r="BC124" i="100"/>
  <c r="BA122" i="100"/>
  <c r="BE122" i="100"/>
  <c r="BF122" i="100"/>
  <c r="BD123" i="100"/>
  <c r="BD124" i="100"/>
  <c r="AM84" i="100"/>
  <c r="AG86" i="100"/>
  <c r="AO85" i="100"/>
  <c r="BG86" i="100"/>
  <c r="AM86" i="100"/>
  <c r="AC86" i="100"/>
  <c r="AR84" i="100"/>
  <c r="AO86" i="100"/>
  <c r="AJ85" i="100"/>
  <c r="AH86" i="100"/>
  <c r="AU85" i="100"/>
  <c r="AD86" i="100"/>
  <c r="AQ84" i="100"/>
  <c r="AW85" i="100"/>
  <c r="BF86" i="100"/>
  <c r="AE86" i="100"/>
  <c r="AI86" i="100"/>
  <c r="AU84" i="100"/>
  <c r="AX84" i="100"/>
  <c r="AY84" i="100"/>
  <c r="BA84" i="100"/>
  <c r="BB84" i="100"/>
  <c r="AS86" i="100"/>
  <c r="BD84" i="100"/>
  <c r="AZ85" i="100"/>
  <c r="AE84" i="100"/>
  <c r="AY86" i="100"/>
  <c r="AH85" i="100"/>
  <c r="AP84" i="100"/>
  <c r="AJ86" i="100"/>
  <c r="AL86" i="100"/>
  <c r="AB84" i="100"/>
  <c r="BB85" i="100"/>
  <c r="BC85" i="100"/>
  <c r="AC85" i="100"/>
  <c r="BE85" i="100"/>
  <c r="AZ86" i="100"/>
  <c r="AN84" i="100"/>
  <c r="AK85" i="100"/>
  <c r="AN85" i="100"/>
  <c r="AT84" i="100"/>
  <c r="AQ85" i="100"/>
  <c r="AW84" i="100"/>
  <c r="AN86" i="100"/>
  <c r="AZ84" i="100"/>
  <c r="AV85" i="100"/>
  <c r="AX85" i="100"/>
  <c r="AT86" i="100"/>
  <c r="BE84" i="100"/>
  <c r="BA85" i="100"/>
  <c r="AH84" i="100"/>
  <c r="AI84" i="100"/>
  <c r="AD85" i="100"/>
  <c r="BF85" i="100"/>
  <c r="BA86" i="100"/>
  <c r="BH86" i="100"/>
  <c r="AM85" i="100"/>
  <c r="AP85" i="100"/>
  <c r="AV84" i="100"/>
  <c r="AS85" i="100"/>
  <c r="AT85" i="100"/>
  <c r="AP86" i="100"/>
  <c r="AQ86" i="100"/>
  <c r="AD84" i="100"/>
  <c r="AW86" i="100"/>
  <c r="AX86" i="100"/>
  <c r="AG84" i="100"/>
  <c r="AJ84" i="100"/>
  <c r="AE85" i="100"/>
  <c r="BG85" i="100"/>
  <c r="BB86" i="100"/>
  <c r="BE86" i="100"/>
  <c r="AF86" i="100"/>
  <c r="AK86" i="100"/>
  <c r="AR85" i="100"/>
  <c r="AR86" i="100"/>
  <c r="BC84" i="100"/>
  <c r="AC84" i="100"/>
  <c r="BF84" i="100"/>
  <c r="AF84" i="100"/>
  <c r="BD85" i="100"/>
  <c r="AK84" i="100"/>
  <c r="AF85" i="100"/>
  <c r="BH85" i="100"/>
  <c r="BC86" i="100"/>
  <c r="AI85" i="100"/>
  <c r="AO84" i="100"/>
  <c r="AL85" i="100"/>
  <c r="AS84" i="100"/>
  <c r="AY85" i="100"/>
  <c r="AU86" i="100"/>
  <c r="AV86" i="100"/>
  <c r="BG84" i="100"/>
  <c r="BH84" i="100"/>
  <c r="AB85" i="100"/>
  <c r="AL84" i="100"/>
  <c r="AG85" i="100"/>
  <c r="AB86" i="100"/>
  <c r="BD86" i="100"/>
  <c r="AZ17" i="116" l="1"/>
  <c r="BN17" i="116" s="1"/>
  <c r="BA17" i="116"/>
  <c r="BO17" i="116" s="1"/>
  <c r="BB17" i="116"/>
  <c r="BP17" i="116" s="1"/>
  <c r="BC17" i="116"/>
  <c r="BQ17" i="116" s="1"/>
  <c r="BD17" i="116"/>
  <c r="BR17" i="116" s="1"/>
  <c r="BE17" i="116"/>
  <c r="BS17" i="116" s="1"/>
  <c r="BF17" i="116"/>
  <c r="BT17" i="116" s="1"/>
  <c r="BG17" i="116"/>
  <c r="BU17" i="116" s="1"/>
  <c r="BH17" i="116"/>
  <c r="BV17" i="116" s="1"/>
  <c r="AY17" i="116"/>
  <c r="BM17" i="116" s="1"/>
  <c r="BT18" i="116"/>
  <c r="BR18" i="116"/>
  <c r="BQ18" i="116"/>
  <c r="BA15" i="116"/>
  <c r="BO15" i="116" s="1"/>
  <c r="BB15" i="116"/>
  <c r="BP15" i="116" s="1"/>
  <c r="BC15" i="116"/>
  <c r="BQ15" i="116" s="1"/>
  <c r="BD15" i="116"/>
  <c r="BR15" i="116" s="1"/>
  <c r="BE15" i="116"/>
  <c r="BS15" i="116" s="1"/>
  <c r="BF15" i="116"/>
  <c r="BT15" i="116" s="1"/>
  <c r="BG15" i="116"/>
  <c r="BU15" i="116" s="1"/>
  <c r="AY15" i="116"/>
  <c r="BM15" i="116" s="1"/>
  <c r="BV14" i="116"/>
  <c r="AY12" i="116"/>
  <c r="BM12" i="116" s="1"/>
  <c r="AZ15" i="116"/>
  <c r="BN15" i="116" s="1"/>
  <c r="BV11" i="116"/>
  <c r="BV8" i="116"/>
  <c r="BV7" i="116"/>
  <c r="BO18" i="116" l="1"/>
  <c r="BV18" i="116"/>
  <c r="BH6" i="116"/>
  <c r="BS18" i="116"/>
  <c r="BH15" i="116"/>
  <c r="BV15" i="116" s="1"/>
  <c r="BV6" i="116"/>
  <c r="BD6" i="116"/>
  <c r="BV16" i="116"/>
  <c r="BC6" i="116"/>
  <c r="BE6" i="116"/>
  <c r="BB6" i="116"/>
  <c r="BU18" i="116"/>
  <c r="BA6" i="116"/>
  <c r="AZ6" i="116"/>
  <c r="BB12" i="116"/>
  <c r="BP12" i="116" s="1"/>
  <c r="AZ12" i="116"/>
  <c r="BN12" i="116" s="1"/>
  <c r="BD12" i="116"/>
  <c r="BR12" i="116" s="1"/>
  <c r="AY6" i="116"/>
  <c r="BG6" i="116"/>
  <c r="BF6" i="116"/>
  <c r="BM18" i="116"/>
  <c r="BH10" i="116"/>
  <c r="BV10" i="116" s="1"/>
  <c r="BV9" i="116"/>
  <c r="BF12" i="116"/>
  <c r="BT12" i="116" s="1"/>
  <c r="BN18" i="116"/>
  <c r="BP18" i="116"/>
  <c r="BG12" i="116"/>
  <c r="BU12" i="116" s="1"/>
  <c r="BA12" i="116"/>
  <c r="BO12" i="116" s="1"/>
  <c r="BE12" i="116"/>
  <c r="BS12" i="116" s="1"/>
  <c r="BC12" i="116"/>
  <c r="BQ12" i="116" s="1"/>
  <c r="BV13" i="116"/>
  <c r="BH12" i="116"/>
  <c r="BV12" i="116" s="1"/>
  <c r="BH5" i="116" l="1"/>
  <c r="BH67" i="64" s="1"/>
  <c r="BG5" i="116"/>
  <c r="BU6" i="116"/>
  <c r="BM6" i="116"/>
  <c r="AY5" i="116"/>
  <c r="AZ5" i="116"/>
  <c r="BN6" i="116"/>
  <c r="BA5" i="116"/>
  <c r="BO6" i="116"/>
  <c r="BB5" i="116"/>
  <c r="BP6" i="116"/>
  <c r="BE5" i="116"/>
  <c r="BS6" i="116"/>
  <c r="BC5" i="116"/>
  <c r="BQ6" i="116"/>
  <c r="BD5" i="116"/>
  <c r="BR6" i="116"/>
  <c r="BF5" i="116"/>
  <c r="BT6" i="116"/>
  <c r="BV5" i="116"/>
  <c r="AY10" i="116"/>
  <c r="AY134" i="100" l="1"/>
  <c r="AY126" i="100"/>
  <c r="AY130" i="100"/>
  <c r="BB47" i="100"/>
  <c r="BB48" i="100"/>
  <c r="BB46" i="100"/>
  <c r="BC46" i="100"/>
  <c r="BC47" i="100"/>
  <c r="BC48" i="100"/>
  <c r="BD46" i="100"/>
  <c r="BD48" i="100"/>
  <c r="BD47" i="100"/>
  <c r="AD48" i="100"/>
  <c r="AD46" i="100"/>
  <c r="BF48" i="100"/>
  <c r="BF46" i="100"/>
  <c r="BF47" i="100"/>
  <c r="AY131" i="100"/>
  <c r="AE48" i="100"/>
  <c r="AE46" i="100"/>
  <c r="BG46" i="100"/>
  <c r="BG48" i="100"/>
  <c r="BG47" i="100"/>
  <c r="AC46" i="100"/>
  <c r="AC48" i="100"/>
  <c r="BE47" i="100"/>
  <c r="BE48" i="100"/>
  <c r="BE46" i="100"/>
  <c r="AF48" i="100"/>
  <c r="AF46" i="100"/>
  <c r="BH47" i="100"/>
  <c r="BH48" i="100"/>
  <c r="BH46" i="100"/>
  <c r="AG46" i="100"/>
  <c r="AG48" i="100"/>
  <c r="AH48" i="100"/>
  <c r="AH46" i="100"/>
  <c r="AI46" i="100"/>
  <c r="AI48" i="100"/>
  <c r="AI47" i="100"/>
  <c r="AY127" i="100"/>
  <c r="AJ47" i="100"/>
  <c r="AJ48" i="100"/>
  <c r="AJ46" i="100"/>
  <c r="AY132" i="100"/>
  <c r="AP48" i="100"/>
  <c r="AP46" i="100"/>
  <c r="AP47" i="100"/>
  <c r="AY133" i="100"/>
  <c r="AK48" i="100"/>
  <c r="AK46" i="100"/>
  <c r="AK47" i="100"/>
  <c r="AL47" i="100"/>
  <c r="AL48" i="100"/>
  <c r="AL46" i="100"/>
  <c r="AN47" i="100"/>
  <c r="AN48" i="100"/>
  <c r="AN46" i="100"/>
  <c r="AO47" i="100"/>
  <c r="AO46" i="100"/>
  <c r="AO48" i="100"/>
  <c r="AY128" i="100"/>
  <c r="AQ48" i="100"/>
  <c r="AQ47" i="100"/>
  <c r="AQ46" i="100"/>
  <c r="AR48" i="100"/>
  <c r="AR46" i="100"/>
  <c r="AR47" i="100"/>
  <c r="AS46" i="100"/>
  <c r="AS48" i="100"/>
  <c r="AS47" i="100"/>
  <c r="AT47" i="100"/>
  <c r="AT48" i="100"/>
  <c r="AT46" i="100"/>
  <c r="AU47" i="100"/>
  <c r="AU48" i="100"/>
  <c r="AU46" i="100"/>
  <c r="AY129" i="100"/>
  <c r="AV46" i="100"/>
  <c r="AV47" i="100"/>
  <c r="AV48" i="100"/>
  <c r="AW46" i="100"/>
  <c r="AW48" i="100"/>
  <c r="AW47" i="100"/>
  <c r="AX48" i="100"/>
  <c r="AX46" i="100"/>
  <c r="AX47" i="100"/>
  <c r="AY121" i="100"/>
  <c r="AY47" i="100"/>
  <c r="AY46" i="100"/>
  <c r="AY48" i="100"/>
  <c r="AZ47" i="100"/>
  <c r="AZ46" i="100"/>
  <c r="AZ48" i="100"/>
  <c r="AM46" i="100"/>
  <c r="AM47" i="100"/>
  <c r="AM48" i="100"/>
  <c r="BA48" i="100"/>
  <c r="BA47" i="100"/>
  <c r="BA46" i="100"/>
  <c r="AA10" i="100"/>
  <c r="AA49" i="100" s="1"/>
  <c r="AA5" i="100"/>
  <c r="BC10" i="100"/>
  <c r="BC5" i="100"/>
  <c r="AB10" i="100"/>
  <c r="AB49" i="100" s="1"/>
  <c r="AB5" i="100"/>
  <c r="BD10" i="100"/>
  <c r="BD5" i="100"/>
  <c r="AC87" i="100"/>
  <c r="AC5" i="100"/>
  <c r="BE10" i="100"/>
  <c r="BE5" i="100"/>
  <c r="AD10" i="100"/>
  <c r="AD5" i="100"/>
  <c r="BF10" i="100"/>
  <c r="BF5" i="100"/>
  <c r="AE10" i="100"/>
  <c r="AE49" i="100" s="1"/>
  <c r="AE5" i="100"/>
  <c r="BG10" i="100"/>
  <c r="BG5" i="100"/>
  <c r="AF10" i="100"/>
  <c r="AF5" i="100"/>
  <c r="BH10" i="100"/>
  <c r="BH5" i="100"/>
  <c r="AG10" i="100"/>
  <c r="AG49" i="100" s="1"/>
  <c r="AG5" i="100"/>
  <c r="AH10" i="100"/>
  <c r="AH5" i="100"/>
  <c r="AI10" i="100"/>
  <c r="AI49" i="100" s="1"/>
  <c r="AI5" i="100"/>
  <c r="AJ10" i="100"/>
  <c r="AJ49" i="100" s="1"/>
  <c r="AJ5" i="100"/>
  <c r="AK10" i="100"/>
  <c r="AK49" i="100" s="1"/>
  <c r="AK5" i="100"/>
  <c r="AL10" i="100"/>
  <c r="AL5" i="100"/>
  <c r="AM10" i="100"/>
  <c r="AM5" i="100"/>
  <c r="AN10" i="100"/>
  <c r="AN49" i="100" s="1"/>
  <c r="AN5" i="100"/>
  <c r="AO10" i="100"/>
  <c r="AO49" i="100" s="1"/>
  <c r="AO5" i="100"/>
  <c r="AP10" i="100"/>
  <c r="AP5" i="100"/>
  <c r="AQ10" i="100"/>
  <c r="AQ49" i="100" s="1"/>
  <c r="AQ5" i="100"/>
  <c r="AR10" i="100"/>
  <c r="AR49" i="100" s="1"/>
  <c r="AR5" i="100"/>
  <c r="AS10" i="100"/>
  <c r="AS5" i="100"/>
  <c r="AT10" i="100"/>
  <c r="AT49" i="100" s="1"/>
  <c r="AT5" i="100"/>
  <c r="AU10" i="100"/>
  <c r="AU49" i="100" s="1"/>
  <c r="AU5" i="100"/>
  <c r="AV10" i="100"/>
  <c r="AV5" i="100"/>
  <c r="AW10" i="100"/>
  <c r="AW49" i="100" s="1"/>
  <c r="AW5" i="100"/>
  <c r="AX10" i="100"/>
  <c r="AX49" i="100" s="1"/>
  <c r="AX5" i="100"/>
  <c r="AY10" i="100"/>
  <c r="AY5" i="100"/>
  <c r="AZ10" i="100"/>
  <c r="AZ87" i="100" s="1"/>
  <c r="AZ5" i="100"/>
  <c r="BA10" i="100"/>
  <c r="BA5" i="100"/>
  <c r="BB10" i="100"/>
  <c r="BB87" i="100" s="1"/>
  <c r="BB5" i="100"/>
  <c r="AB157" i="125"/>
  <c r="AC157" i="125" s="1"/>
  <c r="AD157" i="125" s="1"/>
  <c r="AE157" i="125" s="1"/>
  <c r="AF157" i="125" s="1"/>
  <c r="AG157" i="125" s="1"/>
  <c r="AH157" i="125" s="1"/>
  <c r="AI157" i="125" s="1"/>
  <c r="AJ157" i="125" s="1"/>
  <c r="AK157" i="125" s="1"/>
  <c r="AL157" i="125" s="1"/>
  <c r="AM157" i="125" s="1"/>
  <c r="AN157" i="125" s="1"/>
  <c r="AO157" i="125" s="1"/>
  <c r="AP157" i="125" s="1"/>
  <c r="AQ157" i="125" s="1"/>
  <c r="AR157" i="125" s="1"/>
  <c r="AS157" i="125" s="1"/>
  <c r="AT157" i="125" s="1"/>
  <c r="AU157" i="125" s="1"/>
  <c r="AV157" i="125" s="1"/>
  <c r="AW157" i="125" s="1"/>
  <c r="AX157" i="125" s="1"/>
  <c r="AY157" i="125" s="1"/>
  <c r="AZ157" i="125" s="1"/>
  <c r="BA157" i="125" s="1"/>
  <c r="BB157" i="125" s="1"/>
  <c r="BC157" i="125" s="1"/>
  <c r="BD157" i="125" s="1"/>
  <c r="BE157" i="125" s="1"/>
  <c r="BF157" i="125" s="1"/>
  <c r="BG157" i="125" s="1"/>
  <c r="BH157" i="125" s="1"/>
  <c r="BH163" i="125"/>
  <c r="X3" i="125"/>
  <c r="T3" i="125"/>
  <c r="BG151" i="125"/>
  <c r="AZ64" i="125"/>
  <c r="BG163" i="125"/>
  <c r="BF163" i="125"/>
  <c r="BE163" i="125"/>
  <c r="BD163" i="125"/>
  <c r="BC163" i="125"/>
  <c r="BB163" i="125"/>
  <c r="BA163" i="125"/>
  <c r="AZ163" i="125"/>
  <c r="AY163" i="125"/>
  <c r="AX163" i="125"/>
  <c r="AW163" i="125"/>
  <c r="AV163" i="125"/>
  <c r="AU163" i="125"/>
  <c r="AT163" i="125"/>
  <c r="AS163" i="125"/>
  <c r="AR163" i="125"/>
  <c r="AQ163" i="125"/>
  <c r="AP163" i="125"/>
  <c r="AO163" i="125"/>
  <c r="AN163" i="125"/>
  <c r="AM163" i="125"/>
  <c r="AL163" i="125"/>
  <c r="AK163" i="125"/>
  <c r="AJ163" i="125"/>
  <c r="AI163" i="125"/>
  <c r="AH163" i="125"/>
  <c r="AG163" i="125"/>
  <c r="AF163" i="125"/>
  <c r="AE163" i="125"/>
  <c r="AD163" i="125"/>
  <c r="AC163" i="125"/>
  <c r="AB163" i="125"/>
  <c r="AA163" i="125"/>
  <c r="AJ48" i="125"/>
  <c r="AJ162" i="125" s="1"/>
  <c r="BD176" i="125"/>
  <c r="AB173" i="125"/>
  <c r="AC173" i="125" s="1"/>
  <c r="AD173" i="125" s="1"/>
  <c r="AE173" i="125" s="1"/>
  <c r="AF173" i="125" s="1"/>
  <c r="AG173" i="125" s="1"/>
  <c r="AH173" i="125" s="1"/>
  <c r="AI173" i="125" s="1"/>
  <c r="AJ173" i="125" s="1"/>
  <c r="AK173" i="125" s="1"/>
  <c r="AL173" i="125" s="1"/>
  <c r="AM173" i="125" s="1"/>
  <c r="AN173" i="125" s="1"/>
  <c r="AO173" i="125" s="1"/>
  <c r="AP173" i="125" s="1"/>
  <c r="AQ173" i="125" s="1"/>
  <c r="AR173" i="125" s="1"/>
  <c r="AS173" i="125" s="1"/>
  <c r="AT173" i="125" s="1"/>
  <c r="AU173" i="125" s="1"/>
  <c r="AV173" i="125" s="1"/>
  <c r="AW173" i="125" s="1"/>
  <c r="AX173" i="125" s="1"/>
  <c r="AY173" i="125" s="1"/>
  <c r="AZ173" i="125" s="1"/>
  <c r="BA173" i="125" s="1"/>
  <c r="BB173" i="125" s="1"/>
  <c r="BC173" i="125" s="1"/>
  <c r="BD173" i="125" s="1"/>
  <c r="BE173" i="125" s="1"/>
  <c r="BF173" i="125" s="1"/>
  <c r="BG173" i="125" s="1"/>
  <c r="BH173" i="125" s="1"/>
  <c r="AB150" i="125"/>
  <c r="AC150" i="125" s="1"/>
  <c r="AD150" i="125" s="1"/>
  <c r="AE150" i="125" s="1"/>
  <c r="AF150" i="125" s="1"/>
  <c r="AG150" i="125" s="1"/>
  <c r="AH150" i="125" s="1"/>
  <c r="AI150" i="125" s="1"/>
  <c r="AJ150" i="125" s="1"/>
  <c r="AK150" i="125" s="1"/>
  <c r="AL150" i="125" s="1"/>
  <c r="AM150" i="125" s="1"/>
  <c r="AN150" i="125" s="1"/>
  <c r="AO150" i="125" s="1"/>
  <c r="AP150" i="125" s="1"/>
  <c r="AQ150" i="125" s="1"/>
  <c r="AR150" i="125" s="1"/>
  <c r="AS150" i="125" s="1"/>
  <c r="AT150" i="125" s="1"/>
  <c r="AU150" i="125" s="1"/>
  <c r="AV150" i="125" s="1"/>
  <c r="AW150" i="125" s="1"/>
  <c r="AX150" i="125" s="1"/>
  <c r="AY150" i="125" s="1"/>
  <c r="AZ150" i="125" s="1"/>
  <c r="BA150" i="125" s="1"/>
  <c r="BB150" i="125" s="1"/>
  <c r="BC150" i="125" s="1"/>
  <c r="BD150" i="125" s="1"/>
  <c r="BE150" i="125" s="1"/>
  <c r="BF150" i="125" s="1"/>
  <c r="BG150" i="125" s="1"/>
  <c r="BH150" i="125" s="1"/>
  <c r="AB141" i="125"/>
  <c r="AC141" i="125" s="1"/>
  <c r="AD141" i="125" s="1"/>
  <c r="AE141" i="125" s="1"/>
  <c r="AF141" i="125" s="1"/>
  <c r="AG141" i="125" s="1"/>
  <c r="AH141" i="125" s="1"/>
  <c r="AI141" i="125" s="1"/>
  <c r="AJ141" i="125" s="1"/>
  <c r="AK141" i="125" s="1"/>
  <c r="AL141" i="125" s="1"/>
  <c r="AM141" i="125" s="1"/>
  <c r="AN141" i="125" s="1"/>
  <c r="AO141" i="125" s="1"/>
  <c r="AP141" i="125" s="1"/>
  <c r="AQ141" i="125" s="1"/>
  <c r="AR141" i="125" s="1"/>
  <c r="AS141" i="125" s="1"/>
  <c r="AT141" i="125" s="1"/>
  <c r="AU141" i="125" s="1"/>
  <c r="AV141" i="125" s="1"/>
  <c r="AW141" i="125" s="1"/>
  <c r="AX141" i="125" s="1"/>
  <c r="AY141" i="125" s="1"/>
  <c r="AZ141" i="125" s="1"/>
  <c r="BA141" i="125" s="1"/>
  <c r="BB141" i="125" s="1"/>
  <c r="BC141" i="125" s="1"/>
  <c r="BD141" i="125" s="1"/>
  <c r="BE141" i="125" s="1"/>
  <c r="BF141" i="125" s="1"/>
  <c r="BG141" i="125" s="1"/>
  <c r="BH141" i="125" s="1"/>
  <c r="AB131" i="125"/>
  <c r="AC131" i="125" s="1"/>
  <c r="AD131" i="125" s="1"/>
  <c r="AE131" i="125" s="1"/>
  <c r="AF131" i="125" s="1"/>
  <c r="AG131" i="125" s="1"/>
  <c r="AH131" i="125" s="1"/>
  <c r="AI131" i="125" s="1"/>
  <c r="AJ131" i="125" s="1"/>
  <c r="AK131" i="125" s="1"/>
  <c r="AL131" i="125" s="1"/>
  <c r="AM131" i="125" s="1"/>
  <c r="AN131" i="125" s="1"/>
  <c r="AO131" i="125" s="1"/>
  <c r="AP131" i="125" s="1"/>
  <c r="AQ131" i="125" s="1"/>
  <c r="AR131" i="125" s="1"/>
  <c r="AS131" i="125" s="1"/>
  <c r="AT131" i="125" s="1"/>
  <c r="AU131" i="125" s="1"/>
  <c r="AV131" i="125" s="1"/>
  <c r="AW131" i="125" s="1"/>
  <c r="AX131" i="125" s="1"/>
  <c r="AY131" i="125" s="1"/>
  <c r="AZ131" i="125" s="1"/>
  <c r="BA131" i="125" s="1"/>
  <c r="BB131" i="125" s="1"/>
  <c r="BC131" i="125" s="1"/>
  <c r="BD131" i="125" s="1"/>
  <c r="BE131" i="125" s="1"/>
  <c r="BF131" i="125" s="1"/>
  <c r="BG131" i="125" s="1"/>
  <c r="BH131" i="125" s="1"/>
  <c r="AB121" i="125"/>
  <c r="AC121" i="125" s="1"/>
  <c r="AD121" i="125" s="1"/>
  <c r="AE121" i="125" s="1"/>
  <c r="AF121" i="125" s="1"/>
  <c r="AG121" i="125" s="1"/>
  <c r="AH121" i="125" s="1"/>
  <c r="AI121" i="125" s="1"/>
  <c r="AJ121" i="125" s="1"/>
  <c r="AK121" i="125" s="1"/>
  <c r="AL121" i="125" s="1"/>
  <c r="AM121" i="125" s="1"/>
  <c r="AN121" i="125" s="1"/>
  <c r="AO121" i="125" s="1"/>
  <c r="AP121" i="125" s="1"/>
  <c r="AQ121" i="125" s="1"/>
  <c r="AR121" i="125" s="1"/>
  <c r="AS121" i="125" s="1"/>
  <c r="AT121" i="125" s="1"/>
  <c r="AU121" i="125" s="1"/>
  <c r="AV121" i="125" s="1"/>
  <c r="AW121" i="125" s="1"/>
  <c r="AX121" i="125" s="1"/>
  <c r="AY121" i="125" s="1"/>
  <c r="AZ121" i="125" s="1"/>
  <c r="BA121" i="125" s="1"/>
  <c r="BB121" i="125" s="1"/>
  <c r="BC121" i="125" s="1"/>
  <c r="BD121" i="125" s="1"/>
  <c r="BE121" i="125" s="1"/>
  <c r="BF121" i="125" s="1"/>
  <c r="BG121" i="125" s="1"/>
  <c r="BH121" i="125" s="1"/>
  <c r="AE114" i="125"/>
  <c r="AB92" i="125"/>
  <c r="AC92" i="125" s="1"/>
  <c r="AD92" i="125" s="1"/>
  <c r="AE92" i="125" s="1"/>
  <c r="AF92" i="125" s="1"/>
  <c r="AG92" i="125" s="1"/>
  <c r="AH92" i="125" s="1"/>
  <c r="AI92" i="125" s="1"/>
  <c r="AJ92" i="125" s="1"/>
  <c r="AK92" i="125" s="1"/>
  <c r="AL92" i="125" s="1"/>
  <c r="AM92" i="125" s="1"/>
  <c r="AN92" i="125" s="1"/>
  <c r="AO92" i="125" s="1"/>
  <c r="AP92" i="125" s="1"/>
  <c r="AQ92" i="125" s="1"/>
  <c r="AR92" i="125" s="1"/>
  <c r="AS92" i="125" s="1"/>
  <c r="AT92" i="125" s="1"/>
  <c r="AU92" i="125" s="1"/>
  <c r="AV92" i="125" s="1"/>
  <c r="AW92" i="125" s="1"/>
  <c r="AX92" i="125" s="1"/>
  <c r="AY92" i="125" s="1"/>
  <c r="AZ92" i="125" s="1"/>
  <c r="BA92" i="125" s="1"/>
  <c r="BB92" i="125" s="1"/>
  <c r="BC92" i="125" s="1"/>
  <c r="BD92" i="125" s="1"/>
  <c r="BE92" i="125" s="1"/>
  <c r="BF92" i="125" s="1"/>
  <c r="BG92" i="125" s="1"/>
  <c r="BH92" i="125" s="1"/>
  <c r="AB63" i="125"/>
  <c r="AC63" i="125" s="1"/>
  <c r="AD63" i="125" s="1"/>
  <c r="AE63" i="125" s="1"/>
  <c r="AF63" i="125" s="1"/>
  <c r="AG63" i="125" s="1"/>
  <c r="AH63" i="125" s="1"/>
  <c r="AI63" i="125" s="1"/>
  <c r="AJ63" i="125" s="1"/>
  <c r="AK63" i="125" s="1"/>
  <c r="AL63" i="125" s="1"/>
  <c r="AM63" i="125" s="1"/>
  <c r="AN63" i="125" s="1"/>
  <c r="AO63" i="125" s="1"/>
  <c r="AP63" i="125" s="1"/>
  <c r="AQ63" i="125" s="1"/>
  <c r="AR63" i="125" s="1"/>
  <c r="AS63" i="125" s="1"/>
  <c r="AT63" i="125" s="1"/>
  <c r="AU63" i="125" s="1"/>
  <c r="AV63" i="125" s="1"/>
  <c r="AW63" i="125" s="1"/>
  <c r="AX63" i="125" s="1"/>
  <c r="AY63" i="125" s="1"/>
  <c r="AZ63" i="125" s="1"/>
  <c r="BA63" i="125" s="1"/>
  <c r="BB63" i="125" s="1"/>
  <c r="BC63" i="125" s="1"/>
  <c r="BD63" i="125" s="1"/>
  <c r="BE63" i="125" s="1"/>
  <c r="BF63" i="125" s="1"/>
  <c r="BG63" i="125" s="1"/>
  <c r="BH63" i="125" s="1"/>
  <c r="AB6" i="125"/>
  <c r="AC6" i="125" s="1"/>
  <c r="AD6" i="125" s="1"/>
  <c r="AE6" i="125" s="1"/>
  <c r="AF6" i="125" s="1"/>
  <c r="AG6" i="125" s="1"/>
  <c r="AH6" i="125" s="1"/>
  <c r="AI6" i="125" s="1"/>
  <c r="AJ6" i="125" s="1"/>
  <c r="AK6" i="125" s="1"/>
  <c r="AL6" i="125" s="1"/>
  <c r="AM6" i="125" s="1"/>
  <c r="AN6" i="125" s="1"/>
  <c r="AO6" i="125" s="1"/>
  <c r="AP6" i="125" s="1"/>
  <c r="AQ6" i="125" s="1"/>
  <c r="AR6" i="125" s="1"/>
  <c r="AS6" i="125" s="1"/>
  <c r="AT6" i="125" s="1"/>
  <c r="AU6" i="125" s="1"/>
  <c r="AV6" i="125" s="1"/>
  <c r="AW6" i="125" s="1"/>
  <c r="AX6" i="125" s="1"/>
  <c r="AY6" i="125" s="1"/>
  <c r="AZ6" i="125" s="1"/>
  <c r="BA6" i="125" s="1"/>
  <c r="BB6" i="125" s="1"/>
  <c r="BC6" i="125" s="1"/>
  <c r="BD6" i="125" s="1"/>
  <c r="BE6" i="125" s="1"/>
  <c r="BF6" i="125" s="1"/>
  <c r="BG6" i="125" s="1"/>
  <c r="BH6" i="125" s="1"/>
  <c r="AB4" i="125"/>
  <c r="AC4" i="125" s="1"/>
  <c r="AD4" i="125" s="1"/>
  <c r="AE4" i="125" s="1"/>
  <c r="AF4" i="125" s="1"/>
  <c r="AG4" i="125" s="1"/>
  <c r="AH4" i="125" s="1"/>
  <c r="AI4" i="125" s="1"/>
  <c r="AJ4" i="125" s="1"/>
  <c r="AK4" i="125" s="1"/>
  <c r="AL4" i="125" s="1"/>
  <c r="AM4" i="125" s="1"/>
  <c r="AN4" i="125" s="1"/>
  <c r="AO4" i="125" s="1"/>
  <c r="AP4" i="125" s="1"/>
  <c r="AQ4" i="125" s="1"/>
  <c r="AR4" i="125" s="1"/>
  <c r="AS4" i="125" s="1"/>
  <c r="AT4" i="125" s="1"/>
  <c r="AU4" i="125" s="1"/>
  <c r="AV4" i="125" s="1"/>
  <c r="AW4" i="125" s="1"/>
  <c r="AX4" i="125" s="1"/>
  <c r="AY4" i="125" s="1"/>
  <c r="AZ4" i="125" s="1"/>
  <c r="BA4" i="125" s="1"/>
  <c r="BB4" i="125" s="1"/>
  <c r="BC4" i="125" s="1"/>
  <c r="BD4" i="125" s="1"/>
  <c r="BE4" i="125" s="1"/>
  <c r="BF4" i="125" s="1"/>
  <c r="BG4" i="125" s="1"/>
  <c r="BH4" i="125" s="1"/>
  <c r="BC87" i="100" l="1"/>
  <c r="AK87" i="100"/>
  <c r="AJ87" i="100"/>
  <c r="AD49" i="100"/>
  <c r="AD87" i="100"/>
  <c r="BA87" i="100"/>
  <c r="BA125" i="100"/>
  <c r="BA49" i="100"/>
  <c r="AM87" i="100"/>
  <c r="AM49" i="100"/>
  <c r="BD49" i="100"/>
  <c r="BD125" i="100"/>
  <c r="AY49" i="100"/>
  <c r="AY125" i="100"/>
  <c r="AF87" i="100"/>
  <c r="AF49" i="100"/>
  <c r="AP87" i="100"/>
  <c r="AP49" i="100"/>
  <c r="BE87" i="100"/>
  <c r="BE49" i="100"/>
  <c r="BE125" i="100"/>
  <c r="AW87" i="100"/>
  <c r="AV49" i="100"/>
  <c r="BF87" i="100"/>
  <c r="BF125" i="100"/>
  <c r="BF49" i="100"/>
  <c r="AB87" i="100"/>
  <c r="BG125" i="100"/>
  <c r="BG49" i="100"/>
  <c r="AL87" i="100"/>
  <c r="AL49" i="100"/>
  <c r="BC49" i="100"/>
  <c r="BC125" i="100"/>
  <c r="BH87" i="100"/>
  <c r="BH49" i="100"/>
  <c r="BH125" i="100"/>
  <c r="AN87" i="100"/>
  <c r="BD87" i="100"/>
  <c r="AY87" i="100"/>
  <c r="BB49" i="100"/>
  <c r="BB125" i="100"/>
  <c r="AZ125" i="100"/>
  <c r="AZ49" i="100"/>
  <c r="AI87" i="100"/>
  <c r="AH49" i="100"/>
  <c r="AS87" i="100"/>
  <c r="AS49" i="100"/>
  <c r="AX87" i="100"/>
  <c r="AO87" i="100"/>
  <c r="BG87" i="100"/>
  <c r="AT87" i="100"/>
  <c r="AE87" i="100"/>
  <c r="AG87" i="100"/>
  <c r="AQ87" i="100"/>
  <c r="AR87" i="100"/>
  <c r="AH87" i="100"/>
  <c r="AV87" i="100"/>
  <c r="BH45" i="100"/>
  <c r="AU87" i="100"/>
  <c r="AU36" i="125"/>
  <c r="AU160" i="125" s="1"/>
  <c r="AS48" i="125"/>
  <c r="AS162" i="125" s="1"/>
  <c r="AE8" i="125"/>
  <c r="AR151" i="125"/>
  <c r="AH176" i="125"/>
  <c r="BB176" i="125"/>
  <c r="BE176" i="125"/>
  <c r="AZ36" i="125"/>
  <c r="AZ160" i="125" s="1"/>
  <c r="AB64" i="125"/>
  <c r="AJ64" i="125"/>
  <c r="AR64" i="125"/>
  <c r="AF151" i="125"/>
  <c r="AV151" i="125"/>
  <c r="AL64" i="125"/>
  <c r="BH64" i="125"/>
  <c r="AE85" i="125"/>
  <c r="AJ151" i="125"/>
  <c r="AZ151" i="125"/>
  <c r="AF36" i="125"/>
  <c r="AF160" i="125" s="1"/>
  <c r="AZ114" i="125"/>
  <c r="BD36" i="125"/>
  <c r="BD160" i="125" s="1"/>
  <c r="AN85" i="125"/>
  <c r="BB115" i="125"/>
  <c r="BD151" i="125"/>
  <c r="AL48" i="125"/>
  <c r="AL162" i="125" s="1"/>
  <c r="AT8" i="125"/>
  <c r="AU8" i="125"/>
  <c r="AD8" i="125"/>
  <c r="AP176" i="125"/>
  <c r="AT176" i="125"/>
  <c r="AL176" i="125"/>
  <c r="BF176" i="125"/>
  <c r="AA114" i="125"/>
  <c r="AI114" i="125"/>
  <c r="AM114" i="125"/>
  <c r="AQ114" i="125"/>
  <c r="AU114" i="125"/>
  <c r="AY114" i="125"/>
  <c r="BC114" i="125"/>
  <c r="AC151" i="125"/>
  <c r="AG151" i="125"/>
  <c r="AK151" i="125"/>
  <c r="AO151" i="125"/>
  <c r="AS151" i="125"/>
  <c r="AW151" i="125"/>
  <c r="BA151" i="125"/>
  <c r="AA176" i="125"/>
  <c r="AE176" i="125"/>
  <c r="AM176" i="125"/>
  <c r="AR36" i="125"/>
  <c r="AR160" i="125" s="1"/>
  <c r="AT48" i="125"/>
  <c r="AT162" i="125" s="1"/>
  <c r="AF64" i="125"/>
  <c r="AN64" i="125"/>
  <c r="AV64" i="125"/>
  <c r="AB151" i="125"/>
  <c r="AN151" i="125"/>
  <c r="AD176" i="125"/>
  <c r="AX176" i="125"/>
  <c r="AC64" i="125"/>
  <c r="AG64" i="125"/>
  <c r="AO64" i="125"/>
  <c r="AW64" i="125"/>
  <c r="BE151" i="125"/>
  <c r="AC8" i="125"/>
  <c r="BE12" i="125"/>
  <c r="AI30" i="125"/>
  <c r="BG30" i="125"/>
  <c r="AH30" i="125"/>
  <c r="BE30" i="125"/>
  <c r="AC36" i="125"/>
  <c r="AC160" i="125" s="1"/>
  <c r="AK36" i="125"/>
  <c r="AK160" i="125" s="1"/>
  <c r="AO36" i="125"/>
  <c r="AO160" i="125" s="1"/>
  <c r="AS36" i="125"/>
  <c r="AS160" i="125" s="1"/>
  <c r="BA36" i="125"/>
  <c r="BA160" i="125" s="1"/>
  <c r="BE36" i="125"/>
  <c r="BE160" i="125" s="1"/>
  <c r="AA48" i="125"/>
  <c r="AA162" i="125" s="1"/>
  <c r="AE48" i="125"/>
  <c r="AE162" i="125" s="1"/>
  <c r="AI48" i="125"/>
  <c r="AI162" i="125" s="1"/>
  <c r="AM48" i="125"/>
  <c r="AM162" i="125" s="1"/>
  <c r="AQ48" i="125"/>
  <c r="AQ162" i="125" s="1"/>
  <c r="AY48" i="125"/>
  <c r="AY162" i="125" s="1"/>
  <c r="BG48" i="125"/>
  <c r="BG162" i="125" s="1"/>
  <c r="AA8" i="125"/>
  <c r="AI8" i="125"/>
  <c r="AQ8" i="125"/>
  <c r="AY8" i="125"/>
  <c r="BG8" i="125"/>
  <c r="AA36" i="125"/>
  <c r="AA160" i="125" s="1"/>
  <c r="AI36" i="125"/>
  <c r="AI160" i="125" s="1"/>
  <c r="AQ36" i="125"/>
  <c r="AQ160" i="125" s="1"/>
  <c r="AY36" i="125"/>
  <c r="AY160" i="125" s="1"/>
  <c r="BG36" i="125"/>
  <c r="BG160" i="125" s="1"/>
  <c r="AG48" i="125"/>
  <c r="AG162" i="125" s="1"/>
  <c r="AO48" i="125"/>
  <c r="AO162" i="125" s="1"/>
  <c r="AW48" i="125"/>
  <c r="AW162" i="125" s="1"/>
  <c r="BE48" i="125"/>
  <c r="BE162" i="125" s="1"/>
  <c r="AU39" i="125"/>
  <c r="AU161" i="125" s="1"/>
  <c r="AL115" i="125"/>
  <c r="AP115" i="125"/>
  <c r="AX115" i="125"/>
  <c r="BF115" i="125"/>
  <c r="AI85" i="125"/>
  <c r="AR132" i="125"/>
  <c r="AE151" i="125"/>
  <c r="AM151" i="125"/>
  <c r="AU151" i="125"/>
  <c r="BC151" i="125"/>
  <c r="AS8" i="125"/>
  <c r="AO12" i="125"/>
  <c r="AB36" i="125"/>
  <c r="AB160" i="125" s="1"/>
  <c r="AJ36" i="125"/>
  <c r="AJ160" i="125" s="1"/>
  <c r="AN36" i="125"/>
  <c r="AN160" i="125" s="1"/>
  <c r="AV36" i="125"/>
  <c r="AV160" i="125" s="1"/>
  <c r="AD48" i="125"/>
  <c r="AD162" i="125" s="1"/>
  <c r="AH48" i="125"/>
  <c r="AH162" i="125" s="1"/>
  <c r="AP48" i="125"/>
  <c r="AP162" i="125" s="1"/>
  <c r="AX48" i="125"/>
  <c r="AX162" i="125" s="1"/>
  <c r="BB48" i="125"/>
  <c r="BB162" i="125" s="1"/>
  <c r="BF48" i="125"/>
  <c r="BF162" i="125" s="1"/>
  <c r="BH36" i="125"/>
  <c r="BH160" i="125" s="1"/>
  <c r="AA12" i="125"/>
  <c r="BG12" i="125"/>
  <c r="AP12" i="125"/>
  <c r="BF12" i="125"/>
  <c r="AP39" i="125"/>
  <c r="AP161" i="125" s="1"/>
  <c r="BE39" i="125"/>
  <c r="BE161" i="125" s="1"/>
  <c r="BD39" i="125"/>
  <c r="BD161" i="125" s="1"/>
  <c r="AK64" i="125"/>
  <c r="AS64" i="125"/>
  <c r="AU176" i="125"/>
  <c r="BC176" i="125"/>
  <c r="AU48" i="125"/>
  <c r="AU162" i="125" s="1"/>
  <c r="BC48" i="125"/>
  <c r="BC162" i="125" s="1"/>
  <c r="BE64" i="125"/>
  <c r="BD86" i="125"/>
  <c r="AH122" i="125"/>
  <c r="BD142" i="125"/>
  <c r="AQ176" i="125"/>
  <c r="AM8" i="125"/>
  <c r="BC8" i="125"/>
  <c r="AE36" i="125"/>
  <c r="AE160" i="125" s="1"/>
  <c r="AM36" i="125"/>
  <c r="AM160" i="125" s="1"/>
  <c r="BC36" i="125"/>
  <c r="BC160" i="125" s="1"/>
  <c r="AC48" i="125"/>
  <c r="AC162" i="125" s="1"/>
  <c r="AK48" i="125"/>
  <c r="AK162" i="125" s="1"/>
  <c r="BA48" i="125"/>
  <c r="BA162" i="125" s="1"/>
  <c r="AM85" i="125"/>
  <c r="AU85" i="125"/>
  <c r="AA151" i="125"/>
  <c r="AI151" i="125"/>
  <c r="AQ151" i="125"/>
  <c r="AY151" i="125"/>
  <c r="AL86" i="125"/>
  <c r="BH48" i="125"/>
  <c r="BH162" i="125" s="1"/>
  <c r="BH85" i="125"/>
  <c r="BH176" i="125"/>
  <c r="BH8" i="125"/>
  <c r="BA86" i="125"/>
  <c r="AB86" i="125"/>
  <c r="AB85" i="125"/>
  <c r="AZ85" i="125"/>
  <c r="AB115" i="125"/>
  <c r="AU122" i="125"/>
  <c r="BB122" i="125"/>
  <c r="AS122" i="125"/>
  <c r="AI132" i="125"/>
  <c r="BE132" i="125"/>
  <c r="AT142" i="125"/>
  <c r="BA142" i="125"/>
  <c r="AQ142" i="125"/>
  <c r="AP151" i="125"/>
  <c r="AV176" i="125"/>
  <c r="BH86" i="125"/>
  <c r="BH114" i="125"/>
  <c r="BH142" i="125"/>
  <c r="BC12" i="125"/>
  <c r="BB30" i="125"/>
  <c r="AR30" i="125"/>
  <c r="AP36" i="125"/>
  <c r="AP160" i="125" s="1"/>
  <c r="AG36" i="125"/>
  <c r="AG160" i="125" s="1"/>
  <c r="AW36" i="125"/>
  <c r="AW160" i="125" s="1"/>
  <c r="BD48" i="125"/>
  <c r="BD162" i="125" s="1"/>
  <c r="AJ39" i="125"/>
  <c r="AJ161" i="125" s="1"/>
  <c r="AI39" i="125"/>
  <c r="AI161" i="125" s="1"/>
  <c r="AV86" i="125"/>
  <c r="AK85" i="125"/>
  <c r="AV85" i="125"/>
  <c r="AQ115" i="125"/>
  <c r="BG115" i="125"/>
  <c r="AF114" i="125"/>
  <c r="AV115" i="125"/>
  <c r="AR122" i="125"/>
  <c r="AZ122" i="125"/>
  <c r="BC132" i="125"/>
  <c r="AC132" i="125"/>
  <c r="AS132" i="125"/>
  <c r="AG142" i="125"/>
  <c r="AE142" i="125"/>
  <c r="AJ176" i="125"/>
  <c r="AI176" i="125"/>
  <c r="AY176" i="125"/>
  <c r="BG176" i="125"/>
  <c r="BH12" i="125"/>
  <c r="BH151" i="125"/>
  <c r="BH132" i="125"/>
  <c r="BH122" i="125"/>
  <c r="BH39" i="125"/>
  <c r="BH161" i="125" s="1"/>
  <c r="BH30" i="125"/>
  <c r="BH115" i="125"/>
  <c r="AM115" i="125"/>
  <c r="AL8" i="125"/>
  <c r="AX8" i="125"/>
  <c r="BB8" i="125"/>
  <c r="AG8" i="125"/>
  <c r="BA8" i="125"/>
  <c r="AE12" i="125"/>
  <c r="AI12" i="125"/>
  <c r="AM12" i="125"/>
  <c r="AQ12" i="125"/>
  <c r="AU12" i="125"/>
  <c r="AD12" i="125"/>
  <c r="AH12" i="125"/>
  <c r="AL12" i="125"/>
  <c r="AT12" i="125"/>
  <c r="AX12" i="125"/>
  <c r="BB12" i="125"/>
  <c r="AC12" i="125"/>
  <c r="AS12" i="125"/>
  <c r="AB30" i="125"/>
  <c r="AF30" i="125"/>
  <c r="AJ30" i="125"/>
  <c r="AN30" i="125"/>
  <c r="AV30" i="125"/>
  <c r="AZ30" i="125"/>
  <c r="BD30" i="125"/>
  <c r="AA30" i="125"/>
  <c r="AE30" i="125"/>
  <c r="AM30" i="125"/>
  <c r="AQ30" i="125"/>
  <c r="AU30" i="125"/>
  <c r="AY30" i="125"/>
  <c r="BC30" i="125"/>
  <c r="AD30" i="125"/>
  <c r="AL30" i="125"/>
  <c r="AP30" i="125"/>
  <c r="AT30" i="125"/>
  <c r="AX30" i="125"/>
  <c r="BF30" i="125"/>
  <c r="AC30" i="125"/>
  <c r="AG30" i="125"/>
  <c r="AD36" i="125"/>
  <c r="AD160" i="125" s="1"/>
  <c r="AH36" i="125"/>
  <c r="AH160" i="125" s="1"/>
  <c r="AL36" i="125"/>
  <c r="AL160" i="125" s="1"/>
  <c r="AT36" i="125"/>
  <c r="AT160" i="125" s="1"/>
  <c r="AX36" i="125"/>
  <c r="AX160" i="125" s="1"/>
  <c r="BB36" i="125"/>
  <c r="BB160" i="125" s="1"/>
  <c r="BF36" i="125"/>
  <c r="BF160" i="125" s="1"/>
  <c r="AB48" i="125"/>
  <c r="AB162" i="125" s="1"/>
  <c r="AF48" i="125"/>
  <c r="AF162" i="125" s="1"/>
  <c r="AN48" i="125"/>
  <c r="AN162" i="125" s="1"/>
  <c r="AR48" i="125"/>
  <c r="AR162" i="125" s="1"/>
  <c r="AV48" i="125"/>
  <c r="AV162" i="125" s="1"/>
  <c r="AZ48" i="125"/>
  <c r="AZ162" i="125" s="1"/>
  <c r="AA39" i="125"/>
  <c r="AA161" i="125" s="1"/>
  <c r="AE39" i="125"/>
  <c r="AE161" i="125" s="1"/>
  <c r="AM39" i="125"/>
  <c r="AM161" i="125" s="1"/>
  <c r="AQ39" i="125"/>
  <c r="AQ161" i="125" s="1"/>
  <c r="AY39" i="125"/>
  <c r="AY161" i="125" s="1"/>
  <c r="BC39" i="125"/>
  <c r="BC161" i="125" s="1"/>
  <c r="BG39" i="125"/>
  <c r="BG161" i="125" s="1"/>
  <c r="AD39" i="125"/>
  <c r="AD161" i="125" s="1"/>
  <c r="AH39" i="125"/>
  <c r="AH161" i="125" s="1"/>
  <c r="AL39" i="125"/>
  <c r="AL161" i="125" s="1"/>
  <c r="AT39" i="125"/>
  <c r="AT161" i="125" s="1"/>
  <c r="AX39" i="125"/>
  <c r="AX161" i="125" s="1"/>
  <c r="BB39" i="125"/>
  <c r="BB161" i="125" s="1"/>
  <c r="BF39" i="125"/>
  <c r="BF161" i="125" s="1"/>
  <c r="AC39" i="125"/>
  <c r="AC161" i="125" s="1"/>
  <c r="AG39" i="125"/>
  <c r="AG161" i="125" s="1"/>
  <c r="AK39" i="125"/>
  <c r="AK161" i="125" s="1"/>
  <c r="AO39" i="125"/>
  <c r="AS39" i="125"/>
  <c r="AS161" i="125" s="1"/>
  <c r="AW39" i="125"/>
  <c r="AW161" i="125" s="1"/>
  <c r="BA39" i="125"/>
  <c r="BA161" i="125" s="1"/>
  <c r="AN39" i="125"/>
  <c r="AN161" i="125" s="1"/>
  <c r="AD86" i="125"/>
  <c r="AH64" i="125"/>
  <c r="AP64" i="125"/>
  <c r="AT86" i="125"/>
  <c r="AX64" i="125"/>
  <c r="BB86" i="125"/>
  <c r="BF64" i="125"/>
  <c r="AC86" i="125"/>
  <c r="AG86" i="125"/>
  <c r="AK86" i="125"/>
  <c r="AO86" i="125"/>
  <c r="AW86" i="125"/>
  <c r="BE86" i="125"/>
  <c r="AC85" i="125"/>
  <c r="AS85" i="125"/>
  <c r="BA85" i="125"/>
  <c r="AB114" i="125"/>
  <c r="AF115" i="125"/>
  <c r="AJ114" i="125"/>
  <c r="AN115" i="125"/>
  <c r="AR114" i="125"/>
  <c r="AV114" i="125"/>
  <c r="AZ115" i="125"/>
  <c r="BD115" i="125"/>
  <c r="AC122" i="125"/>
  <c r="AG122" i="125"/>
  <c r="AK122" i="125"/>
  <c r="AO122" i="125"/>
  <c r="AW122" i="125"/>
  <c r="AS86" i="125"/>
  <c r="AH8" i="125"/>
  <c r="AP8" i="125"/>
  <c r="BF8" i="125"/>
  <c r="AK8" i="125"/>
  <c r="AW8" i="125"/>
  <c r="AY12" i="125"/>
  <c r="BG114" i="125"/>
  <c r="AG12" i="125"/>
  <c r="AK12" i="125"/>
  <c r="AW12" i="125"/>
  <c r="BA12" i="125"/>
  <c r="AK30" i="125"/>
  <c r="AO30" i="125"/>
  <c r="AW30" i="125"/>
  <c r="BA30" i="125"/>
  <c r="AB39" i="125"/>
  <c r="AB161" i="125" s="1"/>
  <c r="AR39" i="125"/>
  <c r="AR161" i="125" s="1"/>
  <c r="AZ39" i="125"/>
  <c r="AZ161" i="125" s="1"/>
  <c r="AN86" i="125"/>
  <c r="AA115" i="125"/>
  <c r="AE115" i="125"/>
  <c r="AI115" i="125"/>
  <c r="AU115" i="125"/>
  <c r="AY115" i="125"/>
  <c r="BC115" i="125"/>
  <c r="AZ86" i="125"/>
  <c r="BD85" i="125"/>
  <c r="BA64" i="125"/>
  <c r="AO8" i="125"/>
  <c r="BE8" i="125"/>
  <c r="BA122" i="125"/>
  <c r="BE122" i="125"/>
  <c r="AB122" i="125"/>
  <c r="AJ122" i="125"/>
  <c r="AA122" i="125"/>
  <c r="AE122" i="125"/>
  <c r="AI122" i="125"/>
  <c r="AM122" i="125"/>
  <c r="AQ122" i="125"/>
  <c r="AY122" i="125"/>
  <c r="BC122" i="125"/>
  <c r="BG122" i="125"/>
  <c r="AD122" i="125"/>
  <c r="AL122" i="125"/>
  <c r="AT122" i="125"/>
  <c r="AX122" i="125"/>
  <c r="AB132" i="125"/>
  <c r="AF132" i="125"/>
  <c r="AJ132" i="125"/>
  <c r="AN132" i="125"/>
  <c r="AV132" i="125"/>
  <c r="AZ132" i="125"/>
  <c r="BD132" i="125"/>
  <c r="AA132" i="125"/>
  <c r="AE132" i="125"/>
  <c r="AM132" i="125"/>
  <c r="AQ132" i="125"/>
  <c r="AU132" i="125"/>
  <c r="AY132" i="125"/>
  <c r="BG132" i="125"/>
  <c r="AD132" i="125"/>
  <c r="AH132" i="125"/>
  <c r="AL132" i="125"/>
  <c r="AP132" i="125"/>
  <c r="AT132" i="125"/>
  <c r="AX132" i="125"/>
  <c r="BB132" i="125"/>
  <c r="BF132" i="125"/>
  <c r="AG132" i="125"/>
  <c r="AK132" i="125"/>
  <c r="AW132" i="125"/>
  <c r="AA142" i="125"/>
  <c r="AI142" i="125"/>
  <c r="AM142" i="125"/>
  <c r="AU142" i="125"/>
  <c r="AY142" i="125"/>
  <c r="BC142" i="125"/>
  <c r="BG142" i="125"/>
  <c r="AD142" i="125"/>
  <c r="AH142" i="125"/>
  <c r="AL142" i="125"/>
  <c r="AP142" i="125"/>
  <c r="AX142" i="125"/>
  <c r="BB142" i="125"/>
  <c r="BF142" i="125"/>
  <c r="AC142" i="125"/>
  <c r="AK142" i="125"/>
  <c r="AO142" i="125"/>
  <c r="AS142" i="125"/>
  <c r="AW142" i="125"/>
  <c r="BE142" i="125"/>
  <c r="AF142" i="125"/>
  <c r="AJ142" i="125"/>
  <c r="AN142" i="125"/>
  <c r="AR142" i="125"/>
  <c r="AZ142" i="125"/>
  <c r="AD151" i="125"/>
  <c r="AH151" i="125"/>
  <c r="AL151" i="125"/>
  <c r="AT151" i="125"/>
  <c r="AX151" i="125"/>
  <c r="BB151" i="125"/>
  <c r="BF151" i="125"/>
  <c r="AC176" i="125"/>
  <c r="AG176" i="125"/>
  <c r="AK176" i="125"/>
  <c r="AO176" i="125"/>
  <c r="AS176" i="125"/>
  <c r="AW176" i="125"/>
  <c r="BA176" i="125"/>
  <c r="AB176" i="125"/>
  <c r="AF176" i="125"/>
  <c r="AN176" i="125"/>
  <c r="AR176" i="125"/>
  <c r="AZ176" i="125"/>
  <c r="AH115" i="125"/>
  <c r="AO85" i="125"/>
  <c r="AS30" i="125"/>
  <c r="AJ86" i="125"/>
  <c r="AR86" i="125"/>
  <c r="AY85" i="125"/>
  <c r="BC85" i="125"/>
  <c r="AD115" i="125"/>
  <c r="AT115" i="125"/>
  <c r="AP122" i="125"/>
  <c r="BF122" i="125"/>
  <c r="AO132" i="125"/>
  <c r="BA132" i="125"/>
  <c r="AB142" i="125"/>
  <c r="AV142" i="125"/>
  <c r="BE85" i="125"/>
  <c r="AT64" i="125"/>
  <c r="AF39" i="125"/>
  <c r="AF161" i="125" s="1"/>
  <c r="AF86" i="125"/>
  <c r="AG85" i="125"/>
  <c r="AW85" i="125"/>
  <c r="AJ115" i="125"/>
  <c r="BD114" i="125"/>
  <c r="AV39" i="125"/>
  <c r="AV161" i="125" s="1"/>
  <c r="AD64" i="125"/>
  <c r="AF85" i="125"/>
  <c r="AR85" i="125"/>
  <c r="AR115" i="125"/>
  <c r="BD64" i="125"/>
  <c r="BB64" i="125"/>
  <c r="AJ85" i="125"/>
  <c r="AN114" i="125"/>
  <c r="AJ8" i="125"/>
  <c r="AR8" i="125"/>
  <c r="AZ8" i="125"/>
  <c r="AB12" i="125"/>
  <c r="AN12" i="125"/>
  <c r="BD12" i="125"/>
  <c r="AB8" i="125"/>
  <c r="AF8" i="125"/>
  <c r="AN8" i="125"/>
  <c r="AV8" i="125"/>
  <c r="BD8" i="125"/>
  <c r="AF12" i="125"/>
  <c r="AJ12" i="125"/>
  <c r="AR12" i="125"/>
  <c r="AV12" i="125"/>
  <c r="AZ12" i="125"/>
  <c r="AH86" i="125"/>
  <c r="AX86" i="125"/>
  <c r="AF122" i="125"/>
  <c r="AN122" i="125"/>
  <c r="AV122" i="125"/>
  <c r="BD122" i="125"/>
  <c r="AA64" i="125"/>
  <c r="AA86" i="125"/>
  <c r="AE64" i="125"/>
  <c r="AE86" i="125"/>
  <c r="AI64" i="125"/>
  <c r="AI86" i="125"/>
  <c r="AM64" i="125"/>
  <c r="AM86" i="125"/>
  <c r="AQ64" i="125"/>
  <c r="AQ86" i="125"/>
  <c r="AU64" i="125"/>
  <c r="AU86" i="125"/>
  <c r="AY64" i="125"/>
  <c r="AY86" i="125"/>
  <c r="BC64" i="125"/>
  <c r="BC86" i="125"/>
  <c r="BG64" i="125"/>
  <c r="BG86" i="125"/>
  <c r="AD85" i="125"/>
  <c r="AH85" i="125"/>
  <c r="AL85" i="125"/>
  <c r="AP85" i="125"/>
  <c r="AT85" i="125"/>
  <c r="AX85" i="125"/>
  <c r="BB85" i="125"/>
  <c r="BF85" i="125"/>
  <c r="AA85" i="125"/>
  <c r="AQ85" i="125"/>
  <c r="BG85" i="125"/>
  <c r="AP86" i="125"/>
  <c r="BF86" i="125"/>
  <c r="AC115" i="125"/>
  <c r="AC114" i="125"/>
  <c r="AG115" i="125"/>
  <c r="AG114" i="125"/>
  <c r="AK115" i="125"/>
  <c r="AK114" i="125"/>
  <c r="AO115" i="125"/>
  <c r="AO114" i="125"/>
  <c r="AS115" i="125"/>
  <c r="AS114" i="125"/>
  <c r="AW115" i="125"/>
  <c r="AW114" i="125"/>
  <c r="BA115" i="125"/>
  <c r="BA114" i="125"/>
  <c r="BE115" i="125"/>
  <c r="BE114" i="125"/>
  <c r="AD114" i="125"/>
  <c r="AH114" i="125"/>
  <c r="AL114" i="125"/>
  <c r="AP114" i="125"/>
  <c r="AT114" i="125"/>
  <c r="AX114" i="125"/>
  <c r="BB114" i="125"/>
  <c r="BF114" i="125"/>
  <c r="AC158" i="125" l="1"/>
  <c r="AE54" i="125"/>
  <c r="AQ53" i="125"/>
  <c r="AS54" i="125"/>
  <c r="AO54" i="125"/>
  <c r="BG158" i="125"/>
  <c r="AA53" i="125"/>
  <c r="BE159" i="125"/>
  <c r="AM55" i="125"/>
  <c r="BE52" i="125"/>
  <c r="AP52" i="125"/>
  <c r="BH158" i="125"/>
  <c r="AU158" i="125"/>
  <c r="AH159" i="125"/>
  <c r="AI159" i="125"/>
  <c r="BG159" i="125"/>
  <c r="BF159" i="125"/>
  <c r="AU159" i="125"/>
  <c r="AN159" i="125"/>
  <c r="AX159" i="125"/>
  <c r="BC158" i="125"/>
  <c r="AG159" i="125"/>
  <c r="BC159" i="125"/>
  <c r="AZ159" i="125"/>
  <c r="AT158" i="125"/>
  <c r="BB159" i="125"/>
  <c r="AO161" i="125"/>
  <c r="AC159" i="125"/>
  <c r="AY159" i="125"/>
  <c r="AV159" i="125"/>
  <c r="BH159" i="125"/>
  <c r="AQ159" i="125"/>
  <c r="AJ159" i="125"/>
  <c r="AS159" i="125"/>
  <c r="BA159" i="125"/>
  <c r="AT159" i="125"/>
  <c r="AM159" i="125"/>
  <c r="AF159" i="125"/>
  <c r="AW159" i="125"/>
  <c r="AP159" i="125"/>
  <c r="AE159" i="125"/>
  <c r="AB159" i="125"/>
  <c r="AO159" i="125"/>
  <c r="AL159" i="125"/>
  <c r="AA159" i="125"/>
  <c r="AK159" i="125"/>
  <c r="AD159" i="125"/>
  <c r="BD159" i="125"/>
  <c r="AR159" i="125"/>
  <c r="AK158" i="125"/>
  <c r="BB158" i="125"/>
  <c r="BF158" i="125"/>
  <c r="AN53" i="125"/>
  <c r="AH158" i="125"/>
  <c r="AX158" i="125"/>
  <c r="BA158" i="125"/>
  <c r="AL158" i="125"/>
  <c r="AV55" i="125"/>
  <c r="AY53" i="125"/>
  <c r="AI52" i="125"/>
  <c r="AW158" i="125"/>
  <c r="AG158" i="125"/>
  <c r="AQ54" i="125"/>
  <c r="AE55" i="125"/>
  <c r="AE53" i="125"/>
  <c r="AJ158" i="125"/>
  <c r="AR158" i="125"/>
  <c r="AF158" i="125"/>
  <c r="BD158" i="125"/>
  <c r="AB158" i="125"/>
  <c r="AZ158" i="125"/>
  <c r="AQ158" i="125" l="1"/>
  <c r="AQ164" i="125" s="1"/>
  <c r="AQ55" i="125"/>
  <c r="AP53" i="125"/>
  <c r="BG54" i="125"/>
  <c r="BG53" i="125"/>
  <c r="BG55" i="125"/>
  <c r="AQ52" i="125"/>
  <c r="AC167" i="125"/>
  <c r="AC52" i="125"/>
  <c r="AA54" i="125"/>
  <c r="BC54" i="125"/>
  <c r="AA55" i="125"/>
  <c r="BG52" i="125"/>
  <c r="AC53" i="125"/>
  <c r="AC55" i="125"/>
  <c r="AU54" i="125"/>
  <c r="AC54" i="125"/>
  <c r="AS52" i="125"/>
  <c r="AS158" i="125"/>
  <c r="AS165" i="125" s="1"/>
  <c r="AS55" i="125"/>
  <c r="AS53" i="125"/>
  <c r="AU166" i="125"/>
  <c r="AE52" i="125"/>
  <c r="AU52" i="125"/>
  <c r="AE158" i="125"/>
  <c r="AE165" i="125" s="1"/>
  <c r="AM52" i="125"/>
  <c r="AA158" i="125"/>
  <c r="AA166" i="125" s="1"/>
  <c r="AY52" i="125"/>
  <c r="AA52" i="125"/>
  <c r="AC165" i="125"/>
  <c r="AP54" i="125"/>
  <c r="AU53" i="125"/>
  <c r="BB55" i="125"/>
  <c r="AP55" i="125"/>
  <c r="AU55" i="125"/>
  <c r="AP158" i="125"/>
  <c r="AP165" i="125" s="1"/>
  <c r="AO55" i="125"/>
  <c r="AO53" i="125"/>
  <c r="AO52" i="125"/>
  <c r="AO158" i="125"/>
  <c r="AO164" i="125" s="1"/>
  <c r="AU164" i="125"/>
  <c r="BH54" i="125"/>
  <c r="AM53" i="125"/>
  <c r="AY54" i="125"/>
  <c r="BE54" i="125"/>
  <c r="BE158" i="125"/>
  <c r="BE167" i="125" s="1"/>
  <c r="AM158" i="125"/>
  <c r="AM167" i="125" s="1"/>
  <c r="AM54" i="125"/>
  <c r="BE55" i="125"/>
  <c r="BG167" i="125"/>
  <c r="BH167" i="125"/>
  <c r="BE53" i="125"/>
  <c r="AU165" i="125"/>
  <c r="AQ167" i="125"/>
  <c r="BH53" i="125"/>
  <c r="BC52" i="125"/>
  <c r="BH52" i="125"/>
  <c r="BG166" i="125"/>
  <c r="AU167" i="125"/>
  <c r="BG164" i="125"/>
  <c r="BC55" i="125"/>
  <c r="BG165" i="125"/>
  <c r="BC53" i="125"/>
  <c r="BH55" i="125"/>
  <c r="BH166" i="125"/>
  <c r="AT54" i="125"/>
  <c r="BB52" i="125"/>
  <c r="BH164" i="125"/>
  <c r="AI54" i="125"/>
  <c r="AI158" i="125"/>
  <c r="AT55" i="125"/>
  <c r="AZ167" i="125"/>
  <c r="AB166" i="125"/>
  <c r="AB164" i="125"/>
  <c r="AB165" i="125"/>
  <c r="AJ166" i="125"/>
  <c r="AJ164" i="125"/>
  <c r="AJ165" i="125"/>
  <c r="AY55" i="125"/>
  <c r="AY158" i="125"/>
  <c r="AT164" i="125"/>
  <c r="AT165" i="125"/>
  <c r="AT167" i="125"/>
  <c r="AT166" i="125"/>
  <c r="AX167" i="125"/>
  <c r="AX164" i="125"/>
  <c r="AX165" i="125"/>
  <c r="AX166" i="125"/>
  <c r="AV53" i="125"/>
  <c r="AV158" i="125"/>
  <c r="AH167" i="125"/>
  <c r="AH165" i="125"/>
  <c r="AH166" i="125"/>
  <c r="AH164" i="125"/>
  <c r="AD53" i="125"/>
  <c r="AD158" i="125"/>
  <c r="AZ166" i="125"/>
  <c r="AZ164" i="125"/>
  <c r="AZ165" i="125"/>
  <c r="AK165" i="125"/>
  <c r="AK167" i="125"/>
  <c r="AK166" i="125"/>
  <c r="AK164" i="125"/>
  <c r="BD167" i="125"/>
  <c r="BD164" i="125"/>
  <c r="BD166" i="125"/>
  <c r="BD165" i="125"/>
  <c r="AF167" i="125"/>
  <c r="AF165" i="125"/>
  <c r="AF164" i="125"/>
  <c r="AF166" i="125"/>
  <c r="AL164" i="125"/>
  <c r="AL165" i="125"/>
  <c r="AL167" i="125"/>
  <c r="AL166" i="125"/>
  <c r="AN55" i="125"/>
  <c r="AN158" i="125"/>
  <c r="AR167" i="125"/>
  <c r="BC167" i="125"/>
  <c r="BC164" i="125"/>
  <c r="BC166" i="125"/>
  <c r="BC165" i="125"/>
  <c r="AW167" i="125"/>
  <c r="AW165" i="125"/>
  <c r="AW164" i="125"/>
  <c r="AW166" i="125"/>
  <c r="AR166" i="125"/>
  <c r="AR164" i="125"/>
  <c r="AR165" i="125"/>
  <c r="BA165" i="125"/>
  <c r="BA164" i="125"/>
  <c r="BA166" i="125"/>
  <c r="BA167" i="125"/>
  <c r="AK53" i="125"/>
  <c r="BF167" i="125"/>
  <c r="BF164" i="125"/>
  <c r="BF165" i="125"/>
  <c r="BF166" i="125"/>
  <c r="AB167" i="125"/>
  <c r="AC166" i="125"/>
  <c r="AC164" i="125"/>
  <c r="AT52" i="125"/>
  <c r="AG167" i="125"/>
  <c r="AG165" i="125"/>
  <c r="AG166" i="125"/>
  <c r="AG164" i="125"/>
  <c r="BB164" i="125"/>
  <c r="BB165" i="125"/>
  <c r="BB166" i="125"/>
  <c r="BB167" i="125"/>
  <c r="AT53" i="125"/>
  <c r="AJ167" i="125"/>
  <c r="BH165" i="125"/>
  <c r="AK55" i="125"/>
  <c r="AK52" i="125"/>
  <c r="AI53" i="125"/>
  <c r="AN52" i="125"/>
  <c r="AI55" i="125"/>
  <c r="AD54" i="125"/>
  <c r="AH54" i="125"/>
  <c r="AH52" i="125"/>
  <c r="AH55" i="125"/>
  <c r="AH53" i="125"/>
  <c r="AK54" i="125"/>
  <c r="AD55" i="125"/>
  <c r="AN54" i="125"/>
  <c r="AD52" i="125"/>
  <c r="BF55" i="125"/>
  <c r="BF53" i="125"/>
  <c r="BF54" i="125"/>
  <c r="BF52" i="125"/>
  <c r="AV54" i="125"/>
  <c r="BB53" i="125"/>
  <c r="BB54" i="125"/>
  <c r="AW53" i="125"/>
  <c r="AW52" i="125"/>
  <c r="AW54" i="125"/>
  <c r="AW55" i="125"/>
  <c r="AL53" i="125"/>
  <c r="AL54" i="125"/>
  <c r="AL52" i="125"/>
  <c r="AL55" i="125"/>
  <c r="AV52" i="125"/>
  <c r="BA52" i="125"/>
  <c r="BA53" i="125"/>
  <c r="BA55" i="125"/>
  <c r="BA54" i="125"/>
  <c r="AX53" i="125"/>
  <c r="AX54" i="125"/>
  <c r="AX52" i="125"/>
  <c r="AX55" i="125"/>
  <c r="AG52" i="125"/>
  <c r="AG53" i="125"/>
  <c r="AG54" i="125"/>
  <c r="AG55" i="125"/>
  <c r="AB55" i="125"/>
  <c r="AB54" i="125"/>
  <c r="AB53" i="125"/>
  <c r="AB52" i="125"/>
  <c r="BD55" i="125"/>
  <c r="BD54" i="125"/>
  <c r="BD53" i="125"/>
  <c r="BD52" i="125"/>
  <c r="AF55" i="125"/>
  <c r="AF54" i="125"/>
  <c r="AF53" i="125"/>
  <c r="AF52" i="125"/>
  <c r="AZ55" i="125"/>
  <c r="AZ54" i="125"/>
  <c r="AZ53" i="125"/>
  <c r="AZ52" i="125"/>
  <c r="AR55" i="125"/>
  <c r="AR54" i="125"/>
  <c r="AR53" i="125"/>
  <c r="AR52" i="125"/>
  <c r="AJ55" i="125"/>
  <c r="AJ54" i="125"/>
  <c r="AJ53" i="125"/>
  <c r="AJ52" i="125"/>
  <c r="AS164" i="125" l="1"/>
  <c r="AS166" i="125"/>
  <c r="AP167" i="125"/>
  <c r="AQ166" i="125"/>
  <c r="AM165" i="125"/>
  <c r="AA165" i="125"/>
  <c r="AA167" i="125"/>
  <c r="AS167" i="125"/>
  <c r="AQ165" i="125"/>
  <c r="AA164" i="125"/>
  <c r="AM166" i="125"/>
  <c r="AE167" i="125"/>
  <c r="AE166" i="125"/>
  <c r="AM164" i="125"/>
  <c r="AE164" i="125"/>
  <c r="AP166" i="125"/>
  <c r="AO167" i="125"/>
  <c r="BE166" i="125"/>
  <c r="AP164" i="125"/>
  <c r="AO166" i="125"/>
  <c r="AO165" i="125"/>
  <c r="BE165" i="125"/>
  <c r="BE164" i="125"/>
  <c r="AD164" i="125"/>
  <c r="AD165" i="125"/>
  <c r="AD167" i="125"/>
  <c r="AD166" i="125"/>
  <c r="AV167" i="125"/>
  <c r="AV166" i="125"/>
  <c r="AV165" i="125"/>
  <c r="AV164" i="125"/>
  <c r="AN167" i="125"/>
  <c r="AN166" i="125"/>
  <c r="AN165" i="125"/>
  <c r="AN164" i="125"/>
  <c r="AY167" i="125"/>
  <c r="AY166" i="125"/>
  <c r="AY164" i="125"/>
  <c r="AY165" i="125"/>
  <c r="AI167" i="125"/>
  <c r="AI164" i="125"/>
  <c r="AI165" i="125"/>
  <c r="AI166" i="125"/>
  <c r="BH5" i="101"/>
  <c r="BH11" i="101"/>
  <c r="BH25" i="101"/>
  <c r="BH39" i="101"/>
  <c r="BH51" i="101"/>
  <c r="BH5" i="97"/>
  <c r="BH11" i="97"/>
  <c r="BH25" i="97"/>
  <c r="BH39" i="97"/>
  <c r="BH51" i="97"/>
  <c r="BH4" i="118"/>
  <c r="BH17" i="118"/>
  <c r="BH27" i="118"/>
  <c r="BH4" i="117"/>
  <c r="BH17" i="117"/>
  <c r="BH27" i="117"/>
  <c r="BH66" i="100"/>
  <c r="BH4" i="70"/>
  <c r="BH14" i="70"/>
  <c r="BH4" i="66"/>
  <c r="BH142" i="66"/>
  <c r="BH146" i="66"/>
  <c r="F22" i="112" s="1"/>
  <c r="BH141" i="66"/>
  <c r="BH154" i="66"/>
  <c r="BH167" i="66"/>
  <c r="BH4" i="65"/>
  <c r="BH78" i="65"/>
  <c r="BH79" i="65"/>
  <c r="BH114" i="66"/>
  <c r="BH148" i="66" s="1"/>
  <c r="F24" i="112" s="1"/>
  <c r="BH116" i="66"/>
  <c r="BH117" i="66"/>
  <c r="BH118" i="66"/>
  <c r="BH119" i="66"/>
  <c r="BH121" i="66"/>
  <c r="BH123" i="66"/>
  <c r="BH124" i="66"/>
  <c r="BH125" i="66"/>
  <c r="BH81" i="65"/>
  <c r="BH127" i="66"/>
  <c r="BH128" i="66"/>
  <c r="BH129" i="66"/>
  <c r="BH82" i="65"/>
  <c r="BH132" i="66"/>
  <c r="BH133" i="66"/>
  <c r="BH134" i="66"/>
  <c r="BH135" i="66"/>
  <c r="BH74" i="65"/>
  <c r="BH86" i="65"/>
  <c r="BH98" i="65"/>
  <c r="F10" i="112" l="1"/>
  <c r="F9" i="112"/>
  <c r="F12" i="112"/>
  <c r="F13" i="112"/>
  <c r="BH80" i="65"/>
  <c r="BH23" i="74"/>
  <c r="BH131" i="66"/>
  <c r="BH21" i="76"/>
  <c r="BH38" i="65"/>
  <c r="BH77" i="65" s="1"/>
  <c r="BH79" i="66"/>
  <c r="BH55" i="65"/>
  <c r="BH122" i="66" s="1"/>
  <c r="BH115" i="66"/>
  <c r="BH21" i="100"/>
  <c r="BH64" i="65"/>
  <c r="BH147" i="66"/>
  <c r="F23" i="112" s="1"/>
  <c r="BH19" i="65"/>
  <c r="BH14" i="65" s="1"/>
  <c r="BH76" i="65" s="1"/>
  <c r="BH130" i="66"/>
  <c r="BH150" i="66" s="1"/>
  <c r="F26" i="112" s="1"/>
  <c r="BH7" i="65"/>
  <c r="BH6" i="65" s="1"/>
  <c r="BH28" i="100"/>
  <c r="BH69" i="100" s="1"/>
  <c r="BH48" i="65"/>
  <c r="BH7" i="66"/>
  <c r="BH143" i="66" s="1"/>
  <c r="F19" i="112" s="1"/>
  <c r="BH120" i="66"/>
  <c r="BH77" i="66"/>
  <c r="BH145" i="66" s="1"/>
  <c r="F21" i="112" s="1"/>
  <c r="BH35" i="100"/>
  <c r="BH76" i="100" s="1"/>
  <c r="BH126" i="66"/>
  <c r="BH26" i="66"/>
  <c r="BH14" i="66" s="1"/>
  <c r="BH144" i="66" s="1"/>
  <c r="F20" i="112" s="1"/>
  <c r="BH11" i="70"/>
  <c r="BH46" i="65"/>
  <c r="F7" i="112" l="1"/>
  <c r="F11" i="112"/>
  <c r="F8" i="112"/>
  <c r="BH58" i="100"/>
  <c r="BH29" i="74"/>
  <c r="V19" i="112"/>
  <c r="BH28" i="74"/>
  <c r="BH27" i="74"/>
  <c r="BH31" i="74"/>
  <c r="BH6" i="66"/>
  <c r="BH5" i="66" s="1"/>
  <c r="BH136" i="66" s="1"/>
  <c r="BH27" i="76"/>
  <c r="BH63" i="100"/>
  <c r="BH72" i="100"/>
  <c r="BH30" i="74"/>
  <c r="BH75" i="100"/>
  <c r="BH61" i="100"/>
  <c r="BH75" i="65"/>
  <c r="BH51" i="100"/>
  <c r="BH26" i="76"/>
  <c r="BH28" i="76"/>
  <c r="BH25" i="76"/>
  <c r="BH5" i="65"/>
  <c r="BH7" i="118" s="1"/>
  <c r="BH54" i="100"/>
  <c r="BH62" i="100"/>
  <c r="BH53" i="100"/>
  <c r="BH65" i="100"/>
  <c r="BH50" i="100"/>
  <c r="BH57" i="100"/>
  <c r="BH73" i="100"/>
  <c r="BH70" i="100"/>
  <c r="BH52" i="100"/>
  <c r="BH56" i="100"/>
  <c r="BH64" i="100"/>
  <c r="BH71" i="100"/>
  <c r="BH113" i="66"/>
  <c r="BH149" i="66"/>
  <c r="F25" i="112" s="1"/>
  <c r="BH77" i="100"/>
  <c r="BH59" i="100"/>
  <c r="BH15" i="70"/>
  <c r="BH39" i="100"/>
  <c r="BH55" i="100"/>
  <c r="BH68" i="100"/>
  <c r="BH16" i="70"/>
  <c r="BH17" i="70"/>
  <c r="BH18" i="70"/>
  <c r="BH19" i="70"/>
  <c r="BH20" i="70"/>
  <c r="F6" i="112" l="1"/>
  <c r="BH60" i="100"/>
  <c r="BH44" i="100"/>
  <c r="BH74" i="100"/>
  <c r="BH32" i="74"/>
  <c r="BH151" i="66"/>
  <c r="BH83" i="65"/>
  <c r="BH69" i="65"/>
  <c r="BH7" i="117"/>
  <c r="BH10" i="117" s="1"/>
  <c r="BH29" i="76"/>
  <c r="BH67" i="100"/>
  <c r="BH21" i="70"/>
  <c r="BH10" i="118"/>
  <c r="F14" i="112" l="1"/>
  <c r="G6" i="112" s="1"/>
  <c r="F27" i="112"/>
  <c r="BH20" i="64" l="1"/>
  <c r="BH34" i="64"/>
  <c r="BH48" i="64"/>
  <c r="BH65" i="64"/>
  <c r="BH4" i="64"/>
  <c r="BH5" i="64"/>
  <c r="BH10" i="64" l="1"/>
  <c r="BH15" i="64" s="1"/>
  <c r="BH6" i="118"/>
  <c r="BH6" i="117"/>
  <c r="BH24" i="118"/>
  <c r="BH34" i="118"/>
  <c r="BH24" i="117"/>
  <c r="BH34" i="117"/>
  <c r="BH115" i="100"/>
  <c r="BH153" i="100"/>
  <c r="BH114" i="100"/>
  <c r="BH152" i="100"/>
  <c r="BH113" i="100"/>
  <c r="BH151" i="100"/>
  <c r="BH111" i="100"/>
  <c r="BH149" i="100"/>
  <c r="BH110" i="100"/>
  <c r="BH148" i="100"/>
  <c r="BH109" i="100"/>
  <c r="BH147" i="100"/>
  <c r="BH108" i="100"/>
  <c r="BH146" i="100"/>
  <c r="BH107" i="100"/>
  <c r="BH145" i="100"/>
  <c r="BH106" i="100"/>
  <c r="BH144" i="100"/>
  <c r="BH104" i="100"/>
  <c r="BH142" i="100"/>
  <c r="BH103" i="100"/>
  <c r="BH141" i="100"/>
  <c r="BH102" i="100"/>
  <c r="BH140" i="100"/>
  <c r="BH101" i="100"/>
  <c r="BH139" i="100"/>
  <c r="BH100" i="100"/>
  <c r="BH138" i="100"/>
  <c r="BH99" i="100"/>
  <c r="BH137" i="100"/>
  <c r="BH97" i="100"/>
  <c r="BH135" i="100"/>
  <c r="BH96" i="100"/>
  <c r="BH134" i="100"/>
  <c r="BH95" i="100"/>
  <c r="BH133" i="100"/>
  <c r="BH94" i="100"/>
  <c r="BH132" i="100"/>
  <c r="BH93" i="100"/>
  <c r="BH131" i="100"/>
  <c r="BH92" i="100"/>
  <c r="BH130" i="100"/>
  <c r="BH91" i="100"/>
  <c r="BH129" i="100"/>
  <c r="BH90" i="100"/>
  <c r="BH128" i="100"/>
  <c r="BH89" i="100"/>
  <c r="BH127" i="100"/>
  <c r="BH88" i="100"/>
  <c r="BH126" i="100"/>
  <c r="BH83" i="100"/>
  <c r="BH121" i="100"/>
  <c r="BH36" i="76"/>
  <c r="BH44" i="76"/>
  <c r="BH35" i="76"/>
  <c r="BH43" i="76"/>
  <c r="BH34" i="76"/>
  <c r="BH42" i="76"/>
  <c r="BH33" i="76"/>
  <c r="BH41" i="76"/>
  <c r="BH40" i="74"/>
  <c r="BH49" i="74"/>
  <c r="BH39" i="74"/>
  <c r="BH48" i="74"/>
  <c r="BH38" i="74"/>
  <c r="BH47" i="74"/>
  <c r="BH37" i="74"/>
  <c r="BH46" i="74"/>
  <c r="BH36" i="74"/>
  <c r="BH45" i="74"/>
  <c r="BH44" i="64"/>
  <c r="BH58" i="64"/>
  <c r="BH43" i="64"/>
  <c r="BH57" i="64"/>
  <c r="BH42" i="64"/>
  <c r="BH56" i="64"/>
  <c r="BH41" i="64"/>
  <c r="BH55" i="64"/>
  <c r="BH39" i="64"/>
  <c r="BH53" i="64"/>
  <c r="BH38" i="64"/>
  <c r="BH52" i="64"/>
  <c r="BH37" i="64"/>
  <c r="BH51" i="64"/>
  <c r="BH36" i="64"/>
  <c r="BH50" i="64"/>
  <c r="BH21" i="64" l="1"/>
  <c r="BH178" i="125"/>
  <c r="BH179" i="125" s="1"/>
  <c r="AB40" i="74"/>
  <c r="AB39" i="74"/>
  <c r="BH9" i="117"/>
  <c r="BH9" i="118"/>
  <c r="BH5" i="117"/>
  <c r="BH5" i="118"/>
  <c r="BH28" i="64"/>
  <c r="BH29" i="64"/>
  <c r="BH22" i="64"/>
  <c r="BH30" i="64"/>
  <c r="BH23" i="64"/>
  <c r="BH31" i="64"/>
  <c r="BH24" i="64"/>
  <c r="BH27" i="64"/>
  <c r="BH25" i="64"/>
  <c r="BH66" i="64"/>
  <c r="BH26" i="64"/>
  <c r="Y7" i="101"/>
  <c r="V7" i="101"/>
  <c r="BH8" i="117" l="1"/>
  <c r="BH8" i="118"/>
  <c r="BG142" i="66" l="1"/>
  <c r="BG7" i="66" l="1"/>
  <c r="BG36" i="74"/>
  <c r="BG45" i="74"/>
  <c r="BG43" i="76"/>
  <c r="BG35" i="76"/>
  <c r="BG37" i="74"/>
  <c r="BG46" i="74"/>
  <c r="BG48" i="74"/>
  <c r="BG39" i="74"/>
  <c r="BG41" i="76"/>
  <c r="BG33" i="76"/>
  <c r="BG10" i="116"/>
  <c r="BG67" i="64" l="1"/>
  <c r="BU5" i="116" l="1"/>
  <c r="BU7" i="116"/>
  <c r="BU8" i="116"/>
  <c r="BU9" i="116"/>
  <c r="BU10" i="116"/>
  <c r="BU11" i="116"/>
  <c r="BU13" i="116"/>
  <c r="BU14" i="116"/>
  <c r="BU16" i="116"/>
  <c r="AB24" i="118" l="1"/>
  <c r="AC24" i="118"/>
  <c r="AD24" i="118"/>
  <c r="BG146" i="66"/>
  <c r="BG78" i="65"/>
  <c r="BH90" i="65" s="1"/>
  <c r="BG79" i="65"/>
  <c r="BH91" i="65" s="1"/>
  <c r="BG135" i="66"/>
  <c r="BH159" i="66" l="1"/>
  <c r="BG147" i="66"/>
  <c r="BG38" i="65"/>
  <c r="BG77" i="65" s="1"/>
  <c r="BH89" i="65" s="1"/>
  <c r="BG6" i="66"/>
  <c r="BG77" i="66"/>
  <c r="BG145" i="66" s="1"/>
  <c r="BG19" i="65"/>
  <c r="BG11" i="70"/>
  <c r="BG7" i="65"/>
  <c r="BG75" i="65" s="1"/>
  <c r="BH87" i="65" s="1"/>
  <c r="BG79" i="66"/>
  <c r="BG26" i="66"/>
  <c r="BH160" i="66" l="1"/>
  <c r="BH158" i="66"/>
  <c r="BG14" i="66"/>
  <c r="BG5" i="66" s="1"/>
  <c r="BG14" i="65"/>
  <c r="BG76" i="65" s="1"/>
  <c r="BH88" i="65" s="1"/>
  <c r="BG143" i="66"/>
  <c r="BH156" i="66" s="1"/>
  <c r="BG16" i="70"/>
  <c r="BG17" i="70"/>
  <c r="BG15" i="70"/>
  <c r="BG6" i="65"/>
  <c r="BG19" i="70"/>
  <c r="BG20" i="70"/>
  <c r="BG18" i="70"/>
  <c r="BG5" i="65" l="1"/>
  <c r="BG144" i="66"/>
  <c r="BG21" i="70"/>
  <c r="AE24" i="118"/>
  <c r="BG7" i="117" l="1"/>
  <c r="BH20" i="117" s="1"/>
  <c r="BH157" i="66"/>
  <c r="BG7" i="118"/>
  <c r="BG34" i="118"/>
  <c r="BG10" i="117"/>
  <c r="BH23" i="117" s="1"/>
  <c r="BG34" i="117"/>
  <c r="AB65" i="64"/>
  <c r="AC65" i="64" s="1"/>
  <c r="AD65" i="64" s="1"/>
  <c r="AE65" i="64" s="1"/>
  <c r="AF65" i="64" s="1"/>
  <c r="AG65" i="64" s="1"/>
  <c r="AH65" i="64" s="1"/>
  <c r="AI65" i="64" s="1"/>
  <c r="AJ65" i="64" s="1"/>
  <c r="AK65" i="64" s="1"/>
  <c r="AL65" i="64" s="1"/>
  <c r="AM65" i="64" s="1"/>
  <c r="AN65" i="64" s="1"/>
  <c r="AO65" i="64" s="1"/>
  <c r="AP65" i="64" s="1"/>
  <c r="AQ65" i="64" s="1"/>
  <c r="AR65" i="64" s="1"/>
  <c r="AS65" i="64" s="1"/>
  <c r="AT65" i="64" s="1"/>
  <c r="AU65" i="64" s="1"/>
  <c r="AV65" i="64" s="1"/>
  <c r="AW65" i="64" s="1"/>
  <c r="AX65" i="64" s="1"/>
  <c r="AY65" i="64" s="1"/>
  <c r="AZ65" i="64" s="1"/>
  <c r="BA65" i="64" s="1"/>
  <c r="BB65" i="64" s="1"/>
  <c r="BC65" i="64" s="1"/>
  <c r="BD65" i="64" s="1"/>
  <c r="BE65" i="64" s="1"/>
  <c r="BF65" i="64" s="1"/>
  <c r="BG65" i="64" s="1"/>
  <c r="BG10" i="118" l="1"/>
  <c r="BH23" i="118" s="1"/>
  <c r="BH20" i="118"/>
  <c r="BG24" i="118"/>
  <c r="BG24" i="117"/>
  <c r="BF67" i="64" l="1"/>
  <c r="BM9" i="116"/>
  <c r="BM8" i="116"/>
  <c r="BM7" i="116"/>
  <c r="BD10" i="116" l="1"/>
  <c r="AZ10" i="116"/>
  <c r="BF10" i="116"/>
  <c r="BA10" i="116"/>
  <c r="BE10" i="116"/>
  <c r="BB10" i="116"/>
  <c r="AY67" i="64"/>
  <c r="BC10" i="116"/>
  <c r="AZ67" i="64" l="1"/>
  <c r="BA67" i="64"/>
  <c r="BB67" i="64"/>
  <c r="BC67" i="64"/>
  <c r="BD67" i="64"/>
  <c r="BE67" i="64"/>
  <c r="BN7" i="116"/>
  <c r="BO7" i="116"/>
  <c r="BP7" i="116"/>
  <c r="BQ7" i="116"/>
  <c r="BR7" i="116"/>
  <c r="BS7" i="116"/>
  <c r="BT7" i="116"/>
  <c r="BN8" i="116"/>
  <c r="BO8" i="116"/>
  <c r="BP8" i="116"/>
  <c r="BQ8" i="116"/>
  <c r="BR8" i="116"/>
  <c r="BS8" i="116"/>
  <c r="BT8" i="116"/>
  <c r="BN9" i="116"/>
  <c r="BO9" i="116"/>
  <c r="BP9" i="116"/>
  <c r="BQ9" i="116"/>
  <c r="BR9" i="116"/>
  <c r="BS9" i="116"/>
  <c r="BT9" i="116"/>
  <c r="BN10" i="116"/>
  <c r="BO10" i="116"/>
  <c r="BP10" i="116"/>
  <c r="BQ10" i="116"/>
  <c r="BR10" i="116"/>
  <c r="BS10" i="116"/>
  <c r="BT10" i="116"/>
  <c r="BN11" i="116"/>
  <c r="BO11" i="116"/>
  <c r="BP11" i="116"/>
  <c r="BQ11" i="116"/>
  <c r="BR11" i="116"/>
  <c r="BS11" i="116"/>
  <c r="BT11" i="116"/>
  <c r="BN13" i="116"/>
  <c r="BO13" i="116"/>
  <c r="BP13" i="116"/>
  <c r="BQ13" i="116"/>
  <c r="BR13" i="116"/>
  <c r="BS13" i="116"/>
  <c r="BT13" i="116"/>
  <c r="BN14" i="116"/>
  <c r="BO14" i="116"/>
  <c r="BP14" i="116"/>
  <c r="BQ14" i="116"/>
  <c r="BR14" i="116"/>
  <c r="BS14" i="116"/>
  <c r="BT14" i="116"/>
  <c r="BN16" i="116"/>
  <c r="BO16" i="116"/>
  <c r="BP16" i="116"/>
  <c r="BQ16" i="116"/>
  <c r="BR16" i="116"/>
  <c r="BS16" i="116"/>
  <c r="BT16" i="116"/>
  <c r="BM10" i="116"/>
  <c r="BM11" i="116"/>
  <c r="BM13" i="116"/>
  <c r="BM14" i="116"/>
  <c r="BM16" i="116"/>
  <c r="AY34" i="117" l="1"/>
  <c r="AZ34" i="117"/>
  <c r="BA34" i="117"/>
  <c r="BB34" i="117"/>
  <c r="BC34" i="117"/>
  <c r="BD34" i="117"/>
  <c r="BE34" i="117"/>
  <c r="BF34" i="117"/>
  <c r="W2" i="64" l="1"/>
  <c r="AB4" i="100" l="1"/>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BF4" i="100" s="1"/>
  <c r="BG4" i="100" s="1"/>
  <c r="BH4" i="100" s="1"/>
  <c r="AB4" i="76"/>
  <c r="AC4" i="76" s="1"/>
  <c r="AD4" i="76" s="1"/>
  <c r="AE4" i="76" s="1"/>
  <c r="AF4" i="76" s="1"/>
  <c r="AG4" i="76" s="1"/>
  <c r="AH4" i="76" s="1"/>
  <c r="AI4" i="76" s="1"/>
  <c r="AJ4" i="76" s="1"/>
  <c r="AK4" i="76" s="1"/>
  <c r="AL4" i="76" s="1"/>
  <c r="AM4" i="76" s="1"/>
  <c r="AN4" i="76" s="1"/>
  <c r="AO4" i="76" s="1"/>
  <c r="AP4" i="76" s="1"/>
  <c r="AQ4" i="76" s="1"/>
  <c r="AR4" i="76" s="1"/>
  <c r="AS4" i="76" s="1"/>
  <c r="AT4" i="76" s="1"/>
  <c r="AU4" i="76" s="1"/>
  <c r="AV4" i="76" s="1"/>
  <c r="AW4" i="76" s="1"/>
  <c r="AX4" i="76" s="1"/>
  <c r="AY4" i="76" s="1"/>
  <c r="AZ4" i="76" s="1"/>
  <c r="BA4" i="76" s="1"/>
  <c r="BB4" i="76" s="1"/>
  <c r="BC4" i="76" s="1"/>
  <c r="BD4" i="76" s="1"/>
  <c r="BE4" i="76" s="1"/>
  <c r="BF4" i="76" s="1"/>
  <c r="BG4" i="76" s="1"/>
  <c r="BH4" i="76" s="1"/>
  <c r="AB4" i="74"/>
  <c r="AC4" i="74" s="1"/>
  <c r="AD4" i="74" s="1"/>
  <c r="AE4" i="74" s="1"/>
  <c r="AF4" i="74" s="1"/>
  <c r="AG4" i="74" s="1"/>
  <c r="AH4" i="74" s="1"/>
  <c r="AI4" i="74" s="1"/>
  <c r="AJ4" i="74" s="1"/>
  <c r="AK4" i="74" s="1"/>
  <c r="AL4" i="74" s="1"/>
  <c r="AM4" i="74" s="1"/>
  <c r="AN4" i="74" s="1"/>
  <c r="AO4" i="74" s="1"/>
  <c r="AP4" i="74" s="1"/>
  <c r="AQ4" i="74" s="1"/>
  <c r="AR4" i="74" s="1"/>
  <c r="AS4" i="74" s="1"/>
  <c r="AT4" i="74" s="1"/>
  <c r="AU4" i="74" s="1"/>
  <c r="AV4" i="74" s="1"/>
  <c r="AW4" i="74" s="1"/>
  <c r="AX4" i="74" s="1"/>
  <c r="AY4" i="74" s="1"/>
  <c r="AZ4" i="74" s="1"/>
  <c r="BA4" i="74" s="1"/>
  <c r="BB4" i="74" s="1"/>
  <c r="BC4" i="74" s="1"/>
  <c r="BD4" i="74" s="1"/>
  <c r="BE4" i="74" s="1"/>
  <c r="BF4" i="74" s="1"/>
  <c r="BG4" i="74" s="1"/>
  <c r="BH4" i="74" s="1"/>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BF4" i="66" s="1"/>
  <c r="BG4" i="66" s="1"/>
  <c r="BF135" i="66"/>
  <c r="AB4" i="65"/>
  <c r="AC4" i="65" s="1"/>
  <c r="AD4" i="65" s="1"/>
  <c r="AE4" i="65" s="1"/>
  <c r="AF4" i="65" s="1"/>
  <c r="AG4" i="65" s="1"/>
  <c r="AH4" i="65" s="1"/>
  <c r="AI4" i="65" s="1"/>
  <c r="AJ4" i="65" s="1"/>
  <c r="AK4" i="65" s="1"/>
  <c r="AL4" i="65" s="1"/>
  <c r="AM4" i="65" s="1"/>
  <c r="AN4" i="65" s="1"/>
  <c r="AO4" i="65" s="1"/>
  <c r="AP4" i="65" s="1"/>
  <c r="AQ4" i="65" s="1"/>
  <c r="AR4" i="65" s="1"/>
  <c r="AS4" i="65" s="1"/>
  <c r="AT4" i="65" s="1"/>
  <c r="AU4" i="65" s="1"/>
  <c r="AV4" i="65" s="1"/>
  <c r="AW4" i="65" s="1"/>
  <c r="AX4" i="65" s="1"/>
  <c r="AY4" i="65" s="1"/>
  <c r="AZ4" i="65" s="1"/>
  <c r="BA4" i="65" s="1"/>
  <c r="BB4" i="65" s="1"/>
  <c r="BC4" i="65" s="1"/>
  <c r="BD4" i="65" s="1"/>
  <c r="BE4" i="65" s="1"/>
  <c r="BF4" i="65" s="1"/>
  <c r="BG4" i="65" s="1"/>
  <c r="AB4" i="64"/>
  <c r="AC4" i="64" s="1"/>
  <c r="AD4" i="64" s="1"/>
  <c r="AE4" i="64" s="1"/>
  <c r="AF4" i="64" s="1"/>
  <c r="AG4" i="64" s="1"/>
  <c r="AH4" i="64" s="1"/>
  <c r="AI4" i="64" s="1"/>
  <c r="AJ4" i="64" s="1"/>
  <c r="AK4" i="64" s="1"/>
  <c r="AL4" i="64" s="1"/>
  <c r="AM4" i="64" s="1"/>
  <c r="AN4" i="64" s="1"/>
  <c r="AO4" i="64" s="1"/>
  <c r="AP4" i="64" s="1"/>
  <c r="AQ4" i="64" s="1"/>
  <c r="AR4" i="64" s="1"/>
  <c r="AS4" i="64" s="1"/>
  <c r="AT4" i="64" s="1"/>
  <c r="AU4" i="64" s="1"/>
  <c r="AV4" i="64" s="1"/>
  <c r="AW4" i="64" s="1"/>
  <c r="AX4" i="64" s="1"/>
  <c r="AY4" i="64" s="1"/>
  <c r="AZ4" i="64" s="1"/>
  <c r="BA4" i="64" s="1"/>
  <c r="BB4" i="64" s="1"/>
  <c r="BC4" i="64" s="1"/>
  <c r="BD4" i="64" s="1"/>
  <c r="BE4" i="64" s="1"/>
  <c r="BF4" i="64" s="1"/>
  <c r="BG4" i="64" s="1"/>
  <c r="V3" i="101" l="1"/>
  <c r="V3" i="97"/>
  <c r="R2" i="118"/>
  <c r="R2" i="117"/>
  <c r="S2" i="100"/>
  <c r="W2" i="70"/>
  <c r="S2" i="64"/>
  <c r="Y3" i="101"/>
  <c r="Y3" i="97"/>
  <c r="W2" i="118"/>
  <c r="W2" i="117"/>
  <c r="W2" i="100"/>
  <c r="X2" i="76"/>
  <c r="X2" i="74"/>
  <c r="Y2" i="70"/>
  <c r="S3" i="112"/>
  <c r="V2" i="66"/>
  <c r="V2" i="65"/>
  <c r="C3" i="112"/>
  <c r="AB17" i="118" l="1"/>
  <c r="AC17" i="118" s="1"/>
  <c r="AD17" i="118" s="1"/>
  <c r="AE17" i="118" s="1"/>
  <c r="AF17" i="118" s="1"/>
  <c r="AG17" i="118" s="1"/>
  <c r="AH17" i="118" s="1"/>
  <c r="AI17" i="118" s="1"/>
  <c r="AJ17" i="118" s="1"/>
  <c r="AK17" i="118" s="1"/>
  <c r="AL17" i="118" s="1"/>
  <c r="AM17" i="118" s="1"/>
  <c r="AN17" i="118" s="1"/>
  <c r="AO17" i="118" s="1"/>
  <c r="AP17" i="118" s="1"/>
  <c r="AQ17" i="118" s="1"/>
  <c r="AR17" i="118" s="1"/>
  <c r="AS17" i="118" s="1"/>
  <c r="AT17" i="118" s="1"/>
  <c r="AU17" i="118" s="1"/>
  <c r="AV17" i="118" s="1"/>
  <c r="AW17" i="118" s="1"/>
  <c r="AX17" i="118" s="1"/>
  <c r="AY17" i="118" s="1"/>
  <c r="AZ17" i="118" s="1"/>
  <c r="BA17" i="118" s="1"/>
  <c r="BB17" i="118" s="1"/>
  <c r="BC17" i="118" s="1"/>
  <c r="BD17" i="118" s="1"/>
  <c r="BE17" i="118" s="1"/>
  <c r="BF17" i="118" s="1"/>
  <c r="BG17" i="118" s="1"/>
  <c r="AB27" i="118"/>
  <c r="AC27" i="118" s="1"/>
  <c r="AD27" i="118" s="1"/>
  <c r="AE27" i="118" s="1"/>
  <c r="AF27" i="118" s="1"/>
  <c r="AG27" i="118" s="1"/>
  <c r="AH27" i="118" s="1"/>
  <c r="AI27" i="118" s="1"/>
  <c r="AJ27" i="118" s="1"/>
  <c r="AK27" i="118" s="1"/>
  <c r="AL27" i="118" s="1"/>
  <c r="AM27" i="118" s="1"/>
  <c r="AN27" i="118" s="1"/>
  <c r="AO27" i="118" s="1"/>
  <c r="AP27" i="118" s="1"/>
  <c r="AQ27" i="118" s="1"/>
  <c r="AR27" i="118" s="1"/>
  <c r="AS27" i="118" s="1"/>
  <c r="AT27" i="118" s="1"/>
  <c r="AU27" i="118" s="1"/>
  <c r="AV27" i="118" s="1"/>
  <c r="AW27" i="118" s="1"/>
  <c r="AX27" i="118" s="1"/>
  <c r="AY27" i="118" s="1"/>
  <c r="AZ27" i="118" s="1"/>
  <c r="BA27" i="118" s="1"/>
  <c r="BB27" i="118" s="1"/>
  <c r="BC27" i="118" s="1"/>
  <c r="BD27" i="118" s="1"/>
  <c r="BE27" i="118" s="1"/>
  <c r="BF27" i="118" s="1"/>
  <c r="BG27" i="118" s="1"/>
  <c r="BF24" i="118"/>
  <c r="BF34" i="118"/>
  <c r="AB4" i="118"/>
  <c r="AC4" i="118" s="1"/>
  <c r="AD4" i="118" s="1"/>
  <c r="AE4" i="118" s="1"/>
  <c r="AF4" i="118" s="1"/>
  <c r="AG4" i="118" s="1"/>
  <c r="AH4" i="118" s="1"/>
  <c r="AI4" i="118" s="1"/>
  <c r="AJ4" i="118" s="1"/>
  <c r="AK4" i="118" s="1"/>
  <c r="AL4" i="118" s="1"/>
  <c r="AM4" i="118" s="1"/>
  <c r="AN4" i="118" s="1"/>
  <c r="AO4" i="118" s="1"/>
  <c r="AP4" i="118" s="1"/>
  <c r="AQ4" i="118" s="1"/>
  <c r="AR4" i="118" s="1"/>
  <c r="AS4" i="118" s="1"/>
  <c r="AT4" i="118" s="1"/>
  <c r="AU4" i="118" s="1"/>
  <c r="AV4" i="118" s="1"/>
  <c r="AW4" i="118" s="1"/>
  <c r="AX4" i="118" s="1"/>
  <c r="AY4" i="118" s="1"/>
  <c r="AZ4" i="118" s="1"/>
  <c r="BA4" i="118" s="1"/>
  <c r="BB4" i="118" s="1"/>
  <c r="BC4" i="118" s="1"/>
  <c r="BD4" i="118" s="1"/>
  <c r="BE4" i="118" s="1"/>
  <c r="BF4" i="118" s="1"/>
  <c r="BG4" i="118" s="1"/>
  <c r="AB17" i="117"/>
  <c r="AC17" i="117" s="1"/>
  <c r="AD17" i="117" s="1"/>
  <c r="AE17" i="117" s="1"/>
  <c r="AF17" i="117" s="1"/>
  <c r="AG17" i="117" s="1"/>
  <c r="AH17" i="117" s="1"/>
  <c r="AI17" i="117" s="1"/>
  <c r="AJ17" i="117" s="1"/>
  <c r="AK17" i="117" s="1"/>
  <c r="AL17" i="117" s="1"/>
  <c r="AM17" i="117" s="1"/>
  <c r="AN17" i="117" s="1"/>
  <c r="AO17" i="117" s="1"/>
  <c r="AP17" i="117" s="1"/>
  <c r="AQ17" i="117" s="1"/>
  <c r="AR17" i="117" s="1"/>
  <c r="AS17" i="117" s="1"/>
  <c r="AT17" i="117" s="1"/>
  <c r="AU17" i="117" s="1"/>
  <c r="AV17" i="117" s="1"/>
  <c r="AW17" i="117" s="1"/>
  <c r="AX17" i="117" s="1"/>
  <c r="AY17" i="117" s="1"/>
  <c r="AZ17" i="117" s="1"/>
  <c r="BA17" i="117" s="1"/>
  <c r="BB17" i="117" s="1"/>
  <c r="BC17" i="117" s="1"/>
  <c r="BD17" i="117" s="1"/>
  <c r="BE17" i="117" s="1"/>
  <c r="BF17" i="117" s="1"/>
  <c r="BG17" i="117" s="1"/>
  <c r="AB27" i="117"/>
  <c r="AC27" i="117" s="1"/>
  <c r="AD27" i="117" s="1"/>
  <c r="AE27" i="117" s="1"/>
  <c r="AF27" i="117" s="1"/>
  <c r="AG27" i="117" s="1"/>
  <c r="AH27" i="117" s="1"/>
  <c r="AI27" i="117" s="1"/>
  <c r="AJ27" i="117" s="1"/>
  <c r="AK27" i="117" s="1"/>
  <c r="AL27" i="117" s="1"/>
  <c r="AM27" i="117" s="1"/>
  <c r="AN27" i="117" s="1"/>
  <c r="AO27" i="117" s="1"/>
  <c r="AP27" i="117" s="1"/>
  <c r="AQ27" i="117" s="1"/>
  <c r="AR27" i="117" s="1"/>
  <c r="AS27" i="117" s="1"/>
  <c r="AT27" i="117" s="1"/>
  <c r="AU27" i="117" s="1"/>
  <c r="AV27" i="117" s="1"/>
  <c r="AW27" i="117" s="1"/>
  <c r="AX27" i="117" s="1"/>
  <c r="AY27" i="117" s="1"/>
  <c r="AZ27" i="117" s="1"/>
  <c r="BA27" i="117" s="1"/>
  <c r="BB27" i="117" s="1"/>
  <c r="BC27" i="117" s="1"/>
  <c r="BD27" i="117" s="1"/>
  <c r="BE27" i="117" s="1"/>
  <c r="BF27" i="117" s="1"/>
  <c r="BG27" i="117" s="1"/>
  <c r="BF24" i="117"/>
  <c r="AB4" i="117"/>
  <c r="AC4" i="117" s="1"/>
  <c r="AD4" i="117" s="1"/>
  <c r="AE4" i="117" s="1"/>
  <c r="AF4" i="117" s="1"/>
  <c r="AG4" i="117" s="1"/>
  <c r="AH4" i="117" s="1"/>
  <c r="AI4" i="117" s="1"/>
  <c r="AJ4" i="117" s="1"/>
  <c r="AK4" i="117" s="1"/>
  <c r="AL4" i="117" s="1"/>
  <c r="AM4" i="117" s="1"/>
  <c r="AN4" i="117" s="1"/>
  <c r="AO4" i="117" s="1"/>
  <c r="AP4" i="117" s="1"/>
  <c r="AQ4" i="117" s="1"/>
  <c r="AR4" i="117" s="1"/>
  <c r="AS4" i="117" s="1"/>
  <c r="AT4" i="117" s="1"/>
  <c r="AU4" i="117" s="1"/>
  <c r="AV4" i="117" s="1"/>
  <c r="AW4" i="117" s="1"/>
  <c r="AX4" i="117" s="1"/>
  <c r="AY4" i="117" s="1"/>
  <c r="AZ4" i="117" s="1"/>
  <c r="BA4" i="117" s="1"/>
  <c r="BB4" i="117" s="1"/>
  <c r="BC4" i="117" s="1"/>
  <c r="BD4" i="117" s="1"/>
  <c r="BE4" i="117" s="1"/>
  <c r="BF4" i="117" s="1"/>
  <c r="BG4" i="117" s="1"/>
  <c r="AX24" i="118" l="1"/>
  <c r="AK24" i="118"/>
  <c r="AS24" i="118"/>
  <c r="BA24" i="118"/>
  <c r="AG24" i="118"/>
  <c r="AO24" i="118"/>
  <c r="AW24" i="118"/>
  <c r="BE24" i="118"/>
  <c r="AJ24" i="118"/>
  <c r="AR24" i="118"/>
  <c r="AN24" i="117"/>
  <c r="AV24" i="117"/>
  <c r="AF24" i="117"/>
  <c r="BD24" i="117"/>
  <c r="AG24" i="117"/>
  <c r="AO24" i="117"/>
  <c r="AW24" i="117"/>
  <c r="BE24" i="117"/>
  <c r="AH24" i="117"/>
  <c r="AL24" i="118"/>
  <c r="AT24" i="118"/>
  <c r="BB24" i="118"/>
  <c r="AP24" i="117"/>
  <c r="AM24" i="118"/>
  <c r="AU24" i="118"/>
  <c r="BC24" i="118"/>
  <c r="AX24" i="117"/>
  <c r="AF24" i="118"/>
  <c r="AN24" i="118"/>
  <c r="AV24" i="118"/>
  <c r="BD24" i="118"/>
  <c r="AH24" i="118"/>
  <c r="AP24" i="118"/>
  <c r="AY34" i="118"/>
  <c r="AI24" i="118"/>
  <c r="AQ24" i="118"/>
  <c r="AY24" i="118"/>
  <c r="AZ34" i="118"/>
  <c r="AZ24" i="118"/>
  <c r="BA34" i="118"/>
  <c r="BB34" i="118"/>
  <c r="BC34" i="118"/>
  <c r="BD34" i="118"/>
  <c r="BE34" i="118"/>
  <c r="AB24" i="117"/>
  <c r="AJ24" i="117"/>
  <c r="AR24" i="117"/>
  <c r="AZ24" i="117"/>
  <c r="AI24" i="117"/>
  <c r="AQ24" i="117"/>
  <c r="AY24" i="117"/>
  <c r="AC24" i="117"/>
  <c r="AK24" i="117"/>
  <c r="AS24" i="117"/>
  <c r="BA24" i="117"/>
  <c r="AD24" i="117"/>
  <c r="AL24" i="117"/>
  <c r="AT24" i="117"/>
  <c r="BB24" i="117"/>
  <c r="AE24" i="117"/>
  <c r="AM24" i="117"/>
  <c r="AU24" i="117"/>
  <c r="BC24" i="117"/>
  <c r="BO5" i="116" l="1"/>
  <c r="BN5" i="116"/>
  <c r="BR5" i="116"/>
  <c r="BM5" i="116"/>
  <c r="BQ5" i="116"/>
  <c r="BP5" i="116"/>
  <c r="BS5" i="116" l="1"/>
  <c r="BT5" i="116" l="1"/>
  <c r="BF37" i="74" l="1"/>
  <c r="BF46" i="74"/>
  <c r="BF36" i="74"/>
  <c r="BF45" i="74"/>
  <c r="BF39" i="74"/>
  <c r="BF48" i="74"/>
  <c r="AD39" i="74" l="1"/>
  <c r="BE45" i="74"/>
  <c r="BD48" i="74"/>
  <c r="BE48" i="74"/>
  <c r="AU39" i="74"/>
  <c r="AP37" i="74"/>
  <c r="BC39" i="74"/>
  <c r="BC48" i="74"/>
  <c r="AH36" i="74"/>
  <c r="AX36" i="74"/>
  <c r="AQ37" i="74"/>
  <c r="AZ45" i="74"/>
  <c r="BA45" i="74"/>
  <c r="AZ48" i="74"/>
  <c r="BB45" i="74"/>
  <c r="BB48" i="74"/>
  <c r="BD45" i="74"/>
  <c r="BE46" i="74"/>
  <c r="AI37" i="74"/>
  <c r="AY37" i="74"/>
  <c r="AY46" i="74"/>
  <c r="AY45" i="74"/>
  <c r="AZ46" i="74"/>
  <c r="BA46" i="74"/>
  <c r="AY48" i="74"/>
  <c r="BB46" i="74"/>
  <c r="BC46" i="74"/>
  <c r="BA48" i="74"/>
  <c r="BC45" i="74"/>
  <c r="BD46" i="74"/>
  <c r="AN37" i="74"/>
  <c r="AV37" i="74"/>
  <c r="BD37" i="74"/>
  <c r="AL39" i="74"/>
  <c r="AH39" i="74"/>
  <c r="AP39" i="74"/>
  <c r="AX39" i="74"/>
  <c r="AB36" i="74"/>
  <c r="AJ36" i="74"/>
  <c r="AR36" i="74"/>
  <c r="AZ36" i="74"/>
  <c r="AC37" i="74"/>
  <c r="AK37" i="74"/>
  <c r="AS37" i="74"/>
  <c r="BA37" i="74"/>
  <c r="AT39" i="74"/>
  <c r="BB39" i="74"/>
  <c r="AG39" i="74"/>
  <c r="AO39" i="74"/>
  <c r="AW39" i="74"/>
  <c r="BE39" i="74"/>
  <c r="AQ36" i="74"/>
  <c r="AF36" i="74"/>
  <c r="AN36" i="74"/>
  <c r="AV36" i="74"/>
  <c r="BD36" i="74"/>
  <c r="AG37" i="74"/>
  <c r="AE39" i="74"/>
  <c r="AG36" i="74"/>
  <c r="AQ39" i="74"/>
  <c r="AS36" i="74"/>
  <c r="AF39" i="74"/>
  <c r="AN39" i="74"/>
  <c r="AV39" i="74"/>
  <c r="BD39" i="74"/>
  <c r="AP36" i="74"/>
  <c r="AY39" i="74"/>
  <c r="BA36" i="74"/>
  <c r="AI36" i="74"/>
  <c r="AY36" i="74"/>
  <c r="AB37" i="74"/>
  <c r="AJ37" i="74"/>
  <c r="AR37" i="74"/>
  <c r="AZ37" i="74"/>
  <c r="AT37" i="74"/>
  <c r="AJ39" i="74"/>
  <c r="AR39" i="74"/>
  <c r="AZ39" i="74"/>
  <c r="AD36" i="74"/>
  <c r="AL36" i="74"/>
  <c r="AT36" i="74"/>
  <c r="BB36" i="74"/>
  <c r="AE37" i="74"/>
  <c r="AM37" i="74"/>
  <c r="AU37" i="74"/>
  <c r="BC37" i="74"/>
  <c r="AI39" i="74"/>
  <c r="BB37" i="74"/>
  <c r="AC39" i="74"/>
  <c r="AK39" i="74"/>
  <c r="AS39" i="74"/>
  <c r="BA39" i="74"/>
  <c r="AE36" i="74"/>
  <c r="AM36" i="74"/>
  <c r="AU36" i="74"/>
  <c r="BC36" i="74"/>
  <c r="AF37" i="74"/>
  <c r="AK36" i="74"/>
  <c r="AL37" i="74"/>
  <c r="AO37" i="74"/>
  <c r="AW37" i="74"/>
  <c r="BE37" i="74"/>
  <c r="AC36" i="74"/>
  <c r="AD37" i="74"/>
  <c r="AM39" i="74"/>
  <c r="AO36" i="74"/>
  <c r="AW36" i="74"/>
  <c r="BE36" i="74"/>
  <c r="AH37" i="74"/>
  <c r="AX37" i="74"/>
  <c r="V10" i="112" l="1"/>
  <c r="V9" i="112"/>
  <c r="BE135" i="66"/>
  <c r="AG81" i="100"/>
  <c r="AH81" i="100" s="1"/>
  <c r="AI81" i="100" s="1"/>
  <c r="AJ81" i="100" s="1"/>
  <c r="AK81" i="100" s="1"/>
  <c r="AL81" i="100" s="1"/>
  <c r="AM81" i="100" s="1"/>
  <c r="AN81" i="100" s="1"/>
  <c r="AO81" i="100" s="1"/>
  <c r="AP81" i="100" s="1"/>
  <c r="AQ81" i="100" s="1"/>
  <c r="AR81" i="100" s="1"/>
  <c r="AS81" i="100" s="1"/>
  <c r="AT81" i="100" s="1"/>
  <c r="AU81" i="100" s="1"/>
  <c r="AV81" i="100" s="1"/>
  <c r="AW81" i="100" s="1"/>
  <c r="AX81" i="100" s="1"/>
  <c r="AY81" i="100" s="1"/>
  <c r="AZ81" i="100" s="1"/>
  <c r="BA81" i="100" s="1"/>
  <c r="BB81" i="100" s="1"/>
  <c r="BC81" i="100" s="1"/>
  <c r="BD81" i="100" s="1"/>
  <c r="BE81" i="100" s="1"/>
  <c r="BF81" i="100" s="1"/>
  <c r="BG81" i="100" s="1"/>
  <c r="BH81" i="100" s="1"/>
  <c r="AG119" i="100"/>
  <c r="AH119" i="100" s="1"/>
  <c r="AI119" i="100" s="1"/>
  <c r="AJ119" i="100" s="1"/>
  <c r="AK119" i="100" s="1"/>
  <c r="AL119" i="100" s="1"/>
  <c r="AM119" i="100" s="1"/>
  <c r="AN119" i="100" s="1"/>
  <c r="AO119" i="100" s="1"/>
  <c r="AP119" i="100" s="1"/>
  <c r="AQ119" i="100" s="1"/>
  <c r="AR119" i="100" s="1"/>
  <c r="AS119" i="100" s="1"/>
  <c r="AT119" i="100" s="1"/>
  <c r="AU119" i="100" s="1"/>
  <c r="AV119" i="100" s="1"/>
  <c r="AW119" i="100" s="1"/>
  <c r="AX119" i="100" s="1"/>
  <c r="AY119" i="100" s="1"/>
  <c r="AZ119" i="100" s="1"/>
  <c r="BA119" i="100" s="1"/>
  <c r="BB119" i="100" s="1"/>
  <c r="BC119" i="100" s="1"/>
  <c r="BD119" i="100" s="1"/>
  <c r="BE119" i="100" s="1"/>
  <c r="BF119" i="100" s="1"/>
  <c r="BG119" i="100" s="1"/>
  <c r="BH119" i="100" s="1"/>
  <c r="AG43" i="100"/>
  <c r="AH43" i="100" s="1"/>
  <c r="AI43" i="100" s="1"/>
  <c r="AJ43" i="100" s="1"/>
  <c r="AK43" i="100" s="1"/>
  <c r="AL43" i="100" s="1"/>
  <c r="AM43" i="100" s="1"/>
  <c r="AN43" i="100" s="1"/>
  <c r="AO43" i="100" s="1"/>
  <c r="AP43" i="100" s="1"/>
  <c r="AQ43" i="100" s="1"/>
  <c r="AR43" i="100" s="1"/>
  <c r="AS43" i="100" s="1"/>
  <c r="AT43" i="100" s="1"/>
  <c r="AU43" i="100" s="1"/>
  <c r="AV43" i="100" s="1"/>
  <c r="AW43" i="100" s="1"/>
  <c r="AX43" i="100" s="1"/>
  <c r="AY43" i="100" s="1"/>
  <c r="AZ43" i="100" s="1"/>
  <c r="BA43" i="100" s="1"/>
  <c r="BB43" i="100" s="1"/>
  <c r="BC43" i="100" s="1"/>
  <c r="BD43" i="100" s="1"/>
  <c r="BE43" i="100" s="1"/>
  <c r="BF43" i="100" s="1"/>
  <c r="BG43" i="100" s="1"/>
  <c r="BH43" i="100" s="1"/>
  <c r="V17" i="112"/>
  <c r="BD135" i="66"/>
  <c r="BC135" i="66"/>
  <c r="U2" i="74"/>
  <c r="U2" i="76"/>
  <c r="Q2" i="66"/>
  <c r="Q2" i="65"/>
  <c r="BB135" i="66"/>
  <c r="AQ51" i="101"/>
  <c r="AR51" i="101" s="1"/>
  <c r="AS51" i="101" s="1"/>
  <c r="AT51" i="101" s="1"/>
  <c r="AU51" i="101" s="1"/>
  <c r="AV51" i="101" s="1"/>
  <c r="AW51" i="101" s="1"/>
  <c r="AX51" i="101" s="1"/>
  <c r="AY51" i="101" s="1"/>
  <c r="AZ51" i="101" s="1"/>
  <c r="BA51" i="101" s="1"/>
  <c r="BB51" i="101" s="1"/>
  <c r="BC51" i="101" s="1"/>
  <c r="BD51" i="101" s="1"/>
  <c r="BE51" i="101" s="1"/>
  <c r="BF51" i="101" s="1"/>
  <c r="BG51" i="101" s="1"/>
  <c r="AQ39" i="101"/>
  <c r="AR39" i="101" s="1"/>
  <c r="AS39" i="101" s="1"/>
  <c r="AT39" i="101" s="1"/>
  <c r="AU39" i="101" s="1"/>
  <c r="AV39" i="101" s="1"/>
  <c r="AW39" i="101" s="1"/>
  <c r="AX39" i="101" s="1"/>
  <c r="AY39" i="101" s="1"/>
  <c r="AZ39" i="101" s="1"/>
  <c r="BA39" i="101" s="1"/>
  <c r="BB39" i="101" s="1"/>
  <c r="BC39" i="101" s="1"/>
  <c r="BD39" i="101" s="1"/>
  <c r="BE39" i="101" s="1"/>
  <c r="BF39" i="101" s="1"/>
  <c r="BG39" i="101" s="1"/>
  <c r="AQ25" i="101"/>
  <c r="AR25" i="101" s="1"/>
  <c r="AS25" i="101" s="1"/>
  <c r="AT25" i="101" s="1"/>
  <c r="AU25" i="101" s="1"/>
  <c r="AV25" i="101" s="1"/>
  <c r="AW25" i="101" s="1"/>
  <c r="AX25" i="101" s="1"/>
  <c r="AY25" i="101" s="1"/>
  <c r="AZ25" i="101" s="1"/>
  <c r="BA25" i="101" s="1"/>
  <c r="BB25" i="101" s="1"/>
  <c r="BC25" i="101" s="1"/>
  <c r="BD25" i="101" s="1"/>
  <c r="BE25" i="101" s="1"/>
  <c r="BF25" i="101" s="1"/>
  <c r="BG25" i="101" s="1"/>
  <c r="AQ11" i="101"/>
  <c r="AR11" i="101" s="1"/>
  <c r="AS11" i="101" s="1"/>
  <c r="AT11" i="101" s="1"/>
  <c r="AU11" i="101" s="1"/>
  <c r="AV11" i="101" s="1"/>
  <c r="AW11" i="101" s="1"/>
  <c r="AX11" i="101" s="1"/>
  <c r="AY11" i="101" s="1"/>
  <c r="AZ11" i="101" s="1"/>
  <c r="BA11" i="101" s="1"/>
  <c r="BB11" i="101" s="1"/>
  <c r="BC11" i="101" s="1"/>
  <c r="BD11" i="101" s="1"/>
  <c r="BE11" i="101" s="1"/>
  <c r="BF11" i="101" s="1"/>
  <c r="BG11" i="101" s="1"/>
  <c r="AQ5" i="101"/>
  <c r="AR5" i="101" s="1"/>
  <c r="AS5" i="101" s="1"/>
  <c r="AT5" i="101" s="1"/>
  <c r="AU5" i="101" s="1"/>
  <c r="AV5" i="101" s="1"/>
  <c r="AW5" i="101" s="1"/>
  <c r="AX5" i="101" s="1"/>
  <c r="AY5" i="101" s="1"/>
  <c r="AZ5" i="101" s="1"/>
  <c r="BA5" i="101" s="1"/>
  <c r="BB5" i="101" s="1"/>
  <c r="BC5" i="101" s="1"/>
  <c r="BD5" i="101" s="1"/>
  <c r="BE5" i="101" s="1"/>
  <c r="BF5" i="101" s="1"/>
  <c r="BG5" i="101" s="1"/>
  <c r="AU51" i="97"/>
  <c r="AV51" i="97" s="1"/>
  <c r="AW51" i="97" s="1"/>
  <c r="AX51" i="97" s="1"/>
  <c r="AY51" i="97" s="1"/>
  <c r="AZ51" i="97" s="1"/>
  <c r="BA51" i="97" s="1"/>
  <c r="BB51" i="97" s="1"/>
  <c r="BC51" i="97" s="1"/>
  <c r="BD51" i="97" s="1"/>
  <c r="BE51" i="97" s="1"/>
  <c r="BF51" i="97" s="1"/>
  <c r="BG51" i="97" s="1"/>
  <c r="AU39" i="97"/>
  <c r="AV39" i="97" s="1"/>
  <c r="AW39" i="97" s="1"/>
  <c r="AX39" i="97" s="1"/>
  <c r="AY39" i="97" s="1"/>
  <c r="AZ39" i="97" s="1"/>
  <c r="BA39" i="97" s="1"/>
  <c r="BB39" i="97" s="1"/>
  <c r="BC39" i="97" s="1"/>
  <c r="BD39" i="97" s="1"/>
  <c r="BE39" i="97" s="1"/>
  <c r="BF39" i="97" s="1"/>
  <c r="BG39" i="97" s="1"/>
  <c r="AU25" i="97"/>
  <c r="AV25" i="97" s="1"/>
  <c r="AW25" i="97" s="1"/>
  <c r="AX25" i="97" s="1"/>
  <c r="AY25" i="97" s="1"/>
  <c r="AZ25" i="97" s="1"/>
  <c r="BA25" i="97" s="1"/>
  <c r="BB25" i="97" s="1"/>
  <c r="BC25" i="97" s="1"/>
  <c r="BD25" i="97" s="1"/>
  <c r="BE25" i="97" s="1"/>
  <c r="BF25" i="97" s="1"/>
  <c r="BG25" i="97" s="1"/>
  <c r="AU11" i="97"/>
  <c r="AV11" i="97" s="1"/>
  <c r="AW11" i="97" s="1"/>
  <c r="AX11" i="97" s="1"/>
  <c r="AY11" i="97" s="1"/>
  <c r="AZ11" i="97" s="1"/>
  <c r="BA11" i="97" s="1"/>
  <c r="BB11" i="97" s="1"/>
  <c r="BC11" i="97" s="1"/>
  <c r="BD11" i="97" s="1"/>
  <c r="BE11" i="97" s="1"/>
  <c r="BF11" i="97" s="1"/>
  <c r="BG11" i="97" s="1"/>
  <c r="AU5" i="97"/>
  <c r="AV5" i="97" s="1"/>
  <c r="AW5" i="97" s="1"/>
  <c r="AX5" i="97" s="1"/>
  <c r="AY5" i="97" s="1"/>
  <c r="AZ5" i="97" s="1"/>
  <c r="BA5" i="97" s="1"/>
  <c r="BB5" i="97" s="1"/>
  <c r="BC5" i="97" s="1"/>
  <c r="BD5" i="97" s="1"/>
  <c r="BE5" i="97" s="1"/>
  <c r="BF5" i="97" s="1"/>
  <c r="BG5" i="97" s="1"/>
  <c r="AB81" i="100"/>
  <c r="AC81" i="100" s="1"/>
  <c r="AD81" i="100" s="1"/>
  <c r="AE81" i="100" s="1"/>
  <c r="AB119" i="100"/>
  <c r="AC119" i="100" s="1"/>
  <c r="AD119" i="100" s="1"/>
  <c r="AE119" i="100" s="1"/>
  <c r="AB43" i="100"/>
  <c r="AC43" i="100" s="1"/>
  <c r="AD43" i="100" s="1"/>
  <c r="AE43" i="100" s="1"/>
  <c r="AB32" i="76"/>
  <c r="AC32" i="76" s="1"/>
  <c r="AD32" i="76" s="1"/>
  <c r="AE32" i="76" s="1"/>
  <c r="AF32" i="76" s="1"/>
  <c r="AG32" i="76" s="1"/>
  <c r="AH32" i="76" s="1"/>
  <c r="AI32" i="76" s="1"/>
  <c r="AJ32" i="76" s="1"/>
  <c r="AK32" i="76" s="1"/>
  <c r="AL32" i="76" s="1"/>
  <c r="AM32" i="76" s="1"/>
  <c r="AN32" i="76" s="1"/>
  <c r="AO32" i="76" s="1"/>
  <c r="AP32" i="76" s="1"/>
  <c r="AQ32" i="76" s="1"/>
  <c r="AR32" i="76" s="1"/>
  <c r="AS32" i="76" s="1"/>
  <c r="AT32" i="76" s="1"/>
  <c r="AU32" i="76" s="1"/>
  <c r="AV32" i="76" s="1"/>
  <c r="AW32" i="76" s="1"/>
  <c r="AX32" i="76" s="1"/>
  <c r="AY32" i="76" s="1"/>
  <c r="AZ32" i="76" s="1"/>
  <c r="BA32" i="76" s="1"/>
  <c r="BB32" i="76" s="1"/>
  <c r="BC32" i="76" s="1"/>
  <c r="BD32" i="76" s="1"/>
  <c r="BE32" i="76" s="1"/>
  <c r="BF32" i="76" s="1"/>
  <c r="BG32" i="76" s="1"/>
  <c r="BH32" i="76" s="1"/>
  <c r="AB40" i="76"/>
  <c r="AC40" i="76" s="1"/>
  <c r="AD40" i="76" s="1"/>
  <c r="AE40" i="76" s="1"/>
  <c r="AF40" i="76" s="1"/>
  <c r="AG40" i="76" s="1"/>
  <c r="AH40" i="76" s="1"/>
  <c r="AI40" i="76" s="1"/>
  <c r="AJ40" i="76" s="1"/>
  <c r="AK40" i="76" s="1"/>
  <c r="AL40" i="76" s="1"/>
  <c r="AM40" i="76" s="1"/>
  <c r="AN40" i="76" s="1"/>
  <c r="AO40" i="76" s="1"/>
  <c r="AP40" i="76" s="1"/>
  <c r="AQ40" i="76" s="1"/>
  <c r="AR40" i="76" s="1"/>
  <c r="AS40" i="76" s="1"/>
  <c r="AT40" i="76" s="1"/>
  <c r="AU40" i="76" s="1"/>
  <c r="AV40" i="76" s="1"/>
  <c r="AW40" i="76" s="1"/>
  <c r="AX40" i="76" s="1"/>
  <c r="AY40" i="76" s="1"/>
  <c r="AZ40" i="76" s="1"/>
  <c r="BA40" i="76" s="1"/>
  <c r="BB40" i="76" s="1"/>
  <c r="BC40" i="76" s="1"/>
  <c r="BD40" i="76" s="1"/>
  <c r="BE40" i="76" s="1"/>
  <c r="BF40" i="76" s="1"/>
  <c r="BG40" i="76" s="1"/>
  <c r="BH40" i="76" s="1"/>
  <c r="AB24" i="76"/>
  <c r="AC24" i="76" s="1"/>
  <c r="AD24" i="76" s="1"/>
  <c r="AE24" i="76" s="1"/>
  <c r="AF24" i="76" s="1"/>
  <c r="AG24" i="76" s="1"/>
  <c r="AH24" i="76" s="1"/>
  <c r="AI24" i="76" s="1"/>
  <c r="AJ24" i="76" s="1"/>
  <c r="AK24" i="76" s="1"/>
  <c r="AL24" i="76" s="1"/>
  <c r="AM24" i="76" s="1"/>
  <c r="AN24" i="76" s="1"/>
  <c r="AO24" i="76" s="1"/>
  <c r="AP24" i="76" s="1"/>
  <c r="AQ24" i="76" s="1"/>
  <c r="AR24" i="76" s="1"/>
  <c r="AS24" i="76" s="1"/>
  <c r="AT24" i="76" s="1"/>
  <c r="AU24" i="76" s="1"/>
  <c r="AV24" i="76" s="1"/>
  <c r="AW24" i="76" s="1"/>
  <c r="AX24" i="76" s="1"/>
  <c r="AY24" i="76" s="1"/>
  <c r="AZ24" i="76" s="1"/>
  <c r="BA24" i="76" s="1"/>
  <c r="BB24" i="76" s="1"/>
  <c r="BC24" i="76" s="1"/>
  <c r="BD24" i="76" s="1"/>
  <c r="BE24" i="76" s="1"/>
  <c r="BF24" i="76" s="1"/>
  <c r="BG24" i="76" s="1"/>
  <c r="BH24" i="76" s="1"/>
  <c r="AB35" i="74"/>
  <c r="AC35" i="74" s="1"/>
  <c r="AD35" i="74" s="1"/>
  <c r="AE35" i="74" s="1"/>
  <c r="AF35" i="74" s="1"/>
  <c r="AG35" i="74" s="1"/>
  <c r="AH35" i="74" s="1"/>
  <c r="AI35" i="74" s="1"/>
  <c r="AJ35" i="74" s="1"/>
  <c r="AK35" i="74" s="1"/>
  <c r="AL35" i="74" s="1"/>
  <c r="AM35" i="74" s="1"/>
  <c r="AN35" i="74" s="1"/>
  <c r="AO35" i="74" s="1"/>
  <c r="AP35" i="74" s="1"/>
  <c r="AQ35" i="74" s="1"/>
  <c r="AR35" i="74" s="1"/>
  <c r="AS35" i="74" s="1"/>
  <c r="AT35" i="74" s="1"/>
  <c r="AU35" i="74" s="1"/>
  <c r="AV35" i="74" s="1"/>
  <c r="AW35" i="74" s="1"/>
  <c r="AX35" i="74" s="1"/>
  <c r="AY35" i="74" s="1"/>
  <c r="AZ35" i="74" s="1"/>
  <c r="BA35" i="74" s="1"/>
  <c r="BB35" i="74" s="1"/>
  <c r="BC35" i="74" s="1"/>
  <c r="BD35" i="74" s="1"/>
  <c r="BE35" i="74" s="1"/>
  <c r="BF35" i="74" s="1"/>
  <c r="BG35" i="74" s="1"/>
  <c r="BH35" i="74" s="1"/>
  <c r="AB44" i="74"/>
  <c r="AC44" i="74" s="1"/>
  <c r="AD44" i="74" s="1"/>
  <c r="AE44" i="74" s="1"/>
  <c r="AF44" i="74" s="1"/>
  <c r="AG44" i="74" s="1"/>
  <c r="AH44" i="74" s="1"/>
  <c r="AI44" i="74" s="1"/>
  <c r="AJ44" i="74" s="1"/>
  <c r="AK44" i="74" s="1"/>
  <c r="AL44" i="74" s="1"/>
  <c r="AM44" i="74" s="1"/>
  <c r="AN44" i="74" s="1"/>
  <c r="AO44" i="74" s="1"/>
  <c r="AP44" i="74" s="1"/>
  <c r="AQ44" i="74" s="1"/>
  <c r="AR44" i="74" s="1"/>
  <c r="AS44" i="74" s="1"/>
  <c r="AT44" i="74" s="1"/>
  <c r="AU44" i="74" s="1"/>
  <c r="AV44" i="74" s="1"/>
  <c r="AW44" i="74" s="1"/>
  <c r="AX44" i="74" s="1"/>
  <c r="AY44" i="74" s="1"/>
  <c r="AZ44" i="74" s="1"/>
  <c r="BA44" i="74" s="1"/>
  <c r="BB44" i="74" s="1"/>
  <c r="BC44" i="74" s="1"/>
  <c r="BD44" i="74" s="1"/>
  <c r="BE44" i="74" s="1"/>
  <c r="BF44" i="74" s="1"/>
  <c r="BG44" i="74" s="1"/>
  <c r="BH44" i="74" s="1"/>
  <c r="AB26" i="74"/>
  <c r="AC26" i="74" s="1"/>
  <c r="AD26" i="74" s="1"/>
  <c r="AE26" i="74" s="1"/>
  <c r="AF26" i="74" s="1"/>
  <c r="AG26" i="74" s="1"/>
  <c r="AH26" i="74" s="1"/>
  <c r="AI26" i="74" s="1"/>
  <c r="AJ26" i="74" s="1"/>
  <c r="AK26" i="74" s="1"/>
  <c r="AL26" i="74" s="1"/>
  <c r="AM26" i="74" s="1"/>
  <c r="AN26" i="74" s="1"/>
  <c r="AO26" i="74" s="1"/>
  <c r="AP26" i="74" s="1"/>
  <c r="AQ26" i="74" s="1"/>
  <c r="AR26" i="74" s="1"/>
  <c r="AS26" i="74" s="1"/>
  <c r="AT26" i="74" s="1"/>
  <c r="AU26" i="74" s="1"/>
  <c r="AV26" i="74" s="1"/>
  <c r="AW26" i="74" s="1"/>
  <c r="AX26" i="74" s="1"/>
  <c r="AY26" i="74" s="1"/>
  <c r="AZ26" i="74" s="1"/>
  <c r="BA26" i="74" s="1"/>
  <c r="BB26" i="74" s="1"/>
  <c r="BC26" i="74" s="1"/>
  <c r="BD26" i="74" s="1"/>
  <c r="BE26" i="74" s="1"/>
  <c r="BF26" i="74" s="1"/>
  <c r="BG26" i="74" s="1"/>
  <c r="BH26" i="74" s="1"/>
  <c r="AB14" i="70"/>
  <c r="AC14" i="70" s="1"/>
  <c r="AD14" i="70" s="1"/>
  <c r="AE14" i="70" s="1"/>
  <c r="AF14" i="70" s="1"/>
  <c r="AG14" i="70" s="1"/>
  <c r="AH14" i="70" s="1"/>
  <c r="AI14" i="70" s="1"/>
  <c r="AJ14" i="70" s="1"/>
  <c r="AK14" i="70" s="1"/>
  <c r="AL14" i="70" s="1"/>
  <c r="AM14" i="70" s="1"/>
  <c r="AN14" i="70" s="1"/>
  <c r="AO14" i="70" s="1"/>
  <c r="AP14" i="70" s="1"/>
  <c r="AQ14" i="70" s="1"/>
  <c r="AR14" i="70" s="1"/>
  <c r="AS14" i="70" s="1"/>
  <c r="AT14" i="70" s="1"/>
  <c r="AU14" i="70" s="1"/>
  <c r="AV14" i="70" s="1"/>
  <c r="AW14" i="70" s="1"/>
  <c r="AX14" i="70" s="1"/>
  <c r="AY14" i="70" s="1"/>
  <c r="AZ14" i="70" s="1"/>
  <c r="BA14" i="70" s="1"/>
  <c r="BB14" i="70" s="1"/>
  <c r="BC14" i="70" s="1"/>
  <c r="BD14" i="70" s="1"/>
  <c r="BE14" i="70" s="1"/>
  <c r="BF14" i="70" s="1"/>
  <c r="BG14" i="70" s="1"/>
  <c r="AB4" i="70"/>
  <c r="AC4" i="70" s="1"/>
  <c r="AD4" i="70" s="1"/>
  <c r="AE4" i="70" s="1"/>
  <c r="AF4" i="70" s="1"/>
  <c r="AG4" i="70" s="1"/>
  <c r="AH4" i="70" s="1"/>
  <c r="AI4" i="70" s="1"/>
  <c r="AJ4" i="70" s="1"/>
  <c r="AK4" i="70" s="1"/>
  <c r="AL4" i="70" s="1"/>
  <c r="AM4" i="70" s="1"/>
  <c r="AN4" i="70" s="1"/>
  <c r="AO4" i="70" s="1"/>
  <c r="AP4" i="70" s="1"/>
  <c r="AQ4" i="70" s="1"/>
  <c r="AR4" i="70" s="1"/>
  <c r="AS4" i="70" s="1"/>
  <c r="AT4" i="70" s="1"/>
  <c r="AU4" i="70" s="1"/>
  <c r="AV4" i="70" s="1"/>
  <c r="AW4" i="70" s="1"/>
  <c r="AX4" i="70" s="1"/>
  <c r="AY4" i="70" s="1"/>
  <c r="AZ4" i="70" s="1"/>
  <c r="BA4" i="70" s="1"/>
  <c r="BB4" i="70" s="1"/>
  <c r="BC4" i="70" s="1"/>
  <c r="BD4" i="70" s="1"/>
  <c r="BE4" i="70" s="1"/>
  <c r="BF4" i="70" s="1"/>
  <c r="BG4" i="70" s="1"/>
  <c r="AB154" i="66"/>
  <c r="AC154" i="66" s="1"/>
  <c r="AD154" i="66" s="1"/>
  <c r="AE154" i="66" s="1"/>
  <c r="AF154" i="66" s="1"/>
  <c r="AG154" i="66" s="1"/>
  <c r="AH154" i="66" s="1"/>
  <c r="AI154" i="66" s="1"/>
  <c r="AJ154" i="66" s="1"/>
  <c r="AK154" i="66" s="1"/>
  <c r="AL154" i="66" s="1"/>
  <c r="AM154" i="66" s="1"/>
  <c r="AN154" i="66" s="1"/>
  <c r="AO154" i="66" s="1"/>
  <c r="AP154" i="66" s="1"/>
  <c r="AQ154" i="66" s="1"/>
  <c r="AR154" i="66" s="1"/>
  <c r="AS154" i="66" s="1"/>
  <c r="AT154" i="66" s="1"/>
  <c r="AU154" i="66" s="1"/>
  <c r="AV154" i="66" s="1"/>
  <c r="AW154" i="66" s="1"/>
  <c r="AX154" i="66" s="1"/>
  <c r="AY154" i="66" s="1"/>
  <c r="AZ154" i="66" s="1"/>
  <c r="BA154" i="66" s="1"/>
  <c r="BB154" i="66" s="1"/>
  <c r="BC154" i="66" s="1"/>
  <c r="BD154" i="66" s="1"/>
  <c r="BE154" i="66" s="1"/>
  <c r="BF154" i="66" s="1"/>
  <c r="BG154" i="66" s="1"/>
  <c r="AB167" i="66"/>
  <c r="AC167" i="66" s="1"/>
  <c r="AD167" i="66" s="1"/>
  <c r="AE167" i="66" s="1"/>
  <c r="AF167" i="66" s="1"/>
  <c r="AG167" i="66" s="1"/>
  <c r="AH167" i="66" s="1"/>
  <c r="AI167" i="66" s="1"/>
  <c r="AJ167" i="66" s="1"/>
  <c r="AK167" i="66" s="1"/>
  <c r="AL167" i="66" s="1"/>
  <c r="AM167" i="66" s="1"/>
  <c r="AN167" i="66" s="1"/>
  <c r="AO167" i="66" s="1"/>
  <c r="AP167" i="66" s="1"/>
  <c r="AQ167" i="66" s="1"/>
  <c r="AR167" i="66" s="1"/>
  <c r="AS167" i="66" s="1"/>
  <c r="AT167" i="66" s="1"/>
  <c r="AU167" i="66" s="1"/>
  <c r="AV167" i="66" s="1"/>
  <c r="AW167" i="66" s="1"/>
  <c r="AX167" i="66" s="1"/>
  <c r="AY167" i="66" s="1"/>
  <c r="AZ167" i="66" s="1"/>
  <c r="BA167" i="66" s="1"/>
  <c r="BB167" i="66" s="1"/>
  <c r="BC167" i="66" s="1"/>
  <c r="BD167" i="66" s="1"/>
  <c r="BE167" i="66" s="1"/>
  <c r="BF167" i="66" s="1"/>
  <c r="BG167" i="66" s="1"/>
  <c r="AB141" i="66"/>
  <c r="AC141" i="66" s="1"/>
  <c r="AD141" i="66" s="1"/>
  <c r="AE141" i="66" s="1"/>
  <c r="AF141" i="66" s="1"/>
  <c r="AG141" i="66" s="1"/>
  <c r="AH141" i="66" s="1"/>
  <c r="AI141" i="66" s="1"/>
  <c r="AJ141" i="66" s="1"/>
  <c r="AK141" i="66" s="1"/>
  <c r="AL141" i="66" s="1"/>
  <c r="AM141" i="66" s="1"/>
  <c r="AN141" i="66" s="1"/>
  <c r="AO141" i="66" s="1"/>
  <c r="AP141" i="66" s="1"/>
  <c r="AQ141" i="66" s="1"/>
  <c r="AR141" i="66" s="1"/>
  <c r="AS141" i="66" s="1"/>
  <c r="AT141" i="66" s="1"/>
  <c r="AU141" i="66" s="1"/>
  <c r="AV141" i="66" s="1"/>
  <c r="AW141" i="66" s="1"/>
  <c r="AX141" i="66" s="1"/>
  <c r="AY141" i="66" s="1"/>
  <c r="AZ141" i="66" s="1"/>
  <c r="BA141" i="66" s="1"/>
  <c r="BB141" i="66" s="1"/>
  <c r="BC141" i="66" s="1"/>
  <c r="BD141" i="66" s="1"/>
  <c r="BE141" i="66" s="1"/>
  <c r="BF141" i="66" s="1"/>
  <c r="BG141" i="66" s="1"/>
  <c r="AB86" i="65"/>
  <c r="AC86" i="65" s="1"/>
  <c r="AD86" i="65" s="1"/>
  <c r="AE86" i="65" s="1"/>
  <c r="AF86" i="65" s="1"/>
  <c r="AG86" i="65" s="1"/>
  <c r="AH86" i="65" s="1"/>
  <c r="AI86" i="65" s="1"/>
  <c r="AJ86" i="65" s="1"/>
  <c r="AK86" i="65" s="1"/>
  <c r="AL86" i="65" s="1"/>
  <c r="AM86" i="65" s="1"/>
  <c r="AN86" i="65" s="1"/>
  <c r="AO86" i="65" s="1"/>
  <c r="AP86" i="65" s="1"/>
  <c r="AQ86" i="65" s="1"/>
  <c r="AR86" i="65" s="1"/>
  <c r="AS86" i="65" s="1"/>
  <c r="AT86" i="65" s="1"/>
  <c r="AU86" i="65" s="1"/>
  <c r="AV86" i="65" s="1"/>
  <c r="AW86" i="65" s="1"/>
  <c r="AX86" i="65" s="1"/>
  <c r="AY86" i="65" s="1"/>
  <c r="AZ86" i="65" s="1"/>
  <c r="BA86" i="65" s="1"/>
  <c r="BB86" i="65" s="1"/>
  <c r="BC86" i="65" s="1"/>
  <c r="BD86" i="65" s="1"/>
  <c r="BE86" i="65" s="1"/>
  <c r="BF86" i="65" s="1"/>
  <c r="BG86" i="65" s="1"/>
  <c r="AB98" i="65"/>
  <c r="AC98" i="65" s="1"/>
  <c r="AD98" i="65" s="1"/>
  <c r="AE98" i="65" s="1"/>
  <c r="AF98" i="65" s="1"/>
  <c r="AG98" i="65" s="1"/>
  <c r="AH98" i="65" s="1"/>
  <c r="AI98" i="65" s="1"/>
  <c r="AJ98" i="65" s="1"/>
  <c r="AK98" i="65" s="1"/>
  <c r="AL98" i="65" s="1"/>
  <c r="AM98" i="65" s="1"/>
  <c r="AN98" i="65" s="1"/>
  <c r="AO98" i="65" s="1"/>
  <c r="AP98" i="65" s="1"/>
  <c r="AQ98" i="65" s="1"/>
  <c r="AR98" i="65" s="1"/>
  <c r="AS98" i="65" s="1"/>
  <c r="AT98" i="65" s="1"/>
  <c r="AU98" i="65" s="1"/>
  <c r="AV98" i="65" s="1"/>
  <c r="AW98" i="65" s="1"/>
  <c r="AX98" i="65" s="1"/>
  <c r="AY98" i="65" s="1"/>
  <c r="AZ98" i="65" s="1"/>
  <c r="BA98" i="65" s="1"/>
  <c r="BB98" i="65" s="1"/>
  <c r="BC98" i="65" s="1"/>
  <c r="BD98" i="65" s="1"/>
  <c r="BE98" i="65" s="1"/>
  <c r="BF98" i="65" s="1"/>
  <c r="BG98" i="65" s="1"/>
  <c r="AB74" i="65"/>
  <c r="AC74" i="65" s="1"/>
  <c r="AD74" i="65" s="1"/>
  <c r="AE74" i="65" s="1"/>
  <c r="AF74" i="65" s="1"/>
  <c r="AG74" i="65" s="1"/>
  <c r="AH74" i="65" s="1"/>
  <c r="AI74" i="65" s="1"/>
  <c r="AJ74" i="65" s="1"/>
  <c r="AK74" i="65" s="1"/>
  <c r="AL74" i="65" s="1"/>
  <c r="AM74" i="65" s="1"/>
  <c r="AN74" i="65" s="1"/>
  <c r="AO74" i="65" s="1"/>
  <c r="AP74" i="65" s="1"/>
  <c r="AQ74" i="65" s="1"/>
  <c r="AR74" i="65" s="1"/>
  <c r="AS74" i="65" s="1"/>
  <c r="AT74" i="65" s="1"/>
  <c r="AU74" i="65" s="1"/>
  <c r="AV74" i="65" s="1"/>
  <c r="AW74" i="65" s="1"/>
  <c r="AX74" i="65" s="1"/>
  <c r="AY74" i="65" s="1"/>
  <c r="AZ74" i="65" s="1"/>
  <c r="BA74" i="65" s="1"/>
  <c r="BB74" i="65" s="1"/>
  <c r="BC74" i="65" s="1"/>
  <c r="BD74" i="65" s="1"/>
  <c r="BE74" i="65" s="1"/>
  <c r="BF74" i="65" s="1"/>
  <c r="BG74" i="65" s="1"/>
  <c r="AB34" i="64"/>
  <c r="AC34" i="64" s="1"/>
  <c r="AD34" i="64" s="1"/>
  <c r="AE34" i="64" s="1"/>
  <c r="AF34" i="64" s="1"/>
  <c r="AG34" i="64" s="1"/>
  <c r="AH34" i="64" s="1"/>
  <c r="AI34" i="64" s="1"/>
  <c r="AJ34" i="64" s="1"/>
  <c r="AK34" i="64" s="1"/>
  <c r="AL34" i="64" s="1"/>
  <c r="AM34" i="64" s="1"/>
  <c r="AN34" i="64" s="1"/>
  <c r="AO34" i="64" s="1"/>
  <c r="AP34" i="64" s="1"/>
  <c r="AQ34" i="64" s="1"/>
  <c r="AR34" i="64" s="1"/>
  <c r="AS34" i="64" s="1"/>
  <c r="AT34" i="64" s="1"/>
  <c r="AU34" i="64" s="1"/>
  <c r="AV34" i="64" s="1"/>
  <c r="AW34" i="64" s="1"/>
  <c r="AX34" i="64" s="1"/>
  <c r="AY34" i="64" s="1"/>
  <c r="AZ34" i="64" s="1"/>
  <c r="BA34" i="64" s="1"/>
  <c r="BB34" i="64" s="1"/>
  <c r="BC34" i="64" s="1"/>
  <c r="BD34" i="64" s="1"/>
  <c r="BE34" i="64" s="1"/>
  <c r="BF34" i="64" s="1"/>
  <c r="BG34" i="64" s="1"/>
  <c r="AB48" i="64"/>
  <c r="AC48" i="64" s="1"/>
  <c r="AD48" i="64" s="1"/>
  <c r="AE48" i="64" s="1"/>
  <c r="AF48" i="64" s="1"/>
  <c r="AG48" i="64" s="1"/>
  <c r="AH48" i="64" s="1"/>
  <c r="AI48" i="64" s="1"/>
  <c r="AJ48" i="64" s="1"/>
  <c r="AK48" i="64" s="1"/>
  <c r="AL48" i="64" s="1"/>
  <c r="AM48" i="64" s="1"/>
  <c r="AN48" i="64" s="1"/>
  <c r="AO48" i="64" s="1"/>
  <c r="AP48" i="64" s="1"/>
  <c r="AQ48" i="64" s="1"/>
  <c r="AR48" i="64" s="1"/>
  <c r="AS48" i="64" s="1"/>
  <c r="AT48" i="64" s="1"/>
  <c r="AU48" i="64" s="1"/>
  <c r="AV48" i="64" s="1"/>
  <c r="AW48" i="64" s="1"/>
  <c r="AX48" i="64" s="1"/>
  <c r="AY48" i="64" s="1"/>
  <c r="AZ48" i="64" s="1"/>
  <c r="BA48" i="64" s="1"/>
  <c r="BB48" i="64" s="1"/>
  <c r="BC48" i="64" s="1"/>
  <c r="BD48" i="64" s="1"/>
  <c r="BE48" i="64" s="1"/>
  <c r="BF48" i="64" s="1"/>
  <c r="BG48" i="64" s="1"/>
  <c r="AB20" i="64"/>
  <c r="AC20" i="64" s="1"/>
  <c r="AD20" i="64" s="1"/>
  <c r="AE20" i="64" s="1"/>
  <c r="AF20" i="64" s="1"/>
  <c r="AG20" i="64" s="1"/>
  <c r="AH20" i="64" s="1"/>
  <c r="AI20" i="64" s="1"/>
  <c r="AJ20" i="64" s="1"/>
  <c r="AK20" i="64" s="1"/>
  <c r="AL20" i="64" s="1"/>
  <c r="AM20" i="64" s="1"/>
  <c r="AN20" i="64" s="1"/>
  <c r="AO20" i="64" s="1"/>
  <c r="AP20" i="64" s="1"/>
  <c r="AQ20" i="64" s="1"/>
  <c r="AR20" i="64" s="1"/>
  <c r="AS20" i="64" s="1"/>
  <c r="AT20" i="64" s="1"/>
  <c r="AU20" i="64" s="1"/>
  <c r="AV20" i="64" s="1"/>
  <c r="AW20" i="64" s="1"/>
  <c r="AX20" i="64" s="1"/>
  <c r="AY20" i="64" s="1"/>
  <c r="AZ20" i="64" s="1"/>
  <c r="BA20" i="64" s="1"/>
  <c r="BB20" i="64" s="1"/>
  <c r="BC20" i="64" s="1"/>
  <c r="BD20" i="64" s="1"/>
  <c r="BE20" i="64" s="1"/>
  <c r="BF20" i="64" s="1"/>
  <c r="BG20" i="64" s="1"/>
  <c r="AD135" i="66"/>
  <c r="AH135" i="66"/>
  <c r="AL135" i="66"/>
  <c r="AP135" i="66"/>
  <c r="AT135" i="66"/>
  <c r="AX135" i="66"/>
  <c r="AA135" i="66"/>
  <c r="AE135" i="66"/>
  <c r="AM135" i="66"/>
  <c r="AQ135" i="66"/>
  <c r="AU135" i="66"/>
  <c r="AI135" i="66"/>
  <c r="AB135" i="66"/>
  <c r="AF135" i="66"/>
  <c r="AJ135" i="66"/>
  <c r="AN135" i="66"/>
  <c r="AR135" i="66"/>
  <c r="AV135" i="66"/>
  <c r="AZ135" i="66"/>
  <c r="AY135" i="66"/>
  <c r="AC135" i="66"/>
  <c r="AG135" i="66"/>
  <c r="AK135" i="66"/>
  <c r="AO135" i="66"/>
  <c r="AS135" i="66"/>
  <c r="AW135" i="66"/>
  <c r="BA135" i="66"/>
  <c r="V21" i="112" l="1"/>
  <c r="V23" i="112"/>
  <c r="V20" i="112"/>
  <c r="V22" i="112"/>
  <c r="V8" i="112"/>
  <c r="V6" i="112"/>
  <c r="V7" i="112" l="1"/>
  <c r="AG33" i="76" l="1"/>
  <c r="AR33" i="76" l="1"/>
  <c r="BF41" i="76"/>
  <c r="BF33" i="76"/>
  <c r="AB33" i="76"/>
  <c r="BE33" i="76"/>
  <c r="BD41" i="76"/>
  <c r="BD33" i="76"/>
  <c r="AG35" i="76"/>
  <c r="AN35" i="76"/>
  <c r="AL33" i="76"/>
  <c r="AW35" i="76"/>
  <c r="AD33" i="76"/>
  <c r="AV33" i="76"/>
  <c r="AI33" i="76"/>
  <c r="AN33" i="76"/>
  <c r="AO33" i="76"/>
  <c r="BC33" i="76"/>
  <c r="BB33" i="76"/>
  <c r="BB41" i="76"/>
  <c r="AF35" i="76"/>
  <c r="AH33" i="76"/>
  <c r="AX33" i="76"/>
  <c r="AF33" i="76"/>
  <c r="AE33" i="76"/>
  <c r="BC41" i="76"/>
  <c r="BD35" i="76"/>
  <c r="BE41" i="76"/>
  <c r="AJ35" i="76"/>
  <c r="AJ33" i="76"/>
  <c r="AV35" i="76"/>
  <c r="AS33" i="76"/>
  <c r="AK33" i="76"/>
  <c r="AZ33" i="76"/>
  <c r="AY41" i="76"/>
  <c r="AY33" i="76"/>
  <c r="BA41" i="76"/>
  <c r="BA33" i="76"/>
  <c r="AZ41" i="76"/>
  <c r="AM33" i="76"/>
  <c r="AP33" i="76"/>
  <c r="AT33" i="76"/>
  <c r="AU33" i="76"/>
  <c r="AQ33" i="76"/>
  <c r="AW33" i="76"/>
  <c r="AC33" i="76"/>
  <c r="BC43" i="76"/>
  <c r="AQ35" i="76" l="1"/>
  <c r="AP35" i="76"/>
  <c r="BA43" i="76"/>
  <c r="BA35" i="76"/>
  <c r="AH35" i="76"/>
  <c r="AM35" i="76"/>
  <c r="AL35" i="76"/>
  <c r="AB35" i="76"/>
  <c r="AR35" i="76"/>
  <c r="AE35" i="76"/>
  <c r="AD35" i="76"/>
  <c r="AK35" i="76"/>
  <c r="AC35" i="76"/>
  <c r="AO35" i="76"/>
  <c r="AZ43" i="76"/>
  <c r="AZ35" i="76"/>
  <c r="BF35" i="76"/>
  <c r="BF43" i="76"/>
  <c r="AI35" i="76"/>
  <c r="BE35" i="76"/>
  <c r="BE43" i="76"/>
  <c r="AT35" i="76"/>
  <c r="BC35" i="76"/>
  <c r="BB35" i="76"/>
  <c r="BB43" i="76"/>
  <c r="AY43" i="76"/>
  <c r="AS35" i="76"/>
  <c r="AY35" i="76"/>
  <c r="AX35" i="76"/>
  <c r="AU35" i="76"/>
  <c r="BD43" i="76"/>
  <c r="AU133" i="66" l="1"/>
  <c r="AF133" i="66"/>
  <c r="AN133" i="66"/>
  <c r="AV133" i="66"/>
  <c r="BD133" i="66"/>
  <c r="AM133" i="66"/>
  <c r="AG133" i="66"/>
  <c r="AO133" i="66"/>
  <c r="AW133" i="66"/>
  <c r="BE133" i="66"/>
  <c r="BC133" i="66"/>
  <c r="AH133" i="66"/>
  <c r="AP133" i="66"/>
  <c r="AX133" i="66"/>
  <c r="BF133" i="66"/>
  <c r="AA133" i="66"/>
  <c r="AI133" i="66"/>
  <c r="AQ133" i="66"/>
  <c r="AY133" i="66"/>
  <c r="BG133" i="66"/>
  <c r="AE133" i="66"/>
  <c r="AB133" i="66"/>
  <c r="AJ133" i="66"/>
  <c r="AR133" i="66"/>
  <c r="AZ133" i="66"/>
  <c r="AC133" i="66"/>
  <c r="AK133" i="66"/>
  <c r="AS133" i="66"/>
  <c r="BA133" i="66"/>
  <c r="AD133" i="66"/>
  <c r="AL133" i="66"/>
  <c r="AT133" i="66"/>
  <c r="BB133" i="66"/>
  <c r="BF128" i="66" l="1"/>
  <c r="AA128" i="66"/>
  <c r="AI128" i="66"/>
  <c r="AQ128" i="66"/>
  <c r="AY128" i="66"/>
  <c r="BG128" i="66"/>
  <c r="AB128" i="66"/>
  <c r="AJ128" i="66"/>
  <c r="AR128" i="66"/>
  <c r="AZ128" i="66"/>
  <c r="AC128" i="66"/>
  <c r="AK128" i="66"/>
  <c r="AS128" i="66"/>
  <c r="BA128" i="66"/>
  <c r="AD128" i="66"/>
  <c r="AL128" i="66"/>
  <c r="AT128" i="66"/>
  <c r="BB128" i="66"/>
  <c r="AP128" i="66"/>
  <c r="AM128" i="66"/>
  <c r="AH128" i="66"/>
  <c r="AE128" i="66"/>
  <c r="AU128" i="66"/>
  <c r="AF128" i="66"/>
  <c r="AN128" i="66"/>
  <c r="AV128" i="66"/>
  <c r="BD128" i="66"/>
  <c r="AX128" i="66"/>
  <c r="BC128" i="66"/>
  <c r="AG128" i="66"/>
  <c r="AO128" i="66"/>
  <c r="AW128" i="66"/>
  <c r="BE128" i="66"/>
  <c r="AU134" i="66" l="1"/>
  <c r="BB134" i="66"/>
  <c r="AT134" i="66"/>
  <c r="AE134" i="66" l="1"/>
  <c r="BC134" i="66"/>
  <c r="AQ130" i="66"/>
  <c r="AQ150" i="66" s="1"/>
  <c r="AX130" i="66"/>
  <c r="AX150" i="66" s="1"/>
  <c r="BH176" i="66" s="1"/>
  <c r="AZ134" i="66"/>
  <c r="BD82" i="65"/>
  <c r="AR134" i="66"/>
  <c r="AK82" i="65"/>
  <c r="BF130" i="66"/>
  <c r="BF150" i="66" s="1"/>
  <c r="AI130" i="66"/>
  <c r="AI150" i="66" s="1"/>
  <c r="AH134" i="66"/>
  <c r="AO134" i="66"/>
  <c r="BG82" i="65"/>
  <c r="BH94" i="65" s="1"/>
  <c r="BC82" i="65"/>
  <c r="AB134" i="66"/>
  <c r="AZ82" i="65"/>
  <c r="AG130" i="66"/>
  <c r="AG150" i="66" s="1"/>
  <c r="AI82" i="65"/>
  <c r="AP127" i="66"/>
  <c r="AX127" i="66"/>
  <c r="AD127" i="66"/>
  <c r="AL134" i="66"/>
  <c r="AJ134" i="66"/>
  <c r="AM134" i="66"/>
  <c r="AX134" i="66"/>
  <c r="BF127" i="66"/>
  <c r="BC64" i="65"/>
  <c r="BC132" i="66"/>
  <c r="BC131" i="66" s="1"/>
  <c r="BB127" i="66"/>
  <c r="AL132" i="66"/>
  <c r="AL131" i="66" s="1"/>
  <c r="AL64" i="65"/>
  <c r="AJ127" i="66"/>
  <c r="AA134" i="66"/>
  <c r="AF134" i="66"/>
  <c r="BG127" i="66"/>
  <c r="AS132" i="66"/>
  <c r="AS131" i="66" s="1"/>
  <c r="AS64" i="65"/>
  <c r="AD132" i="66"/>
  <c r="AD131" i="66" s="1"/>
  <c r="AD64" i="65"/>
  <c r="BG64" i="65"/>
  <c r="BG132" i="66"/>
  <c r="BG131" i="66" s="1"/>
  <c r="AI64" i="65"/>
  <c r="AI132" i="66"/>
  <c r="AI131" i="66" s="1"/>
  <c r="AV134" i="66"/>
  <c r="AX64" i="65"/>
  <c r="AX132" i="66"/>
  <c r="AX131" i="66" s="1"/>
  <c r="AG64" i="65"/>
  <c r="AG132" i="66"/>
  <c r="AG131" i="66" s="1"/>
  <c r="BD132" i="66"/>
  <c r="BD131" i="66" s="1"/>
  <c r="BD64" i="65"/>
  <c r="AM64" i="65"/>
  <c r="AM132" i="66"/>
  <c r="AM131" i="66" s="1"/>
  <c r="AA64" i="65"/>
  <c r="AA132" i="66"/>
  <c r="AA131" i="66" s="1"/>
  <c r="AE132" i="66"/>
  <c r="AE131" i="66" s="1"/>
  <c r="AE64" i="65"/>
  <c r="AB127" i="66"/>
  <c r="AQ127" i="66"/>
  <c r="AY127" i="66"/>
  <c r="AO127" i="66"/>
  <c r="AC127" i="66"/>
  <c r="BA134" i="66"/>
  <c r="AW134" i="66"/>
  <c r="AS134" i="66"/>
  <c r="BA127" i="66"/>
  <c r="AJ132" i="66"/>
  <c r="AJ131" i="66" s="1"/>
  <c r="AJ64" i="65"/>
  <c r="AY134" i="66"/>
  <c r="BE132" i="66"/>
  <c r="BE131" i="66" s="1"/>
  <c r="BE64" i="65"/>
  <c r="AV132" i="66"/>
  <c r="AV131" i="66" s="1"/>
  <c r="AV64" i="65"/>
  <c r="AG134" i="66"/>
  <c r="AD134" i="66"/>
  <c r="AP134" i="66"/>
  <c r="AT127" i="66"/>
  <c r="AI127" i="66"/>
  <c r="AC132" i="66"/>
  <c r="AC131" i="66" s="1"/>
  <c r="AC64" i="65"/>
  <c r="AQ132" i="66"/>
  <c r="AQ131" i="66" s="1"/>
  <c r="AQ64" i="65"/>
  <c r="BF132" i="66"/>
  <c r="BF131" i="66" s="1"/>
  <c r="BF64" i="65"/>
  <c r="AO132" i="66"/>
  <c r="AO131" i="66" s="1"/>
  <c r="AO64" i="65"/>
  <c r="AF132" i="66"/>
  <c r="AF131" i="66" s="1"/>
  <c r="AF64" i="65"/>
  <c r="AE127" i="66"/>
  <c r="AH127" i="66"/>
  <c r="AZ127" i="66"/>
  <c r="AM127" i="66"/>
  <c r="AV127" i="66"/>
  <c r="BD127" i="66"/>
  <c r="AW127" i="66"/>
  <c r="AC134" i="66"/>
  <c r="AQ134" i="66"/>
  <c r="BA132" i="66"/>
  <c r="BA131" i="66" s="1"/>
  <c r="BA64" i="65"/>
  <c r="AT64" i="65"/>
  <c r="AT132" i="66"/>
  <c r="AT131" i="66" s="1"/>
  <c r="AR132" i="66"/>
  <c r="AR131" i="66" s="1"/>
  <c r="AR64" i="65"/>
  <c r="AU64" i="65"/>
  <c r="AU132" i="66"/>
  <c r="AU131" i="66" s="1"/>
  <c r="AU127" i="66"/>
  <c r="AB132" i="66"/>
  <c r="AB131" i="66" s="1"/>
  <c r="AB64" i="65"/>
  <c r="AK127" i="66"/>
  <c r="AS127" i="66"/>
  <c r="BE127" i="66"/>
  <c r="BE134" i="66"/>
  <c r="BD134" i="66"/>
  <c r="AN134" i="66"/>
  <c r="AH64" i="65"/>
  <c r="AH132" i="66"/>
  <c r="AH131" i="66" s="1"/>
  <c r="AW132" i="66"/>
  <c r="AW131" i="66" s="1"/>
  <c r="AW64" i="65"/>
  <c r="AN132" i="66"/>
  <c r="AN131" i="66" s="1"/>
  <c r="AN64" i="65"/>
  <c r="AA127" i="66"/>
  <c r="BG134" i="66"/>
  <c r="AR127" i="66"/>
  <c r="BC127" i="66"/>
  <c r="AN127" i="66"/>
  <c r="AF127" i="66"/>
  <c r="AL127" i="66"/>
  <c r="AG127" i="66"/>
  <c r="AK134" i="66"/>
  <c r="BF134" i="66"/>
  <c r="AI134" i="66"/>
  <c r="AK64" i="65"/>
  <c r="AK132" i="66"/>
  <c r="AK131" i="66" s="1"/>
  <c r="AZ132" i="66"/>
  <c r="AZ131" i="66" s="1"/>
  <c r="AZ64" i="65"/>
  <c r="AY132" i="66"/>
  <c r="AY131" i="66" s="1"/>
  <c r="AY64" i="65"/>
  <c r="BB64" i="65"/>
  <c r="BB132" i="66"/>
  <c r="BB131" i="66" s="1"/>
  <c r="AP132" i="66"/>
  <c r="AP131" i="66" s="1"/>
  <c r="AP64" i="65"/>
  <c r="AZ130" i="66" l="1"/>
  <c r="AZ150" i="66" s="1"/>
  <c r="AZ176" i="66" s="1"/>
  <c r="AX82" i="65"/>
  <c r="BH106" i="65" s="1"/>
  <c r="BC130" i="66"/>
  <c r="BC150" i="66" s="1"/>
  <c r="BC176" i="66" s="1"/>
  <c r="BD130" i="66"/>
  <c r="BD150" i="66" s="1"/>
  <c r="BD176" i="66" s="1"/>
  <c r="AQ82" i="65"/>
  <c r="BF82" i="65"/>
  <c r="BG94" i="65" s="1"/>
  <c r="AG82" i="65"/>
  <c r="AK130" i="66"/>
  <c r="AK150" i="66" s="1"/>
  <c r="BG130" i="66"/>
  <c r="BG150" i="66" s="1"/>
  <c r="AE130" i="66"/>
  <c r="AE150" i="66" s="1"/>
  <c r="AE82" i="65"/>
  <c r="BB82" i="65"/>
  <c r="BC94" i="65" s="1"/>
  <c r="BB130" i="66"/>
  <c r="BB150" i="66" s="1"/>
  <c r="AT130" i="66"/>
  <c r="AT150" i="66" s="1"/>
  <c r="AT82" i="65"/>
  <c r="D26" i="112"/>
  <c r="T26" i="112" s="1"/>
  <c r="BF176" i="66"/>
  <c r="AU130" i="66"/>
  <c r="AU150" i="66" s="1"/>
  <c r="AU82" i="65"/>
  <c r="AY130" i="66"/>
  <c r="AY150" i="66" s="1"/>
  <c r="AY82" i="65"/>
  <c r="AZ94" i="65" s="1"/>
  <c r="AM82" i="65"/>
  <c r="AM130" i="66"/>
  <c r="AM150" i="66" s="1"/>
  <c r="AC82" i="65"/>
  <c r="AC130" i="66"/>
  <c r="AC150" i="66" s="1"/>
  <c r="AD82" i="65"/>
  <c r="AD130" i="66"/>
  <c r="AD150" i="66" s="1"/>
  <c r="AV82" i="65"/>
  <c r="AV130" i="66"/>
  <c r="AV150" i="66" s="1"/>
  <c r="AW82" i="65"/>
  <c r="AW130" i="66"/>
  <c r="AW150" i="66" s="1"/>
  <c r="AX163" i="66" s="1"/>
  <c r="AF82" i="65"/>
  <c r="AF130" i="66"/>
  <c r="AF150" i="66" s="1"/>
  <c r="AB82" i="65"/>
  <c r="AB130" i="66"/>
  <c r="AB150" i="66" s="1"/>
  <c r="BE130" i="66"/>
  <c r="BE150" i="66" s="1"/>
  <c r="BE176" i="66" s="1"/>
  <c r="BE82" i="65"/>
  <c r="BA82" i="65"/>
  <c r="BA130" i="66"/>
  <c r="BA150" i="66" s="1"/>
  <c r="AO130" i="66"/>
  <c r="AO150" i="66" s="1"/>
  <c r="AO82" i="65"/>
  <c r="AL82" i="65"/>
  <c r="AL94" i="65" s="1"/>
  <c r="AL130" i="66"/>
  <c r="AL150" i="66" s="1"/>
  <c r="V13" i="112"/>
  <c r="BD94" i="65"/>
  <c r="AJ130" i="66"/>
  <c r="AJ150" i="66" s="1"/>
  <c r="AJ163" i="66" s="1"/>
  <c r="AJ82" i="65"/>
  <c r="AK94" i="65" s="1"/>
  <c r="AA130" i="66"/>
  <c r="AA150" i="66" s="1"/>
  <c r="AA82" i="65"/>
  <c r="AR130" i="66"/>
  <c r="AR150" i="66" s="1"/>
  <c r="AR163" i="66" s="1"/>
  <c r="AR82" i="65"/>
  <c r="AN130" i="66"/>
  <c r="AN150" i="66" s="1"/>
  <c r="AN82" i="65"/>
  <c r="AH130" i="66"/>
  <c r="AH150" i="66" s="1"/>
  <c r="AH163" i="66" s="1"/>
  <c r="AH82" i="65"/>
  <c r="AP82" i="65"/>
  <c r="AP130" i="66"/>
  <c r="AP150" i="66" s="1"/>
  <c r="AQ163" i="66" s="1"/>
  <c r="AS130" i="66"/>
  <c r="AS150" i="66" s="1"/>
  <c r="AS82" i="65"/>
  <c r="AF163" i="66" l="1"/>
  <c r="BC106" i="65"/>
  <c r="V26" i="112"/>
  <c r="BH163" i="66"/>
  <c r="BG106" i="65"/>
  <c r="AZ106" i="65"/>
  <c r="AZ163" i="66"/>
  <c r="BD106" i="65"/>
  <c r="BC163" i="66"/>
  <c r="D13" i="112"/>
  <c r="T13" i="112" s="1"/>
  <c r="AH94" i="65"/>
  <c r="BD163" i="66"/>
  <c r="AL163" i="66"/>
  <c r="AQ94" i="65"/>
  <c r="BG176" i="66"/>
  <c r="AR94" i="65"/>
  <c r="BG163" i="66"/>
  <c r="AN163" i="66"/>
  <c r="AF94" i="65"/>
  <c r="BF94" i="65"/>
  <c r="BF106" i="65"/>
  <c r="AS163" i="66"/>
  <c r="AS94" i="65"/>
  <c r="AV163" i="66"/>
  <c r="AD94" i="65"/>
  <c r="BE163" i="66"/>
  <c r="AJ94" i="65"/>
  <c r="AB94" i="65"/>
  <c r="AU163" i="66"/>
  <c r="AI163" i="66"/>
  <c r="AG94" i="65"/>
  <c r="AW94" i="65"/>
  <c r="AT94" i="65"/>
  <c r="AC163" i="66"/>
  <c r="BF163" i="66"/>
  <c r="AV94" i="65"/>
  <c r="AM94" i="65"/>
  <c r="AO163" i="66"/>
  <c r="AU94" i="65"/>
  <c r="AT163" i="66"/>
  <c r="AP94" i="65"/>
  <c r="AO94" i="65"/>
  <c r="AB163" i="66"/>
  <c r="AY163" i="66"/>
  <c r="AY176" i="66"/>
  <c r="AX94" i="65"/>
  <c r="AP163" i="66"/>
  <c r="BE94" i="65"/>
  <c r="BE106" i="65"/>
  <c r="AC94" i="65"/>
  <c r="AG163" i="66"/>
  <c r="AN94" i="65"/>
  <c r="BA163" i="66"/>
  <c r="BA176" i="66"/>
  <c r="AW163" i="66"/>
  <c r="AD163" i="66"/>
  <c r="BB176" i="66"/>
  <c r="BB163" i="66"/>
  <c r="AE94" i="65"/>
  <c r="AI94" i="65"/>
  <c r="BA94" i="65"/>
  <c r="BA106" i="65"/>
  <c r="AK163" i="66"/>
  <c r="AM163" i="66"/>
  <c r="AY94" i="65"/>
  <c r="AY106" i="65"/>
  <c r="BB94" i="65"/>
  <c r="BB106" i="65"/>
  <c r="AE163" i="66"/>
  <c r="AF123" i="66" l="1"/>
  <c r="BF123" i="66"/>
  <c r="AB125" i="66"/>
  <c r="AS125" i="66"/>
  <c r="AD123" i="66"/>
  <c r="AE125" i="66"/>
  <c r="BG123" i="66"/>
  <c r="AJ125" i="66"/>
  <c r="BA125" i="66"/>
  <c r="AL123" i="66"/>
  <c r="AM125" i="66"/>
  <c r="AP125" i="66"/>
  <c r="AI123" i="66"/>
  <c r="AR125" i="66"/>
  <c r="AC123" i="66"/>
  <c r="AN123" i="66"/>
  <c r="AT123" i="66"/>
  <c r="AU125" i="66"/>
  <c r="BG125" i="66"/>
  <c r="AH125" i="66"/>
  <c r="BE123" i="66"/>
  <c r="AX125" i="66"/>
  <c r="AQ123" i="66"/>
  <c r="AZ125" i="66"/>
  <c r="AK123" i="66"/>
  <c r="BD125" i="66"/>
  <c r="BB123" i="66"/>
  <c r="BC125" i="66"/>
  <c r="AG123" i="66"/>
  <c r="AO123" i="66"/>
  <c r="AW123" i="66"/>
  <c r="AG125" i="66"/>
  <c r="BF125" i="66"/>
  <c r="AY123" i="66"/>
  <c r="AB123" i="66"/>
  <c r="AV123" i="66"/>
  <c r="AS123" i="66"/>
  <c r="AD125" i="66"/>
  <c r="AE123" i="66"/>
  <c r="AO125" i="66"/>
  <c r="AH123" i="66"/>
  <c r="AF125" i="66"/>
  <c r="AI125" i="66"/>
  <c r="AJ123" i="66"/>
  <c r="AN125" i="66"/>
  <c r="BA123" i="66"/>
  <c r="AL125" i="66"/>
  <c r="AM123" i="66"/>
  <c r="BD123" i="66"/>
  <c r="AW125" i="66"/>
  <c r="AP123" i="66"/>
  <c r="AQ125" i="66"/>
  <c r="AR123" i="66"/>
  <c r="AC125" i="66"/>
  <c r="AT125" i="66"/>
  <c r="AU123" i="66"/>
  <c r="AV125" i="66"/>
  <c r="BE125" i="66"/>
  <c r="AX123" i="66"/>
  <c r="AY125" i="66"/>
  <c r="AZ123" i="66"/>
  <c r="AK125" i="66"/>
  <c r="BB125" i="66"/>
  <c r="BC123" i="66"/>
  <c r="BD127" i="100" l="1"/>
  <c r="AN89" i="100"/>
  <c r="BF89" i="100"/>
  <c r="BF127" i="100"/>
  <c r="BD89" i="100"/>
  <c r="AX89" i="100"/>
  <c r="AV89" i="100"/>
  <c r="AC89" i="100" l="1"/>
  <c r="AB51" i="100"/>
  <c r="AU89" i="100"/>
  <c r="AI89" i="100"/>
  <c r="BE89" i="100"/>
  <c r="BE127" i="100"/>
  <c r="AF89" i="100"/>
  <c r="AE89" i="100"/>
  <c r="AR89" i="100"/>
  <c r="AH89" i="100"/>
  <c r="AG89" i="100"/>
  <c r="AJ89" i="100"/>
  <c r="AT89" i="100"/>
  <c r="AW89" i="100"/>
  <c r="AD89" i="100"/>
  <c r="AK89" i="100"/>
  <c r="AZ127" i="100"/>
  <c r="AZ89" i="100"/>
  <c r="AY89" i="100"/>
  <c r="BG89" i="100"/>
  <c r="BG127" i="100"/>
  <c r="BA127" i="100"/>
  <c r="BA89" i="100"/>
  <c r="AQ89" i="100"/>
  <c r="AS89" i="100"/>
  <c r="BC89" i="100"/>
  <c r="BC127" i="100"/>
  <c r="AP89" i="100"/>
  <c r="AO89" i="100"/>
  <c r="BB89" i="100"/>
  <c r="BB127" i="100"/>
  <c r="AM89" i="100"/>
  <c r="AL89" i="100"/>
  <c r="BF79" i="65"/>
  <c r="BF78" i="65"/>
  <c r="BE79" i="65"/>
  <c r="BE78" i="65"/>
  <c r="BD79" i="65"/>
  <c r="BD78" i="65"/>
  <c r="BC79" i="65"/>
  <c r="BC78" i="65"/>
  <c r="BB79" i="65"/>
  <c r="BB78" i="65"/>
  <c r="BA79" i="65"/>
  <c r="BA78" i="65"/>
  <c r="AZ79" i="65"/>
  <c r="AZ78" i="65"/>
  <c r="AY79" i="65"/>
  <c r="AY78" i="65"/>
  <c r="AX79" i="65"/>
  <c r="BH103" i="65" s="1"/>
  <c r="AX78" i="65"/>
  <c r="BH102" i="65" s="1"/>
  <c r="AW79" i="65"/>
  <c r="AW78" i="65"/>
  <c r="AV79" i="65"/>
  <c r="AV78" i="65"/>
  <c r="AU79" i="65"/>
  <c r="AU78" i="65"/>
  <c r="AT79" i="65"/>
  <c r="AT78" i="65"/>
  <c r="AS79" i="65"/>
  <c r="AS78" i="65"/>
  <c r="AR79" i="65"/>
  <c r="AR78" i="65"/>
  <c r="AQ79" i="65"/>
  <c r="AQ78" i="65"/>
  <c r="AP79" i="65"/>
  <c r="AP78" i="65"/>
  <c r="AO38" i="65"/>
  <c r="AO77" i="65" s="1"/>
  <c r="AO79" i="65"/>
  <c r="AO78" i="65"/>
  <c r="AN79" i="65"/>
  <c r="AN78" i="65"/>
  <c r="AM79" i="65"/>
  <c r="AM78" i="65"/>
  <c r="AL79" i="65"/>
  <c r="AL78" i="65"/>
  <c r="AK79" i="65"/>
  <c r="AK78" i="65"/>
  <c r="AJ79" i="65"/>
  <c r="AJ78" i="65"/>
  <c r="AI79" i="65"/>
  <c r="AI78" i="65"/>
  <c r="AH79" i="65"/>
  <c r="AH78" i="65"/>
  <c r="AG79" i="65"/>
  <c r="AG78" i="65"/>
  <c r="AF79" i="65"/>
  <c r="AF78" i="65"/>
  <c r="AE79" i="65"/>
  <c r="AE78" i="65"/>
  <c r="AD79" i="65"/>
  <c r="AD78" i="65"/>
  <c r="AC79" i="65"/>
  <c r="AC78" i="65"/>
  <c r="AB79" i="65"/>
  <c r="AB78" i="65"/>
  <c r="AA79" i="65"/>
  <c r="AA78" i="65"/>
  <c r="AW38" i="65" l="1"/>
  <c r="AW77" i="65" s="1"/>
  <c r="AB7" i="65"/>
  <c r="AB75" i="65" s="1"/>
  <c r="AN90" i="65"/>
  <c r="AT38" i="65"/>
  <c r="AT77" i="65" s="1"/>
  <c r="AG38" i="65"/>
  <c r="AG77" i="65" s="1"/>
  <c r="AO91" i="65"/>
  <c r="AF90" i="65"/>
  <c r="AG91" i="65"/>
  <c r="AV90" i="65"/>
  <c r="AF91" i="65"/>
  <c r="AI38" i="65"/>
  <c r="AI77" i="65" s="1"/>
  <c r="AQ90" i="65"/>
  <c r="AD91" i="65"/>
  <c r="AF38" i="65"/>
  <c r="AF77" i="65" s="1"/>
  <c r="AI90" i="65"/>
  <c r="AJ7" i="65"/>
  <c r="AJ6" i="65" s="1"/>
  <c r="AJ91" i="65"/>
  <c r="AN38" i="65"/>
  <c r="AN77" i="65" s="1"/>
  <c r="AO89" i="65" s="1"/>
  <c r="AR7" i="65"/>
  <c r="AR75" i="65" s="1"/>
  <c r="AR91" i="65"/>
  <c r="AT91" i="65"/>
  <c r="BC38" i="65"/>
  <c r="BC77" i="65" s="1"/>
  <c r="AN91" i="65"/>
  <c r="AQ38" i="65"/>
  <c r="AQ77" i="65" s="1"/>
  <c r="AA38" i="65"/>
  <c r="AA77" i="65" s="1"/>
  <c r="AC38" i="65"/>
  <c r="AC77" i="65" s="1"/>
  <c r="AK38" i="65"/>
  <c r="AK77" i="65" s="1"/>
  <c r="AS7" i="65"/>
  <c r="AS6" i="65" s="1"/>
  <c r="AS90" i="65"/>
  <c r="AS38" i="65"/>
  <c r="AS77" i="65" s="1"/>
  <c r="AW91" i="65"/>
  <c r="BA7" i="65"/>
  <c r="BA6" i="65" s="1"/>
  <c r="BF19" i="65"/>
  <c r="BF14" i="65" s="1"/>
  <c r="BF76" i="65" s="1"/>
  <c r="AA142" i="66"/>
  <c r="AD7" i="65"/>
  <c r="AG19" i="65"/>
  <c r="AG14" i="65" s="1"/>
  <c r="AG76" i="65" s="1"/>
  <c r="AH90" i="65"/>
  <c r="AH38" i="65"/>
  <c r="AH77" i="65" s="1"/>
  <c r="AH146" i="66"/>
  <c r="AI91" i="65"/>
  <c r="AI142" i="66"/>
  <c r="AL7" i="65"/>
  <c r="AP90" i="65"/>
  <c r="AP38" i="65"/>
  <c r="AP77" i="65" s="1"/>
  <c r="AP89" i="65" s="1"/>
  <c r="AP146" i="66"/>
  <c r="AQ91" i="65"/>
  <c r="AQ142" i="66"/>
  <c r="AT7" i="65"/>
  <c r="AW19" i="65"/>
  <c r="AW14" i="65" s="1"/>
  <c r="AW76" i="65" s="1"/>
  <c r="BG102" i="65"/>
  <c r="D9" i="112"/>
  <c r="T9" i="112" s="1"/>
  <c r="AX90" i="65"/>
  <c r="AX38" i="65"/>
  <c r="AX77" i="65" s="1"/>
  <c r="BH101" i="65" s="1"/>
  <c r="AX146" i="66"/>
  <c r="BH172" i="66" s="1"/>
  <c r="AY103" i="65"/>
  <c r="AY91" i="65"/>
  <c r="AY142" i="66"/>
  <c r="BB7" i="65"/>
  <c r="BF102" i="65"/>
  <c r="BF90" i="65"/>
  <c r="BG90" i="65"/>
  <c r="BF38" i="65"/>
  <c r="BF77" i="65" s="1"/>
  <c r="BF146" i="66"/>
  <c r="AA7" i="65"/>
  <c r="AD19" i="65"/>
  <c r="AD14" i="65" s="1"/>
  <c r="AD76" i="65" s="1"/>
  <c r="AE90" i="65"/>
  <c r="AE38" i="65"/>
  <c r="AE77" i="65" s="1"/>
  <c r="AE146" i="66"/>
  <c r="AF142" i="66"/>
  <c r="AI7" i="65"/>
  <c r="AM90" i="65"/>
  <c r="AM38" i="65"/>
  <c r="AM77" i="65" s="1"/>
  <c r="AM146" i="66"/>
  <c r="AN142" i="66"/>
  <c r="AQ7" i="65"/>
  <c r="AU90" i="65"/>
  <c r="AU38" i="65"/>
  <c r="AU77" i="65" s="1"/>
  <c r="AU146" i="66"/>
  <c r="AV91" i="65"/>
  <c r="AV142" i="66"/>
  <c r="AY7" i="65"/>
  <c r="BB19" i="65"/>
  <c r="BB14" i="65" s="1"/>
  <c r="BB76" i="65" s="1"/>
  <c r="BC90" i="65"/>
  <c r="BC102" i="65"/>
  <c r="BC146" i="66"/>
  <c r="BD103" i="65"/>
  <c r="BD91" i="65"/>
  <c r="BD142" i="66"/>
  <c r="AM19" i="65"/>
  <c r="AM14" i="65" s="1"/>
  <c r="AM76" i="65" s="1"/>
  <c r="AB90" i="65"/>
  <c r="AB38" i="65"/>
  <c r="AB77" i="65" s="1"/>
  <c r="AB146" i="66"/>
  <c r="AC91" i="65"/>
  <c r="AC142" i="66"/>
  <c r="AE19" i="65"/>
  <c r="AE14" i="65" s="1"/>
  <c r="AE76" i="65" s="1"/>
  <c r="AF7" i="65"/>
  <c r="AJ90" i="65"/>
  <c r="AJ38" i="65"/>
  <c r="AJ77" i="65" s="1"/>
  <c r="AJ146" i="66"/>
  <c r="AK91" i="65"/>
  <c r="AK142" i="66"/>
  <c r="AN7" i="65"/>
  <c r="AR90" i="65"/>
  <c r="AR38" i="65"/>
  <c r="AR77" i="65" s="1"/>
  <c r="AR146" i="66"/>
  <c r="AS91" i="65"/>
  <c r="AS142" i="66"/>
  <c r="AU19" i="65"/>
  <c r="AU14" i="65" s="1"/>
  <c r="AU76" i="65" s="1"/>
  <c r="AV7" i="65"/>
  <c r="AY19" i="65"/>
  <c r="AY14" i="65" s="1"/>
  <c r="AY76" i="65" s="1"/>
  <c r="AZ102" i="65"/>
  <c r="AZ90" i="65"/>
  <c r="AZ38" i="65"/>
  <c r="AZ77" i="65" s="1"/>
  <c r="AZ146" i="66"/>
  <c r="BA103" i="65"/>
  <c r="BA91" i="65"/>
  <c r="BA142" i="66"/>
  <c r="BD7" i="65"/>
  <c r="AN146" i="66"/>
  <c r="AC7" i="65"/>
  <c r="AF19" i="65"/>
  <c r="AF14" i="65" s="1"/>
  <c r="AF76" i="65" s="1"/>
  <c r="AG90" i="65"/>
  <c r="AG146" i="66"/>
  <c r="AH91" i="65"/>
  <c r="AH142" i="66"/>
  <c r="AK7" i="65"/>
  <c r="AO90" i="65"/>
  <c r="AO146" i="66"/>
  <c r="AP91" i="65"/>
  <c r="AP142" i="66"/>
  <c r="AW90" i="65"/>
  <c r="AW146" i="66"/>
  <c r="D10" i="112"/>
  <c r="T10" i="112" s="1"/>
  <c r="BG103" i="65"/>
  <c r="AX91" i="65"/>
  <c r="AX142" i="66"/>
  <c r="BD19" i="65"/>
  <c r="BD14" i="65" s="1"/>
  <c r="BD76" i="65" s="1"/>
  <c r="BE102" i="65"/>
  <c r="BE90" i="65"/>
  <c r="BE38" i="65"/>
  <c r="BE77" i="65" s="1"/>
  <c r="BE146" i="66"/>
  <c r="BG91" i="65"/>
  <c r="BF91" i="65"/>
  <c r="BF103" i="65"/>
  <c r="BF142" i="66"/>
  <c r="AD90" i="65"/>
  <c r="AD38" i="65"/>
  <c r="AD77" i="65" s="1"/>
  <c r="AD146" i="66"/>
  <c r="AE91" i="65"/>
  <c r="AE142" i="66"/>
  <c r="AH7" i="65"/>
  <c r="AL90" i="65"/>
  <c r="AL38" i="65"/>
  <c r="AL77" i="65" s="1"/>
  <c r="AL146" i="66"/>
  <c r="AM91" i="65"/>
  <c r="AM142" i="66"/>
  <c r="AP7" i="65"/>
  <c r="AT90" i="65"/>
  <c r="AT146" i="66"/>
  <c r="AU91" i="65"/>
  <c r="AU142" i="66"/>
  <c r="AX7" i="65"/>
  <c r="BA19" i="65"/>
  <c r="BA14" i="65" s="1"/>
  <c r="BA76" i="65" s="1"/>
  <c r="BB90" i="65"/>
  <c r="BB102" i="65"/>
  <c r="BB38" i="65"/>
  <c r="BB77" i="65" s="1"/>
  <c r="BB146" i="66"/>
  <c r="BB77" i="66"/>
  <c r="BB145" i="66" s="1"/>
  <c r="BC91" i="65"/>
  <c r="BC103" i="65"/>
  <c r="BC142" i="66"/>
  <c r="BF7" i="65"/>
  <c r="AO142" i="66"/>
  <c r="AA146" i="66"/>
  <c r="AB91" i="65"/>
  <c r="AB142" i="66"/>
  <c r="AE7" i="65"/>
  <c r="AH19" i="65"/>
  <c r="AH14" i="65" s="1"/>
  <c r="AH76" i="65" s="1"/>
  <c r="AI146" i="66"/>
  <c r="AJ142" i="66"/>
  <c r="AM7" i="65"/>
  <c r="AQ146" i="66"/>
  <c r="AR142" i="66"/>
  <c r="AU7" i="65"/>
  <c r="AY102" i="65"/>
  <c r="AY90" i="65"/>
  <c r="AY38" i="65"/>
  <c r="AY77" i="65" s="1"/>
  <c r="AY146" i="66"/>
  <c r="AZ91" i="65"/>
  <c r="AZ103" i="65"/>
  <c r="AZ142" i="66"/>
  <c r="BC7" i="65"/>
  <c r="AV38" i="65"/>
  <c r="AV77" i="65" s="1"/>
  <c r="AV146" i="66"/>
  <c r="AW142" i="66"/>
  <c r="AZ7" i="65"/>
  <c r="BC19" i="65"/>
  <c r="BC14" i="65" s="1"/>
  <c r="BC76" i="65" s="1"/>
  <c r="BD102" i="65"/>
  <c r="BD90" i="65"/>
  <c r="BD38" i="65"/>
  <c r="BD77" i="65" s="1"/>
  <c r="BD146" i="66"/>
  <c r="BE103" i="65"/>
  <c r="BE91" i="65"/>
  <c r="BE142" i="66"/>
  <c r="AF146" i="66"/>
  <c r="AG142" i="66"/>
  <c r="AC90" i="65"/>
  <c r="AC146" i="66"/>
  <c r="AD142" i="66"/>
  <c r="AG7" i="65"/>
  <c r="AJ19" i="65"/>
  <c r="AJ14" i="65" s="1"/>
  <c r="AJ76" i="65" s="1"/>
  <c r="AK90" i="65"/>
  <c r="AK146" i="66"/>
  <c r="AL91" i="65"/>
  <c r="AL142" i="66"/>
  <c r="AN19" i="65"/>
  <c r="AN14" i="65" s="1"/>
  <c r="AN76" i="65" s="1"/>
  <c r="AN88" i="65" s="1"/>
  <c r="AO7" i="65"/>
  <c r="AR19" i="65"/>
  <c r="AR14" i="65" s="1"/>
  <c r="AR76" i="65" s="1"/>
  <c r="AS146" i="66"/>
  <c r="AT142" i="66"/>
  <c r="AV19" i="65"/>
  <c r="AV14" i="65" s="1"/>
  <c r="AV76" i="65" s="1"/>
  <c r="AW7" i="65"/>
  <c r="AZ19" i="65"/>
  <c r="AZ14" i="65" s="1"/>
  <c r="AZ76" i="65" s="1"/>
  <c r="BA90" i="65"/>
  <c r="BA102" i="65"/>
  <c r="BA38" i="65"/>
  <c r="BA77" i="65" s="1"/>
  <c r="BA146" i="66"/>
  <c r="BB103" i="65"/>
  <c r="BB91" i="65"/>
  <c r="BB142" i="66"/>
  <c r="BE7" i="65"/>
  <c r="AI159" i="66" l="1"/>
  <c r="AJ89" i="65"/>
  <c r="BD101" i="65"/>
  <c r="AB6" i="65"/>
  <c r="AF159" i="66"/>
  <c r="AU89" i="65"/>
  <c r="AT89" i="65"/>
  <c r="AB89" i="65"/>
  <c r="AA77" i="66"/>
  <c r="AA145" i="66" s="1"/>
  <c r="AT19" i="65"/>
  <c r="AT14" i="65" s="1"/>
  <c r="AT76" i="65" s="1"/>
  <c r="AU88" i="65" s="1"/>
  <c r="BE19" i="65"/>
  <c r="BE14" i="65" s="1"/>
  <c r="BE76" i="65" s="1"/>
  <c r="BE88" i="65" s="1"/>
  <c r="AS159" i="66"/>
  <c r="AF88" i="65"/>
  <c r="AH89" i="65"/>
  <c r="AF89" i="65"/>
  <c r="AL19" i="65"/>
  <c r="AL14" i="65" s="1"/>
  <c r="AL76" i="65" s="1"/>
  <c r="AV77" i="66"/>
  <c r="AV145" i="66" s="1"/>
  <c r="AK159" i="66"/>
  <c r="AQ77" i="66"/>
  <c r="AQ145" i="66" s="1"/>
  <c r="AD77" i="66"/>
  <c r="AD145" i="66" s="1"/>
  <c r="AN159" i="66"/>
  <c r="AK77" i="66"/>
  <c r="AK145" i="66" s="1"/>
  <c r="AV159" i="66"/>
  <c r="AY77" i="66"/>
  <c r="AY145" i="66" s="1"/>
  <c r="AK7" i="66"/>
  <c r="AK6" i="66" s="1"/>
  <c r="AG89" i="65"/>
  <c r="AV88" i="65"/>
  <c r="AI89" i="65"/>
  <c r="AC77" i="66"/>
  <c r="AC145" i="66" s="1"/>
  <c r="AR6" i="65"/>
  <c r="AR5" i="65" s="1"/>
  <c r="AT77" i="66"/>
  <c r="AT145" i="66" s="1"/>
  <c r="AK89" i="65"/>
  <c r="AJ75" i="65"/>
  <c r="AX19" i="65"/>
  <c r="AX14" i="65" s="1"/>
  <c r="AX76" i="65" s="1"/>
  <c r="BA75" i="65"/>
  <c r="AS75" i="65"/>
  <c r="AS87" i="65" s="1"/>
  <c r="AG77" i="66"/>
  <c r="AG145" i="66" s="1"/>
  <c r="AR89" i="65"/>
  <c r="AE7" i="66"/>
  <c r="AE6" i="66" s="1"/>
  <c r="AC159" i="66"/>
  <c r="AS19" i="65"/>
  <c r="AS14" i="65" s="1"/>
  <c r="AS76" i="65" s="1"/>
  <c r="AV26" i="66"/>
  <c r="AV14" i="66" s="1"/>
  <c r="AV144" i="66" s="1"/>
  <c r="AC19" i="65"/>
  <c r="AC14" i="65" s="1"/>
  <c r="AC76" i="65" s="1"/>
  <c r="AD88" i="65" s="1"/>
  <c r="AS89" i="65"/>
  <c r="AC89" i="65"/>
  <c r="AH7" i="66"/>
  <c r="AH143" i="66" s="1"/>
  <c r="AB79" i="66"/>
  <c r="AQ19" i="65"/>
  <c r="AQ14" i="65" s="1"/>
  <c r="AQ76" i="65" s="1"/>
  <c r="AR88" i="65" s="1"/>
  <c r="AG79" i="66"/>
  <c r="AF26" i="66"/>
  <c r="AF14" i="66" s="1"/>
  <c r="AF144" i="66" s="1"/>
  <c r="AQ159" i="66"/>
  <c r="BD79" i="66"/>
  <c r="AS77" i="66"/>
  <c r="AS145" i="66" s="1"/>
  <c r="AN26" i="66"/>
  <c r="AN14" i="66" s="1"/>
  <c r="AN144" i="66" s="1"/>
  <c r="AM7" i="66"/>
  <c r="AM143" i="66" s="1"/>
  <c r="AI79" i="66"/>
  <c r="AQ89" i="65"/>
  <c r="AI77" i="66"/>
  <c r="AI145" i="66" s="1"/>
  <c r="AH88" i="65"/>
  <c r="AE11" i="70"/>
  <c r="AE19" i="70" s="1"/>
  <c r="AC7" i="66"/>
  <c r="AC6" i="66" s="1"/>
  <c r="AN89" i="65"/>
  <c r="AW79" i="66"/>
  <c r="AN7" i="66"/>
  <c r="AN6" i="66" s="1"/>
  <c r="AD89" i="65"/>
  <c r="AO77" i="66"/>
  <c r="AO145" i="66" s="1"/>
  <c r="BC101" i="65"/>
  <c r="BD77" i="66"/>
  <c r="BD145" i="66" s="1"/>
  <c r="AV89" i="65"/>
  <c r="AL77" i="66"/>
  <c r="AL145" i="66" s="1"/>
  <c r="AO159" i="66"/>
  <c r="AA19" i="65"/>
  <c r="AA14" i="65" s="1"/>
  <c r="AA76" i="65" s="1"/>
  <c r="BC7" i="66"/>
  <c r="BC6" i="66" s="1"/>
  <c r="BA77" i="66"/>
  <c r="BA145" i="66" s="1"/>
  <c r="BB158" i="66" s="1"/>
  <c r="AB19" i="65"/>
  <c r="AB14" i="65" s="1"/>
  <c r="AB76" i="65" s="1"/>
  <c r="AY79" i="66"/>
  <c r="AP19" i="65"/>
  <c r="AP14" i="65" s="1"/>
  <c r="AP76" i="65" s="1"/>
  <c r="AD79" i="66"/>
  <c r="AK19" i="65"/>
  <c r="AK14" i="65" s="1"/>
  <c r="AK76" i="65" s="1"/>
  <c r="AK88" i="65" s="1"/>
  <c r="BE77" i="66"/>
  <c r="BE145" i="66" s="1"/>
  <c r="AW77" i="66"/>
  <c r="AW145" i="66" s="1"/>
  <c r="AI19" i="65"/>
  <c r="AI14" i="65" s="1"/>
  <c r="AI76" i="65" s="1"/>
  <c r="AJ88" i="65" s="1"/>
  <c r="BA88" i="65"/>
  <c r="AZ88" i="65"/>
  <c r="BD159" i="66"/>
  <c r="BD172" i="66"/>
  <c r="BD26" i="66"/>
  <c r="BD14" i="66" s="1"/>
  <c r="BD144" i="66" s="1"/>
  <c r="AW11" i="70"/>
  <c r="AG11" i="70"/>
  <c r="AZ6" i="65"/>
  <c r="AZ5" i="65" s="1"/>
  <c r="AZ75" i="65"/>
  <c r="AY26" i="66"/>
  <c r="AY14" i="66" s="1"/>
  <c r="AY144" i="66" s="1"/>
  <c r="AX7" i="66"/>
  <c r="AQ79" i="66"/>
  <c r="AT79" i="66"/>
  <c r="AR147" i="66"/>
  <c r="AE75" i="65"/>
  <c r="AE6" i="65"/>
  <c r="AE5" i="65" s="1"/>
  <c r="AD26" i="66"/>
  <c r="AD14" i="66" s="1"/>
  <c r="AD144" i="66" s="1"/>
  <c r="BE79" i="66"/>
  <c r="BC147" i="66"/>
  <c r="AP75" i="65"/>
  <c r="AP6" i="65"/>
  <c r="AH11" i="70"/>
  <c r="AG159" i="66"/>
  <c r="AZ172" i="66"/>
  <c r="AZ159" i="66"/>
  <c r="AR159" i="66"/>
  <c r="AE88" i="65"/>
  <c r="AP7" i="66"/>
  <c r="BC159" i="66"/>
  <c r="BC172" i="66"/>
  <c r="AH79" i="66"/>
  <c r="AE77" i="66"/>
  <c r="AE145" i="66" s="1"/>
  <c r="BA79" i="66"/>
  <c r="AW88" i="65"/>
  <c r="AL11" i="70"/>
  <c r="AH77" i="66"/>
  <c r="AH145" i="66" s="1"/>
  <c r="AC79" i="66"/>
  <c r="BE11" i="70"/>
  <c r="BA89" i="65"/>
  <c r="BA101" i="65"/>
  <c r="BE75" i="65"/>
  <c r="BE6" i="65"/>
  <c r="AO11" i="70"/>
  <c r="BC11" i="70"/>
  <c r="AS7" i="66"/>
  <c r="BD7" i="66"/>
  <c r="AF7" i="66"/>
  <c r="AE147" i="66"/>
  <c r="AX147" i="66"/>
  <c r="BH173" i="66" s="1"/>
  <c r="AW159" i="66"/>
  <c r="AS11" i="70"/>
  <c r="AC6" i="65"/>
  <c r="AC75" i="65"/>
  <c r="AC87" i="65" s="1"/>
  <c r="AB26" i="66"/>
  <c r="AB14" i="66" s="1"/>
  <c r="AB144" i="66" s="1"/>
  <c r="BC79" i="66"/>
  <c r="AU79" i="66"/>
  <c r="AN11" i="70"/>
  <c r="AN15" i="70" s="1"/>
  <c r="AJ159" i="66"/>
  <c r="AE79" i="66"/>
  <c r="AB77" i="66"/>
  <c r="AB145" i="66" s="1"/>
  <c r="BF79" i="66"/>
  <c r="AY6" i="65"/>
  <c r="AY5" i="65" s="1"/>
  <c r="AY75" i="65"/>
  <c r="AX26" i="66"/>
  <c r="AX14" i="66" s="1"/>
  <c r="AX144" i="66" s="1"/>
  <c r="BH170" i="66" s="1"/>
  <c r="AI11" i="70"/>
  <c r="BF159" i="66"/>
  <c r="BF172" i="66"/>
  <c r="BG159" i="66"/>
  <c r="AS79" i="66"/>
  <c r="AG88" i="65"/>
  <c r="BD88" i="65"/>
  <c r="BD100" i="65"/>
  <c r="AW6" i="65"/>
  <c r="AW5" i="65" s="1"/>
  <c r="AW75" i="65"/>
  <c r="AG6" i="65"/>
  <c r="AG5" i="65" s="1"/>
  <c r="AG75" i="65"/>
  <c r="BE147" i="66"/>
  <c r="BG88" i="65"/>
  <c r="BC75" i="65"/>
  <c r="BC6" i="65"/>
  <c r="BC5" i="65" s="1"/>
  <c r="BB26" i="66"/>
  <c r="BB14" i="66" s="1"/>
  <c r="BB144" i="66" s="1"/>
  <c r="BB88" i="65"/>
  <c r="BB100" i="65"/>
  <c r="AY159" i="66"/>
  <c r="AY172" i="66"/>
  <c r="AM11" i="70"/>
  <c r="AM15" i="70" s="1"/>
  <c r="BB101" i="65"/>
  <c r="BB89" i="65"/>
  <c r="AU147" i="66"/>
  <c r="AO26" i="66"/>
  <c r="AO14" i="66" s="1"/>
  <c r="AO144" i="66" s="1"/>
  <c r="AH75" i="65"/>
  <c r="AH6" i="65"/>
  <c r="AH5" i="65" s="1"/>
  <c r="AI26" i="66"/>
  <c r="AI14" i="66" s="1"/>
  <c r="AI144" i="66" s="1"/>
  <c r="AA26" i="66"/>
  <c r="AA14" i="66" s="1"/>
  <c r="AA144" i="66" s="1"/>
  <c r="AZ79" i="66"/>
  <c r="AY7" i="66"/>
  <c r="AJ79" i="66"/>
  <c r="AO147" i="66"/>
  <c r="AN77" i="66"/>
  <c r="AN145" i="66" s="1"/>
  <c r="BA147" i="66"/>
  <c r="AZ77" i="66"/>
  <c r="AZ145" i="66" s="1"/>
  <c r="AR77" i="66"/>
  <c r="AR145" i="66" s="1"/>
  <c r="AN75" i="65"/>
  <c r="AN6" i="65"/>
  <c r="AN5" i="65" s="1"/>
  <c r="AM26" i="66"/>
  <c r="AM14" i="66" s="1"/>
  <c r="AM144" i="66" s="1"/>
  <c r="BD147" i="66"/>
  <c r="BC77" i="66"/>
  <c r="BC145" i="66" s="1"/>
  <c r="AQ11" i="70"/>
  <c r="AO7" i="66"/>
  <c r="AN147" i="66"/>
  <c r="AE89" i="65"/>
  <c r="AG147" i="66"/>
  <c r="AY147" i="66"/>
  <c r="AX159" i="66"/>
  <c r="D22" i="112"/>
  <c r="T22" i="112" s="1"/>
  <c r="BG172" i="66"/>
  <c r="AP159" i="66"/>
  <c r="AL75" i="65"/>
  <c r="AL6" i="65"/>
  <c r="AJ7" i="66"/>
  <c r="AI147" i="66"/>
  <c r="AA147" i="66"/>
  <c r="BA159" i="66"/>
  <c r="BA172" i="66"/>
  <c r="BF7" i="66"/>
  <c r="AR11" i="70"/>
  <c r="AU11" i="70"/>
  <c r="AM6" i="65"/>
  <c r="AM5" i="65" s="1"/>
  <c r="AM75" i="65"/>
  <c r="AL26" i="66"/>
  <c r="AL14" i="66" s="1"/>
  <c r="AL144" i="66" s="1"/>
  <c r="AB147" i="66"/>
  <c r="BF11" i="70"/>
  <c r="BF18" i="70" s="1"/>
  <c r="AV7" i="66"/>
  <c r="AL159" i="66"/>
  <c r="BF147" i="66"/>
  <c r="BE172" i="66"/>
  <c r="BE159" i="66"/>
  <c r="AR26" i="66"/>
  <c r="AR14" i="66" s="1"/>
  <c r="AR144" i="66" s="1"/>
  <c r="AK11" i="70"/>
  <c r="BB7" i="66"/>
  <c r="AS147" i="66"/>
  <c r="AJ77" i="66"/>
  <c r="AJ145" i="66" s="1"/>
  <c r="AC147" i="66"/>
  <c r="BE7" i="66"/>
  <c r="AU159" i="66"/>
  <c r="AI6" i="65"/>
  <c r="AI75" i="65"/>
  <c r="AG7" i="66"/>
  <c r="AF147" i="66"/>
  <c r="BF77" i="66"/>
  <c r="BF145" i="66" s="1"/>
  <c r="BB11" i="70"/>
  <c r="AZ7" i="66"/>
  <c r="AQ147" i="66"/>
  <c r="AD11" i="70"/>
  <c r="AB7" i="66"/>
  <c r="AO75" i="65"/>
  <c r="AO6" i="65"/>
  <c r="AG26" i="66"/>
  <c r="AG14" i="66" s="1"/>
  <c r="AG144" i="66" s="1"/>
  <c r="AI7" i="66"/>
  <c r="AH147" i="66"/>
  <c r="BD11" i="70"/>
  <c r="AZ89" i="65"/>
  <c r="AZ101" i="65"/>
  <c r="AV11" i="70"/>
  <c r="AT7" i="66"/>
  <c r="AF11" i="70"/>
  <c r="AF16" i="70" s="1"/>
  <c r="AD7" i="66"/>
  <c r="BC89" i="65"/>
  <c r="AX79" i="66"/>
  <c r="AQ75" i="65"/>
  <c r="AQ6" i="65"/>
  <c r="AP26" i="66"/>
  <c r="AP14" i="66" s="1"/>
  <c r="AP144" i="66" s="1"/>
  <c r="AJ5" i="65"/>
  <c r="AF77" i="66"/>
  <c r="AF145" i="66" s="1"/>
  <c r="AX77" i="66"/>
  <c r="AX145" i="66" s="1"/>
  <c r="AT11" i="70"/>
  <c r="AR7" i="66"/>
  <c r="AP77" i="66"/>
  <c r="AP145" i="66" s="1"/>
  <c r="AP158" i="66" s="1"/>
  <c r="AK26" i="66"/>
  <c r="AK14" i="66" s="1"/>
  <c r="AK144" i="66" s="1"/>
  <c r="AD147" i="66"/>
  <c r="BC88" i="65"/>
  <c r="BB147" i="66"/>
  <c r="AV79" i="66"/>
  <c r="AT147" i="66"/>
  <c r="AF79" i="66"/>
  <c r="AJ11" i="70"/>
  <c r="AJ18" i="70" s="1"/>
  <c r="AQ26" i="66"/>
  <c r="AQ14" i="66" s="1"/>
  <c r="AQ144" i="66" s="1"/>
  <c r="BB79" i="66"/>
  <c r="AZ147" i="66"/>
  <c r="AU75" i="65"/>
  <c r="AU6" i="65"/>
  <c r="AU5" i="65" s="1"/>
  <c r="AT26" i="66"/>
  <c r="AT14" i="66" s="1"/>
  <c r="AT144" i="66" s="1"/>
  <c r="BF75" i="65"/>
  <c r="BG87" i="65" s="1"/>
  <c r="BF6" i="65"/>
  <c r="BF5" i="65" s="1"/>
  <c r="BE26" i="66"/>
  <c r="BE14" i="66" s="1"/>
  <c r="BE144" i="66" s="1"/>
  <c r="AX11" i="70"/>
  <c r="AO79" i="66"/>
  <c r="AD159" i="66"/>
  <c r="BA11" i="70"/>
  <c r="AW89" i="65"/>
  <c r="AK75" i="65"/>
  <c r="AK6" i="65"/>
  <c r="AM79" i="66"/>
  <c r="AK147" i="66"/>
  <c r="AU77" i="66"/>
  <c r="AU145" i="66" s="1"/>
  <c r="AM159" i="66"/>
  <c r="AH26" i="66"/>
  <c r="AH14" i="66" s="1"/>
  <c r="AH144" i="66" s="1"/>
  <c r="AA75" i="65"/>
  <c r="AB87" i="65" s="1"/>
  <c r="AA6" i="65"/>
  <c r="AA79" i="66"/>
  <c r="BB6" i="65"/>
  <c r="BB5" i="65" s="1"/>
  <c r="BB75" i="65"/>
  <c r="BA26" i="66"/>
  <c r="BA14" i="66" s="1"/>
  <c r="BA144" i="66" s="1"/>
  <c r="AO19" i="65"/>
  <c r="AO14" i="65" s="1"/>
  <c r="AO76" i="65" s="1"/>
  <c r="AO88" i="65" s="1"/>
  <c r="AD6" i="65"/>
  <c r="AD5" i="65" s="1"/>
  <c r="AD75" i="65"/>
  <c r="AC26" i="66"/>
  <c r="AC14" i="66" s="1"/>
  <c r="AC144" i="66" s="1"/>
  <c r="AU7" i="66"/>
  <c r="AN79" i="66"/>
  <c r="AL147" i="66"/>
  <c r="AZ11" i="70"/>
  <c r="BA7" i="66"/>
  <c r="AY89" i="65"/>
  <c r="AY101" i="65"/>
  <c r="AL79" i="66"/>
  <c r="AJ147" i="66"/>
  <c r="BB172" i="66"/>
  <c r="BB159" i="66"/>
  <c r="AP11" i="70"/>
  <c r="AR79" i="66"/>
  <c r="AP147" i="66"/>
  <c r="AA7" i="66"/>
  <c r="BD75" i="65"/>
  <c r="BD6" i="65"/>
  <c r="BD5" i="65" s="1"/>
  <c r="BC26" i="66"/>
  <c r="BC14" i="66" s="1"/>
  <c r="BC144" i="66" s="1"/>
  <c r="AV6" i="65"/>
  <c r="AV5" i="65" s="1"/>
  <c r="AV75" i="65"/>
  <c r="AU26" i="66"/>
  <c r="AU14" i="66" s="1"/>
  <c r="AU144" i="66" s="1"/>
  <c r="AL7" i="66"/>
  <c r="AF75" i="65"/>
  <c r="AF6" i="65"/>
  <c r="AF5" i="65" s="1"/>
  <c r="AE26" i="66"/>
  <c r="AE14" i="66" s="1"/>
  <c r="AE144" i="66" s="1"/>
  <c r="BF26" i="66"/>
  <c r="BF14" i="66" s="1"/>
  <c r="BF144" i="66" s="1"/>
  <c r="BD89" i="65"/>
  <c r="AV147" i="66"/>
  <c r="AE159" i="66"/>
  <c r="BG89" i="65"/>
  <c r="BF101" i="65"/>
  <c r="BF89" i="65"/>
  <c r="AT75" i="65"/>
  <c r="AT6" i="65"/>
  <c r="AS26" i="66"/>
  <c r="AS14" i="66" s="1"/>
  <c r="AS144" i="66" s="1"/>
  <c r="AH159" i="66"/>
  <c r="AW147" i="66"/>
  <c r="AE15" i="70"/>
  <c r="AX6" i="65"/>
  <c r="AX5" i="65" s="1"/>
  <c r="AX75" i="65"/>
  <c r="BH99" i="65" s="1"/>
  <c r="AW26" i="66"/>
  <c r="AW14" i="66" s="1"/>
  <c r="AW144" i="66" s="1"/>
  <c r="AT159" i="66"/>
  <c r="AM147" i="66"/>
  <c r="AM89" i="65"/>
  <c r="AL89" i="65"/>
  <c r="BE89" i="65"/>
  <c r="BE101" i="65"/>
  <c r="BA5" i="65"/>
  <c r="AZ26" i="66"/>
  <c r="AZ14" i="66" s="1"/>
  <c r="AZ144" i="66" s="1"/>
  <c r="AQ7" i="66"/>
  <c r="AJ26" i="66"/>
  <c r="AJ14" i="66" s="1"/>
  <c r="AJ144" i="66" s="1"/>
  <c r="AC11" i="70"/>
  <c r="AB159" i="66"/>
  <c r="AY11" i="70"/>
  <c r="AW7" i="66"/>
  <c r="AP79" i="66"/>
  <c r="AM77" i="66"/>
  <c r="AM145" i="66" s="1"/>
  <c r="AX89" i="65"/>
  <c r="D8" i="112"/>
  <c r="T8" i="112" s="1"/>
  <c r="BG101" i="65"/>
  <c r="AK79" i="66"/>
  <c r="AW19" i="70" l="1"/>
  <c r="AZ100" i="65"/>
  <c r="BH100" i="65"/>
  <c r="AW157" i="66"/>
  <c r="AY88" i="65"/>
  <c r="BC100" i="65"/>
  <c r="AY100" i="65"/>
  <c r="AL158" i="66"/>
  <c r="AT5" i="65"/>
  <c r="AT7" i="118" s="1"/>
  <c r="AW158" i="66"/>
  <c r="AO157" i="66"/>
  <c r="AJ158" i="66"/>
  <c r="BA158" i="66"/>
  <c r="AM158" i="66"/>
  <c r="AH6" i="66"/>
  <c r="AH5" i="66" s="1"/>
  <c r="AN157" i="66"/>
  <c r="AG157" i="66"/>
  <c r="AV160" i="66"/>
  <c r="AO158" i="66"/>
  <c r="AF160" i="66"/>
  <c r="BF88" i="65"/>
  <c r="AO16" i="70"/>
  <c r="AL18" i="70"/>
  <c r="BE5" i="65"/>
  <c r="BE7" i="117" s="1"/>
  <c r="BE100" i="65"/>
  <c r="AO20" i="70"/>
  <c r="BG99" i="65"/>
  <c r="AY158" i="66"/>
  <c r="BH171" i="66"/>
  <c r="BA100" i="65"/>
  <c r="AI18" i="70"/>
  <c r="AO17" i="70"/>
  <c r="AT88" i="65"/>
  <c r="AI5" i="65"/>
  <c r="AI7" i="118" s="1"/>
  <c r="BF100" i="65"/>
  <c r="AB158" i="66"/>
  <c r="AJ157" i="66"/>
  <c r="AL88" i="65"/>
  <c r="AT16" i="70"/>
  <c r="AD18" i="70"/>
  <c r="AR158" i="66"/>
  <c r="AU158" i="66"/>
  <c r="AS160" i="66"/>
  <c r="AS157" i="66"/>
  <c r="AM88" i="65"/>
  <c r="AT87" i="65"/>
  <c r="AO87" i="65"/>
  <c r="AL5" i="65"/>
  <c r="AK5" i="65"/>
  <c r="AK7" i="118" s="1"/>
  <c r="AB5" i="65"/>
  <c r="AX88" i="65"/>
  <c r="BG100" i="65"/>
  <c r="AA17" i="70"/>
  <c r="AQ5" i="65"/>
  <c r="AR18" i="70"/>
  <c r="AN143" i="66"/>
  <c r="AN156" i="66" s="1"/>
  <c r="AC157" i="66"/>
  <c r="AA5" i="65"/>
  <c r="BE17" i="70"/>
  <c r="BE20" i="70"/>
  <c r="AE158" i="66"/>
  <c r="BE19" i="70"/>
  <c r="AE17" i="70"/>
  <c r="AD158" i="66"/>
  <c r="AO19" i="70"/>
  <c r="AL17" i="70"/>
  <c r="AR17" i="70"/>
  <c r="AQ87" i="65"/>
  <c r="AK143" i="66"/>
  <c r="BC143" i="66"/>
  <c r="AK87" i="65"/>
  <c r="AW20" i="70"/>
  <c r="AW16" i="70"/>
  <c r="D7" i="112"/>
  <c r="T7" i="112" s="1"/>
  <c r="AW17" i="70"/>
  <c r="AL19" i="70"/>
  <c r="AF87" i="65"/>
  <c r="AR16" i="70"/>
  <c r="AR19" i="70"/>
  <c r="AS19" i="70"/>
  <c r="AB160" i="66"/>
  <c r="AR15" i="70"/>
  <c r="AH158" i="66"/>
  <c r="AP5" i="65"/>
  <c r="BA87" i="65"/>
  <c r="BE171" i="66"/>
  <c r="AN5" i="66"/>
  <c r="AD87" i="65"/>
  <c r="BD20" i="70"/>
  <c r="AH19" i="70"/>
  <c r="AQ88" i="65"/>
  <c r="AB88" i="65"/>
  <c r="AE157" i="66"/>
  <c r="BE158" i="66"/>
  <c r="AE143" i="66"/>
  <c r="AE20" i="70"/>
  <c r="BE18" i="70"/>
  <c r="AM20" i="70"/>
  <c r="AQ17" i="70"/>
  <c r="BB20" i="70"/>
  <c r="AM17" i="70"/>
  <c r="BF17" i="70"/>
  <c r="AE16" i="70"/>
  <c r="AU20" i="70"/>
  <c r="AH20" i="70"/>
  <c r="AH16" i="70"/>
  <c r="AT158" i="66"/>
  <c r="AX19" i="70"/>
  <c r="BC17" i="70"/>
  <c r="AI20" i="70"/>
  <c r="BC19" i="70"/>
  <c r="AK158" i="66"/>
  <c r="AS20" i="70"/>
  <c r="AG16" i="70"/>
  <c r="AG20" i="70"/>
  <c r="AS88" i="65"/>
  <c r="AN17" i="70"/>
  <c r="AU17" i="70"/>
  <c r="AN16" i="70"/>
  <c r="BA171" i="66"/>
  <c r="AF158" i="66"/>
  <c r="AC143" i="66"/>
  <c r="AG17" i="70"/>
  <c r="BC20" i="70"/>
  <c r="AS5" i="65"/>
  <c r="AS7" i="118" s="1"/>
  <c r="AS16" i="70"/>
  <c r="AW18" i="70"/>
  <c r="AU19" i="70"/>
  <c r="BF19" i="70"/>
  <c r="AQ157" i="66"/>
  <c r="AG19" i="70"/>
  <c r="AI87" i="65"/>
  <c r="AG18" i="70"/>
  <c r="AM6" i="66"/>
  <c r="AM5" i="66" s="1"/>
  <c r="AY15" i="70"/>
  <c r="AW160" i="66"/>
  <c r="AH160" i="66"/>
  <c r="AC5" i="65"/>
  <c r="AC7" i="117" s="1"/>
  <c r="AK160" i="66"/>
  <c r="BB16" i="70"/>
  <c r="AP19" i="70"/>
  <c r="AP15" i="70"/>
  <c r="BB18" i="70"/>
  <c r="BB15" i="70"/>
  <c r="AN18" i="70"/>
  <c r="AT15" i="70"/>
  <c r="AC5" i="66"/>
  <c r="AH17" i="70"/>
  <c r="AL160" i="66"/>
  <c r="AK19" i="70"/>
  <c r="AG15" i="70"/>
  <c r="AK17" i="70"/>
  <c r="AK16" i="70"/>
  <c r="AZ15" i="70"/>
  <c r="AD17" i="70"/>
  <c r="BD15" i="70"/>
  <c r="AK15" i="70"/>
  <c r="AM87" i="65"/>
  <c r="AQ15" i="70"/>
  <c r="AI88" i="65"/>
  <c r="AP160" i="66"/>
  <c r="AZ18" i="70"/>
  <c r="AI19" i="70"/>
  <c r="AU87" i="65"/>
  <c r="AD160" i="66"/>
  <c r="AV158" i="66"/>
  <c r="AB17" i="70"/>
  <c r="AB19" i="70"/>
  <c r="AE18" i="70"/>
  <c r="AK5" i="66"/>
  <c r="AB20" i="70"/>
  <c r="AJ160" i="66"/>
  <c r="AH157" i="66"/>
  <c r="AJ19" i="70"/>
  <c r="BA15" i="70"/>
  <c r="AM16" i="70"/>
  <c r="AP157" i="66"/>
  <c r="AT17" i="70"/>
  <c r="AZ19" i="70"/>
  <c r="AI17" i="70"/>
  <c r="BC16" i="70"/>
  <c r="BB17" i="70"/>
  <c r="AI158" i="66"/>
  <c r="AO18" i="70"/>
  <c r="AU16" i="70"/>
  <c r="AI16" i="70"/>
  <c r="AU15" i="70"/>
  <c r="AH87" i="65"/>
  <c r="AC88" i="65"/>
  <c r="BC157" i="66"/>
  <c r="BC170" i="66"/>
  <c r="BD7" i="118"/>
  <c r="BD7" i="117"/>
  <c r="AM160" i="66"/>
  <c r="BF170" i="66"/>
  <c r="BF157" i="66"/>
  <c r="BG157" i="66"/>
  <c r="BA17" i="70"/>
  <c r="AY157" i="66"/>
  <c r="AY170" i="66"/>
  <c r="BE170" i="66"/>
  <c r="BE157" i="66"/>
  <c r="AY20" i="70"/>
  <c r="AE5" i="66"/>
  <c r="AJ16" i="70"/>
  <c r="AK157" i="66"/>
  <c r="BD171" i="66"/>
  <c r="BG171" i="66"/>
  <c r="D21" i="112"/>
  <c r="T21" i="112" s="1"/>
  <c r="AX158" i="66"/>
  <c r="AZ17" i="70"/>
  <c r="AV143" i="66"/>
  <c r="AV6" i="66"/>
  <c r="AV5" i="66" s="1"/>
  <c r="AO160" i="66"/>
  <c r="AB15" i="70"/>
  <c r="AQ20" i="70"/>
  <c r="AC19" i="70"/>
  <c r="AI15" i="70"/>
  <c r="AM19" i="70"/>
  <c r="AN19" i="70"/>
  <c r="AK18" i="70"/>
  <c r="BC15" i="70"/>
  <c r="AH18" i="70"/>
  <c r="AO15" i="70"/>
  <c r="AP16" i="70"/>
  <c r="BE15" i="70"/>
  <c r="AC16" i="70"/>
  <c r="AP87" i="65"/>
  <c r="AV20" i="70"/>
  <c r="AQ6" i="66"/>
  <c r="AQ5" i="66" s="1"/>
  <c r="AQ143" i="66"/>
  <c r="AY16" i="70"/>
  <c r="BF7" i="118"/>
  <c r="BF7" i="117"/>
  <c r="AA20" i="70"/>
  <c r="AD20" i="70"/>
  <c r="AT160" i="66"/>
  <c r="AT6" i="66"/>
  <c r="AT5" i="66" s="1"/>
  <c r="AT143" i="66"/>
  <c r="AZ20" i="70"/>
  <c r="AO5" i="65"/>
  <c r="AB143" i="66"/>
  <c r="AB6" i="66"/>
  <c r="AB5" i="66" s="1"/>
  <c r="AQ18" i="70"/>
  <c r="AV17" i="70"/>
  <c r="AY173" i="66"/>
  <c r="AY160" i="66"/>
  <c r="BA20" i="70"/>
  <c r="AF19" i="70"/>
  <c r="AS158" i="66"/>
  <c r="AB18" i="70"/>
  <c r="AY99" i="65"/>
  <c r="AY87" i="65"/>
  <c r="AV18" i="70"/>
  <c r="AS18" i="70"/>
  <c r="BE99" i="65"/>
  <c r="BE87" i="65"/>
  <c r="BC18" i="70"/>
  <c r="AT18" i="70"/>
  <c r="BD16" i="70"/>
  <c r="BC173" i="66"/>
  <c r="BC160" i="66"/>
  <c r="AW15" i="70"/>
  <c r="AX16" i="70"/>
  <c r="AC15" i="70"/>
  <c r="D6" i="112"/>
  <c r="AX87" i="65"/>
  <c r="AU6" i="66"/>
  <c r="AU5" i="66" s="1"/>
  <c r="AU143" i="66"/>
  <c r="AX15" i="70"/>
  <c r="BF99" i="65"/>
  <c r="BF87" i="65"/>
  <c r="AD6" i="66"/>
  <c r="AD5" i="66" s="1"/>
  <c r="AD143" i="66"/>
  <c r="AC160" i="66"/>
  <c r="BA18" i="70"/>
  <c r="AJ143" i="66"/>
  <c r="AJ6" i="66"/>
  <c r="AJ5" i="66" s="1"/>
  <c r="AO143" i="66"/>
  <c r="AO6" i="66"/>
  <c r="AO5" i="66" s="1"/>
  <c r="AY143" i="66"/>
  <c r="AY6" i="66"/>
  <c r="AY5" i="66" s="1"/>
  <c r="AI157" i="66"/>
  <c r="BB19" i="70"/>
  <c r="BB170" i="66"/>
  <c r="BB157" i="66"/>
  <c r="AC18" i="70"/>
  <c r="AD16" i="70"/>
  <c r="AY7" i="118"/>
  <c r="AY7" i="117"/>
  <c r="AS15" i="70"/>
  <c r="D23" i="112"/>
  <c r="T23" i="112" s="1"/>
  <c r="AX160" i="66"/>
  <c r="BG173" i="66"/>
  <c r="AD19" i="70"/>
  <c r="AS143" i="66"/>
  <c r="AS6" i="66"/>
  <c r="AS5" i="66" s="1"/>
  <c r="AL15" i="70"/>
  <c r="BD18" i="70"/>
  <c r="AZ16" i="70"/>
  <c r="AX7" i="117"/>
  <c r="BH30" i="117" s="1"/>
  <c r="AX7" i="118"/>
  <c r="BH30" i="118" s="1"/>
  <c r="AF7" i="117"/>
  <c r="AF7" i="118"/>
  <c r="BB173" i="66"/>
  <c r="BB160" i="66"/>
  <c r="AI143" i="66"/>
  <c r="AI156" i="66" s="1"/>
  <c r="AI6" i="66"/>
  <c r="AI5" i="66" s="1"/>
  <c r="BG158" i="66"/>
  <c r="BF158" i="66"/>
  <c r="BF171" i="66"/>
  <c r="AJ87" i="65"/>
  <c r="BD19" i="70"/>
  <c r="AJ17" i="70"/>
  <c r="AG160" i="66"/>
  <c r="AY17" i="70"/>
  <c r="AH7" i="118"/>
  <c r="AH7" i="117"/>
  <c r="AY18" i="70"/>
  <c r="AM18" i="70"/>
  <c r="BC7" i="117"/>
  <c r="BC7" i="118"/>
  <c r="AF157" i="66"/>
  <c r="AK20" i="70"/>
  <c r="AS17" i="70"/>
  <c r="BA19" i="70"/>
  <c r="AL16" i="70"/>
  <c r="AP143" i="66"/>
  <c r="AP6" i="66"/>
  <c r="AP5" i="66" s="1"/>
  <c r="AP17" i="70"/>
  <c r="AL20" i="70"/>
  <c r="AX143" i="66"/>
  <c r="AX6" i="66"/>
  <c r="AX5" i="66" s="1"/>
  <c r="BD170" i="66"/>
  <c r="BD157" i="66"/>
  <c r="AW6" i="66"/>
  <c r="AW5" i="66" s="1"/>
  <c r="AW143" i="66"/>
  <c r="AV157" i="66"/>
  <c r="AU157" i="66"/>
  <c r="AD7" i="117"/>
  <c r="AD7" i="118"/>
  <c r="AV87" i="65"/>
  <c r="AA143" i="66"/>
  <c r="AA6" i="66"/>
  <c r="AA5" i="66" s="1"/>
  <c r="AY19" i="70"/>
  <c r="AV19" i="70"/>
  <c r="BC5" i="66"/>
  <c r="BA170" i="66"/>
  <c r="BA157" i="66"/>
  <c r="AT157" i="66"/>
  <c r="AZ160" i="66"/>
  <c r="AZ173" i="66"/>
  <c r="AR87" i="65"/>
  <c r="AR7" i="118"/>
  <c r="AR7" i="117"/>
  <c r="AR6" i="66"/>
  <c r="AR5" i="66" s="1"/>
  <c r="AR143" i="66"/>
  <c r="AG143" i="66"/>
  <c r="AH156" i="66" s="1"/>
  <c r="AG6" i="66"/>
  <c r="AG5" i="66" s="1"/>
  <c r="BF20" i="70"/>
  <c r="BG160" i="66"/>
  <c r="BF160" i="66"/>
  <c r="BF173" i="66"/>
  <c r="BC158" i="66"/>
  <c r="BC171" i="66"/>
  <c r="AM157" i="66"/>
  <c r="AU160" i="66"/>
  <c r="BC99" i="65"/>
  <c r="BC87" i="65"/>
  <c r="AG87" i="65"/>
  <c r="AU18" i="70"/>
  <c r="BD143" i="66"/>
  <c r="BD6" i="66"/>
  <c r="BD5" i="66" s="1"/>
  <c r="BF16" i="70"/>
  <c r="AP18" i="70"/>
  <c r="AR20" i="70"/>
  <c r="AF18" i="70"/>
  <c r="AP88" i="65"/>
  <c r="AZ170" i="66"/>
  <c r="AZ157" i="66"/>
  <c r="AX20" i="70"/>
  <c r="AV7" i="117"/>
  <c r="AV7" i="118"/>
  <c r="BA99" i="65"/>
  <c r="AQ158" i="66"/>
  <c r="AX17" i="70"/>
  <c r="BB99" i="65"/>
  <c r="BB87" i="65"/>
  <c r="AV16" i="70"/>
  <c r="AU7" i="118"/>
  <c r="AU7" i="117"/>
  <c r="AQ16" i="70"/>
  <c r="AV15" i="70"/>
  <c r="AY171" i="66"/>
  <c r="AD15" i="70"/>
  <c r="BB143" i="66"/>
  <c r="BB6" i="66"/>
  <c r="BB5" i="66" s="1"/>
  <c r="AT19" i="70"/>
  <c r="AL157" i="66"/>
  <c r="AN7" i="118"/>
  <c r="AN7" i="117"/>
  <c r="AZ158" i="66"/>
  <c r="AZ171" i="66"/>
  <c r="AT20" i="70"/>
  <c r="AG7" i="118"/>
  <c r="AG7" i="117"/>
  <c r="AW87" i="65"/>
  <c r="AB157" i="66"/>
  <c r="AE160" i="66"/>
  <c r="BD17" i="70"/>
  <c r="BD158" i="66"/>
  <c r="BE16" i="70"/>
  <c r="AH15" i="70"/>
  <c r="AD157" i="66"/>
  <c r="AZ87" i="65"/>
  <c r="AZ99" i="65"/>
  <c r="AB16" i="70"/>
  <c r="BA7" i="117"/>
  <c r="BA7" i="118"/>
  <c r="BB7" i="117"/>
  <c r="BB7" i="118"/>
  <c r="AJ7" i="117"/>
  <c r="AJ7" i="118"/>
  <c r="AF15" i="70"/>
  <c r="AQ160" i="66"/>
  <c r="AA15" i="70"/>
  <c r="AR157" i="66"/>
  <c r="BF15" i="70"/>
  <c r="AA19" i="70"/>
  <c r="BF6" i="66"/>
  <c r="BF5" i="66" s="1"/>
  <c r="BF143" i="66"/>
  <c r="AC20" i="70"/>
  <c r="AL87" i="65"/>
  <c r="BD160" i="66"/>
  <c r="BD173" i="66"/>
  <c r="AN87" i="65"/>
  <c r="AG158" i="66"/>
  <c r="BE173" i="66"/>
  <c r="BE160" i="66"/>
  <c r="AW7" i="118"/>
  <c r="AW7" i="117"/>
  <c r="AP20" i="70"/>
  <c r="BG170" i="66"/>
  <c r="D20" i="112"/>
  <c r="T20" i="112" s="1"/>
  <c r="AX157" i="66"/>
  <c r="AA18" i="70"/>
  <c r="AF143" i="66"/>
  <c r="AF6" i="66"/>
  <c r="AF5" i="66" s="1"/>
  <c r="BB171" i="66"/>
  <c r="AE7" i="117"/>
  <c r="AE7" i="118"/>
  <c r="AQ19" i="70"/>
  <c r="AZ7" i="117"/>
  <c r="AZ7" i="118"/>
  <c r="AC158" i="66"/>
  <c r="AN20" i="70"/>
  <c r="AF20" i="70"/>
  <c r="AL143" i="66"/>
  <c r="AL6" i="66"/>
  <c r="AL5" i="66" s="1"/>
  <c r="BD87" i="65"/>
  <c r="BD99" i="65"/>
  <c r="BA6" i="66"/>
  <c r="BA5" i="66" s="1"/>
  <c r="BA143" i="66"/>
  <c r="AX18" i="70"/>
  <c r="AJ15" i="70"/>
  <c r="AJ20" i="70"/>
  <c r="AC17" i="70"/>
  <c r="AZ6" i="66"/>
  <c r="AZ5" i="66" s="1"/>
  <c r="AZ143" i="66"/>
  <c r="BE6" i="66"/>
  <c r="BE5" i="66" s="1"/>
  <c r="BE143" i="66"/>
  <c r="AA16" i="70"/>
  <c r="BA16" i="70"/>
  <c r="AM7" i="118"/>
  <c r="AM7" i="117"/>
  <c r="AI160" i="66"/>
  <c r="AN160" i="66"/>
  <c r="BA173" i="66"/>
  <c r="BA160" i="66"/>
  <c r="AN158" i="66"/>
  <c r="AF17" i="70"/>
  <c r="AE87" i="65"/>
  <c r="AR160" i="66"/>
  <c r="AT7" i="117" l="1"/>
  <c r="BE7" i="118"/>
  <c r="BE20" i="118" s="1"/>
  <c r="T6" i="112"/>
  <c r="AL156" i="66"/>
  <c r="AK7" i="117"/>
  <c r="AA7" i="118"/>
  <c r="AA10" i="118" s="1"/>
  <c r="AI7" i="117"/>
  <c r="AI10" i="117" s="1"/>
  <c r="AB7" i="118"/>
  <c r="AB10" i="118" s="1"/>
  <c r="AB7" i="117"/>
  <c r="AB10" i="117" s="1"/>
  <c r="AA7" i="117"/>
  <c r="AA10" i="117" s="1"/>
  <c r="BC156" i="66"/>
  <c r="BC169" i="66"/>
  <c r="BH169" i="66"/>
  <c r="AQ7" i="118"/>
  <c r="AR20" i="118" s="1"/>
  <c r="AQ7" i="117"/>
  <c r="AQ10" i="117" s="1"/>
  <c r="AR21" i="70"/>
  <c r="BB21" i="70"/>
  <c r="AU21" i="70"/>
  <c r="AW156" i="66"/>
  <c r="AB156" i="66"/>
  <c r="AL7" i="117"/>
  <c r="AM20" i="117" s="1"/>
  <c r="AP7" i="117"/>
  <c r="AP10" i="117" s="1"/>
  <c r="AL7" i="118"/>
  <c r="AL20" i="118" s="1"/>
  <c r="AP7" i="118"/>
  <c r="AP10" i="118" s="1"/>
  <c r="AG21" i="70"/>
  <c r="AO156" i="66"/>
  <c r="AE21" i="70"/>
  <c r="AZ21" i="70"/>
  <c r="AE156" i="66"/>
  <c r="AD21" i="70"/>
  <c r="AD156" i="66"/>
  <c r="AF156" i="66"/>
  <c r="AC156" i="66"/>
  <c r="AC7" i="118"/>
  <c r="AS7" i="117"/>
  <c r="AS10" i="117" s="1"/>
  <c r="AQ21" i="70"/>
  <c r="AH21" i="70"/>
  <c r="AW21" i="70"/>
  <c r="AY21" i="70"/>
  <c r="AO21" i="70"/>
  <c r="AN21" i="70"/>
  <c r="AR156" i="66"/>
  <c r="AZ156" i="66"/>
  <c r="AI21" i="70"/>
  <c r="BA21" i="70"/>
  <c r="AM21" i="70"/>
  <c r="BD21" i="70"/>
  <c r="AP156" i="66"/>
  <c r="AV21" i="70"/>
  <c r="AK21" i="70"/>
  <c r="AP21" i="70"/>
  <c r="AM156" i="66"/>
  <c r="AS21" i="70"/>
  <c r="AT21" i="70"/>
  <c r="AM10" i="117"/>
  <c r="BE156" i="66"/>
  <c r="BE169" i="66"/>
  <c r="AZ30" i="117"/>
  <c r="AZ20" i="117"/>
  <c r="AZ10" i="117"/>
  <c r="AE20" i="118"/>
  <c r="AE10" i="118"/>
  <c r="BB20" i="118"/>
  <c r="BB10" i="118"/>
  <c r="BB30" i="118"/>
  <c r="AD10" i="118"/>
  <c r="AH10" i="118"/>
  <c r="AH20" i="118"/>
  <c r="AF20" i="118"/>
  <c r="AF10" i="118"/>
  <c r="AY20" i="118"/>
  <c r="AY30" i="118"/>
  <c r="AY10" i="118"/>
  <c r="AO7" i="118"/>
  <c r="AO7" i="117"/>
  <c r="BF30" i="117"/>
  <c r="BF20" i="117"/>
  <c r="BG20" i="117"/>
  <c r="BF10" i="117"/>
  <c r="AM10" i="118"/>
  <c r="AE10" i="117"/>
  <c r="AE20" i="117"/>
  <c r="AW10" i="117"/>
  <c r="AW20" i="117"/>
  <c r="BF21" i="70"/>
  <c r="AA21" i="70"/>
  <c r="BA30" i="118"/>
  <c r="BA20" i="118"/>
  <c r="BA10" i="118"/>
  <c r="AN10" i="117"/>
  <c r="AN20" i="117"/>
  <c r="AK20" i="118"/>
  <c r="AK10" i="118"/>
  <c r="AR10" i="118"/>
  <c r="AD10" i="117"/>
  <c r="AD20" i="117"/>
  <c r="AC21" i="70"/>
  <c r="BF10" i="118"/>
  <c r="BG20" i="118"/>
  <c r="BF30" i="118"/>
  <c r="BF20" i="118"/>
  <c r="AT10" i="117"/>
  <c r="BD30" i="117"/>
  <c r="BD10" i="117"/>
  <c r="BD20" i="117"/>
  <c r="AW20" i="118"/>
  <c r="AW10" i="118"/>
  <c r="BA20" i="117"/>
  <c r="BA10" i="117"/>
  <c r="BA30" i="117"/>
  <c r="AN20" i="118"/>
  <c r="AN10" i="118"/>
  <c r="AU10" i="117"/>
  <c r="AU20" i="117"/>
  <c r="AK10" i="117"/>
  <c r="AK20" i="117"/>
  <c r="BC10" i="118"/>
  <c r="BC20" i="118"/>
  <c r="BC30" i="118"/>
  <c r="AF10" i="117"/>
  <c r="AF20" i="117"/>
  <c r="AX21" i="70"/>
  <c r="AT156" i="66"/>
  <c r="AT10" i="118"/>
  <c r="AT20" i="118"/>
  <c r="AQ156" i="66"/>
  <c r="BE21" i="70"/>
  <c r="AB21" i="70"/>
  <c r="AV156" i="66"/>
  <c r="BD20" i="118"/>
  <c r="BD30" i="118"/>
  <c r="BD10" i="118"/>
  <c r="AS10" i="118"/>
  <c r="AS20" i="118"/>
  <c r="AJ21" i="70"/>
  <c r="BA169" i="66"/>
  <c r="BA156" i="66"/>
  <c r="BG156" i="66"/>
  <c r="BF169" i="66"/>
  <c r="BF156" i="66"/>
  <c r="AU20" i="118"/>
  <c r="AU10" i="118"/>
  <c r="BD156" i="66"/>
  <c r="BD169" i="66"/>
  <c r="AZ169" i="66"/>
  <c r="BG169" i="66"/>
  <c r="AX156" i="66"/>
  <c r="D19" i="112"/>
  <c r="BC20" i="117"/>
  <c r="BC30" i="117"/>
  <c r="BC10" i="117"/>
  <c r="BB20" i="117"/>
  <c r="BB30" i="117"/>
  <c r="BB10" i="117"/>
  <c r="AC10" i="117"/>
  <c r="AI10" i="118"/>
  <c r="AI20" i="118"/>
  <c r="AJ10" i="118"/>
  <c r="AJ20" i="118"/>
  <c r="AG10" i="117"/>
  <c r="AG20" i="117"/>
  <c r="AV10" i="118"/>
  <c r="AV20" i="118"/>
  <c r="AS156" i="66"/>
  <c r="AU156" i="66"/>
  <c r="BE30" i="118"/>
  <c r="AY169" i="66"/>
  <c r="AY156" i="66"/>
  <c r="AJ156" i="66"/>
  <c r="AK156" i="66"/>
  <c r="AG10" i="118"/>
  <c r="AG20" i="118"/>
  <c r="BB169" i="66"/>
  <c r="BB156" i="66"/>
  <c r="AZ30" i="118"/>
  <c r="AZ10" i="118"/>
  <c r="AZ20" i="118"/>
  <c r="AF21" i="70"/>
  <c r="AJ10" i="117"/>
  <c r="AV10" i="117"/>
  <c r="AV20" i="117"/>
  <c r="AG156" i="66"/>
  <c r="BG30" i="118"/>
  <c r="AX10" i="118"/>
  <c r="BH33" i="118" s="1"/>
  <c r="AX20" i="118"/>
  <c r="AY20" i="117"/>
  <c r="AY30" i="117"/>
  <c r="AY10" i="117"/>
  <c r="BE20" i="117"/>
  <c r="BE10" i="117"/>
  <c r="BE30" i="117"/>
  <c r="BC21" i="70"/>
  <c r="AR10" i="117"/>
  <c r="AH20" i="117"/>
  <c r="AH10" i="117"/>
  <c r="BG30" i="117"/>
  <c r="AX20" i="117"/>
  <c r="AX10" i="117"/>
  <c r="BH33" i="117" s="1"/>
  <c r="AL21" i="70"/>
  <c r="BE10" i="118" l="1"/>
  <c r="AB23" i="118"/>
  <c r="AC20" i="117"/>
  <c r="AC20" i="118"/>
  <c r="AL20" i="117"/>
  <c r="AB20" i="118"/>
  <c r="T19" i="112"/>
  <c r="AB23" i="117"/>
  <c r="AQ10" i="118"/>
  <c r="AR23" i="118" s="1"/>
  <c r="AJ20" i="117"/>
  <c r="AI20" i="117"/>
  <c r="AB20" i="117"/>
  <c r="AR20" i="117"/>
  <c r="AQ20" i="117"/>
  <c r="AQ20" i="118"/>
  <c r="AL10" i="117"/>
  <c r="AL23" i="117" s="1"/>
  <c r="AN23" i="118"/>
  <c r="AI23" i="118"/>
  <c r="AM20" i="118"/>
  <c r="AL10" i="118"/>
  <c r="AL23" i="118" s="1"/>
  <c r="AP20" i="117"/>
  <c r="AU23" i="118"/>
  <c r="AN23" i="117"/>
  <c r="AS20" i="117"/>
  <c r="AT20" i="117"/>
  <c r="AG23" i="118"/>
  <c r="AC10" i="118"/>
  <c r="AD23" i="118" s="1"/>
  <c r="AD20" i="118"/>
  <c r="AV23" i="117"/>
  <c r="AH23" i="117"/>
  <c r="AR23" i="117"/>
  <c r="AJ23" i="117"/>
  <c r="AG23" i="117"/>
  <c r="AC23" i="117"/>
  <c r="AS23" i="118"/>
  <c r="AE23" i="118"/>
  <c r="AE23" i="117"/>
  <c r="AT23" i="118"/>
  <c r="AJ23" i="118"/>
  <c r="AW23" i="118"/>
  <c r="AX23" i="117"/>
  <c r="BG33" i="117"/>
  <c r="BE23" i="117"/>
  <c r="BE33" i="117"/>
  <c r="AY33" i="117"/>
  <c r="AY23" i="117"/>
  <c r="BG33" i="118"/>
  <c r="AX23" i="118"/>
  <c r="BE33" i="118"/>
  <c r="BE23" i="118"/>
  <c r="BB23" i="117"/>
  <c r="BB33" i="117"/>
  <c r="AF23" i="118"/>
  <c r="AI23" i="117"/>
  <c r="AV23" i="118"/>
  <c r="AT23" i="117"/>
  <c r="AS23" i="117"/>
  <c r="AD23" i="117"/>
  <c r="AZ23" i="117"/>
  <c r="AZ33" i="117"/>
  <c r="BC23" i="118"/>
  <c r="BC33" i="118"/>
  <c r="BG23" i="117"/>
  <c r="BF23" i="117"/>
  <c r="BF33" i="117"/>
  <c r="AY23" i="118"/>
  <c r="AY33" i="118"/>
  <c r="AK23" i="117"/>
  <c r="BA23" i="117"/>
  <c r="BA33" i="117"/>
  <c r="BD23" i="117"/>
  <c r="BD33" i="117"/>
  <c r="BB23" i="118"/>
  <c r="BB33" i="118"/>
  <c r="AZ23" i="118"/>
  <c r="AZ33" i="118"/>
  <c r="BF23" i="118"/>
  <c r="BF33" i="118"/>
  <c r="BG23" i="118"/>
  <c r="AO10" i="117"/>
  <c r="AO23" i="117" s="1"/>
  <c r="AO20" i="117"/>
  <c r="AQ23" i="117"/>
  <c r="BD33" i="118"/>
  <c r="BD23" i="118"/>
  <c r="AF23" i="117"/>
  <c r="AU23" i="117"/>
  <c r="AK23" i="118"/>
  <c r="AO10" i="118"/>
  <c r="AO23" i="118" s="1"/>
  <c r="AO20" i="118"/>
  <c r="AP20" i="118"/>
  <c r="BA23" i="118"/>
  <c r="BA33" i="118"/>
  <c r="AW23" i="117"/>
  <c r="AH23" i="118"/>
  <c r="BC33" i="117"/>
  <c r="BC23" i="117"/>
  <c r="AQ23" i="118" l="1"/>
  <c r="AM23" i="118"/>
  <c r="AM23" i="117"/>
  <c r="AC23" i="118"/>
  <c r="AP23" i="118"/>
  <c r="AP23" i="117"/>
  <c r="AT91" i="100" l="1"/>
  <c r="BG99" i="100"/>
  <c r="BG137" i="100"/>
  <c r="AE91" i="100"/>
  <c r="AJ99" i="100"/>
  <c r="AL100" i="100"/>
  <c r="AZ129" i="100"/>
  <c r="AZ91" i="100"/>
  <c r="BA99" i="100"/>
  <c r="BA137" i="100"/>
  <c r="BA91" i="100"/>
  <c r="BA129" i="100"/>
  <c r="BB137" i="100"/>
  <c r="BB99" i="100"/>
  <c r="AI91" i="100"/>
  <c r="AM99" i="100"/>
  <c r="BC129" i="100"/>
  <c r="BC91" i="100"/>
  <c r="BD137" i="100"/>
  <c r="BD99" i="100"/>
  <c r="AB53" i="100"/>
  <c r="AB91" i="100"/>
  <c r="AG99" i="100"/>
  <c r="AM91" i="100"/>
  <c r="AH99" i="100"/>
  <c r="AJ100" i="100"/>
  <c r="AN91" i="100"/>
  <c r="AI99" i="100"/>
  <c r="AK100" i="100"/>
  <c r="AY91" i="100"/>
  <c r="AR99" i="100"/>
  <c r="AW100" i="100"/>
  <c r="AC99" i="100"/>
  <c r="AC100" i="100"/>
  <c r="AD99" i="100"/>
  <c r="AD100" i="100"/>
  <c r="AU99" i="100"/>
  <c r="BA100" i="100"/>
  <c r="AF99" i="100"/>
  <c r="AG100" i="100"/>
  <c r="AO99" i="100"/>
  <c r="AS100" i="100"/>
  <c r="AW91" i="100"/>
  <c r="AP99" i="100"/>
  <c r="AT100" i="100"/>
  <c r="AX91" i="100"/>
  <c r="AQ99" i="100"/>
  <c r="BG129" i="100"/>
  <c r="BG91" i="100"/>
  <c r="AZ99" i="100"/>
  <c r="AZ137" i="100"/>
  <c r="AG91" i="100"/>
  <c r="AK99" i="100"/>
  <c r="AH91" i="100"/>
  <c r="AL99" i="100"/>
  <c r="AO100" i="100"/>
  <c r="BB129" i="100"/>
  <c r="BB91" i="100"/>
  <c r="BC137" i="100"/>
  <c r="BC99" i="100"/>
  <c r="AJ91" i="100"/>
  <c r="AN99" i="100"/>
  <c r="AR100" i="100"/>
  <c r="AV91" i="100"/>
  <c r="AW99" i="100"/>
  <c r="BE91" i="100"/>
  <c r="BE129" i="100"/>
  <c r="AX99" i="100"/>
  <c r="BE100" i="100"/>
  <c r="BF91" i="100"/>
  <c r="BF129" i="100"/>
  <c r="AY99" i="100"/>
  <c r="AY137" i="100"/>
  <c r="AF91" i="100"/>
  <c r="AB99" i="100"/>
  <c r="AB100" i="100"/>
  <c r="AQ91" i="100"/>
  <c r="AS99" i="100"/>
  <c r="AR91" i="100"/>
  <c r="AT99" i="100"/>
  <c r="AZ100" i="100"/>
  <c r="AE99" i="100"/>
  <c r="AU91" i="100"/>
  <c r="AV99" i="100"/>
  <c r="BB100" i="100"/>
  <c r="BD129" i="100"/>
  <c r="BD91" i="100"/>
  <c r="BF99" i="100"/>
  <c r="BF137" i="100"/>
  <c r="BG102" i="100"/>
  <c r="AY102" i="100" l="1"/>
  <c r="AY140" i="100"/>
  <c r="AH101" i="100"/>
  <c r="AF102" i="100"/>
  <c r="AR102" i="100"/>
  <c r="BB140" i="100"/>
  <c r="BB102" i="100"/>
  <c r="BC101" i="100"/>
  <c r="AU101" i="100"/>
  <c r="AO102" i="100"/>
  <c r="AM102" i="100"/>
  <c r="BD102" i="100"/>
  <c r="BD140" i="100"/>
  <c r="BG140" i="100"/>
  <c r="AX102" i="100"/>
  <c r="AK101" i="100"/>
  <c r="AZ101" i="100"/>
  <c r="AZ139" i="100"/>
  <c r="AH102" i="100"/>
  <c r="BF140" i="100"/>
  <c r="AB101" i="100"/>
  <c r="AK102" i="100"/>
  <c r="AG101" i="100"/>
  <c r="AC101" i="100"/>
  <c r="AQ101" i="100"/>
  <c r="AF101" i="100"/>
  <c r="AC102" i="100"/>
  <c r="AI101" i="100"/>
  <c r="AI102" i="100"/>
  <c r="AS102" i="100"/>
  <c r="BA101" i="100"/>
  <c r="BA139" i="100"/>
  <c r="AW101" i="100"/>
  <c r="AY101" i="100"/>
  <c r="AY139" i="100"/>
  <c r="AX101" i="100"/>
  <c r="AD102" i="100"/>
  <c r="AG102" i="100"/>
  <c r="BC102" i="100"/>
  <c r="BC140" i="100"/>
  <c r="AJ101" i="100"/>
  <c r="BF101" i="100"/>
  <c r="BF139" i="100"/>
  <c r="AV102" i="100"/>
  <c r="BA140" i="100"/>
  <c r="BA102" i="100"/>
  <c r="AU102" i="100"/>
  <c r="AL102" i="100"/>
  <c r="AP101" i="100"/>
  <c r="AJ102" i="100"/>
  <c r="AB102" i="100"/>
  <c r="BE101" i="100"/>
  <c r="BE139" i="100"/>
  <c r="AS91" i="100"/>
  <c r="AN102" i="100"/>
  <c r="BG139" i="100"/>
  <c r="BG101" i="100"/>
  <c r="AR101" i="100"/>
  <c r="AV101" i="100"/>
  <c r="AT102" i="100"/>
  <c r="BD139" i="100"/>
  <c r="BD101" i="100"/>
  <c r="AW102" i="100"/>
  <c r="AN101" i="100"/>
  <c r="AZ102" i="100"/>
  <c r="AZ140" i="100"/>
  <c r="AM101" i="100"/>
  <c r="AO101" i="100"/>
  <c r="AQ102" i="100"/>
  <c r="AE102" i="100"/>
  <c r="AP102" i="100"/>
  <c r="BC139" i="100"/>
  <c r="AL101" i="100"/>
  <c r="AS101" i="100"/>
  <c r="BE137" i="100"/>
  <c r="BE99" i="100"/>
  <c r="AX100" i="100" l="1"/>
  <c r="AY100" i="100"/>
  <c r="AZ138" i="100"/>
  <c r="BD138" i="100"/>
  <c r="AY138" i="100"/>
  <c r="BE138" i="100"/>
  <c r="BA138" i="100"/>
  <c r="BB138" i="100"/>
  <c r="AU100" i="100"/>
  <c r="AV100" i="100"/>
  <c r="AO91" i="100"/>
  <c r="AP91" i="100"/>
  <c r="AC91" i="100"/>
  <c r="AD91" i="100"/>
  <c r="BE140" i="100"/>
  <c r="BE102" i="100"/>
  <c r="AH100" i="100"/>
  <c r="AI100" i="100"/>
  <c r="AE100" i="100"/>
  <c r="AF100" i="100"/>
  <c r="AM100" i="100"/>
  <c r="AN100" i="100"/>
  <c r="BB139" i="100"/>
  <c r="BB101" i="100"/>
  <c r="AP100" i="100"/>
  <c r="AQ100" i="100"/>
  <c r="BC100" i="100"/>
  <c r="BC138" i="100"/>
  <c r="BD100" i="100"/>
  <c r="BF102" i="100"/>
  <c r="BF100" i="100"/>
  <c r="BF138" i="100"/>
  <c r="BG100" i="100"/>
  <c r="BG138" i="100"/>
  <c r="AK91" i="100"/>
  <c r="AL91" i="100"/>
  <c r="AE101" i="100"/>
  <c r="AD101" i="100"/>
  <c r="AT101" i="100"/>
  <c r="AJ114" i="100" l="1"/>
  <c r="AU114" i="100" l="1"/>
  <c r="AG114" i="100"/>
  <c r="AX114" i="100"/>
  <c r="AC114" i="100"/>
  <c r="BG152" i="100"/>
  <c r="BG114" i="100"/>
  <c r="AO114" i="100"/>
  <c r="AG113" i="100"/>
  <c r="AP114" i="100"/>
  <c r="AO113" i="100"/>
  <c r="AL113" i="100"/>
  <c r="AZ151" i="100"/>
  <c r="AZ113" i="100"/>
  <c r="BD151" i="100"/>
  <c r="BD113" i="100"/>
  <c r="AK113" i="100"/>
  <c r="AX113" i="100"/>
  <c r="AT113" i="100"/>
  <c r="BD35" i="100"/>
  <c r="AY114" i="100"/>
  <c r="AY152" i="100"/>
  <c r="AW114" i="100"/>
  <c r="AH114" i="100"/>
  <c r="AQ114" i="100"/>
  <c r="AV113" i="100"/>
  <c r="BE114" i="100"/>
  <c r="BE152" i="100"/>
  <c r="AC113" i="100"/>
  <c r="AU35" i="100"/>
  <c r="AU75" i="100" s="1"/>
  <c r="AM114" i="100"/>
  <c r="AY151" i="100"/>
  <c r="AY113" i="100"/>
  <c r="BC113" i="100"/>
  <c r="BC151" i="100"/>
  <c r="BC35" i="100"/>
  <c r="BC76" i="100" s="1"/>
  <c r="BB114" i="100"/>
  <c r="BB152" i="100"/>
  <c r="AE113" i="100"/>
  <c r="AM113" i="100"/>
  <c r="AM35" i="100"/>
  <c r="AJ113" i="100"/>
  <c r="AR113" i="100"/>
  <c r="AE114" i="100"/>
  <c r="BA151" i="100"/>
  <c r="BA35" i="100"/>
  <c r="BA75" i="100" s="1"/>
  <c r="BA113" i="100"/>
  <c r="AI114" i="100"/>
  <c r="AQ113" i="100"/>
  <c r="AP113" i="100"/>
  <c r="BG66" i="100"/>
  <c r="AA58" i="100"/>
  <c r="AS115" i="100"/>
  <c r="AB35" i="100"/>
  <c r="BF114" i="100"/>
  <c r="BF152" i="100"/>
  <c r="BB151" i="100"/>
  <c r="BB113" i="100"/>
  <c r="AT114" i="100"/>
  <c r="AF35" i="100"/>
  <c r="AF75" i="100" s="1"/>
  <c r="AF113" i="100"/>
  <c r="AD114" i="100"/>
  <c r="AI113" i="100"/>
  <c r="AR114" i="100"/>
  <c r="AH113" i="100"/>
  <c r="AS113" i="100"/>
  <c r="BD152" i="100"/>
  <c r="BD114" i="100"/>
  <c r="AU113" i="100"/>
  <c r="AS114" i="100"/>
  <c r="BG35" i="100"/>
  <c r="BG151" i="100"/>
  <c r="BC152" i="100"/>
  <c r="BC114" i="100"/>
  <c r="BA114" i="100"/>
  <c r="BA152" i="100"/>
  <c r="AN114" i="100"/>
  <c r="AL114" i="100"/>
  <c r="AV114" i="100"/>
  <c r="AW113" i="100"/>
  <c r="AW35" i="100"/>
  <c r="BG115" i="100"/>
  <c r="AP35" i="100"/>
  <c r="AI35" i="100"/>
  <c r="AT35" i="100"/>
  <c r="AT76" i="100" s="1"/>
  <c r="BE113" i="100"/>
  <c r="BE35" i="100"/>
  <c r="BE76" i="100" s="1"/>
  <c r="BE151" i="100"/>
  <c r="AZ152" i="100"/>
  <c r="AZ114" i="100"/>
  <c r="AD35" i="100"/>
  <c r="AD113" i="100"/>
  <c r="AF114" i="100"/>
  <c r="AN113" i="100"/>
  <c r="AK114" i="100"/>
  <c r="BG76" i="100" l="1"/>
  <c r="BH112" i="100"/>
  <c r="BG77" i="100"/>
  <c r="AA35" i="100"/>
  <c r="AA75" i="100" s="1"/>
  <c r="AS35" i="100"/>
  <c r="AS75" i="100" s="1"/>
  <c r="AF76" i="100"/>
  <c r="BE75" i="100"/>
  <c r="AB113" i="100"/>
  <c r="BG28" i="100"/>
  <c r="BG73" i="100" s="1"/>
  <c r="BG75" i="100"/>
  <c r="AL115" i="100"/>
  <c r="AP75" i="100"/>
  <c r="AP76" i="100"/>
  <c r="AI76" i="100"/>
  <c r="AI75" i="100"/>
  <c r="AB75" i="100"/>
  <c r="AB76" i="100"/>
  <c r="BD75" i="100"/>
  <c r="BD112" i="100"/>
  <c r="BD76" i="100"/>
  <c r="AI92" i="100"/>
  <c r="BC111" i="100"/>
  <c r="BC149" i="100"/>
  <c r="AH107" i="100"/>
  <c r="BA66" i="100"/>
  <c r="BA104" i="100"/>
  <c r="BA142" i="100"/>
  <c r="AY115" i="100"/>
  <c r="AY153" i="100"/>
  <c r="AD83" i="100"/>
  <c r="AK58" i="100"/>
  <c r="AK96" i="100"/>
  <c r="AE109" i="100"/>
  <c r="AK107" i="100"/>
  <c r="AF104" i="100"/>
  <c r="BC135" i="100"/>
  <c r="BC97" i="100"/>
  <c r="AZ66" i="100"/>
  <c r="AZ104" i="100"/>
  <c r="AZ142" i="100"/>
  <c r="AT92" i="100"/>
  <c r="AC111" i="100"/>
  <c r="AQ94" i="100"/>
  <c r="AI109" i="100"/>
  <c r="BF107" i="100"/>
  <c r="BF145" i="100"/>
  <c r="AU104" i="100"/>
  <c r="AL92" i="100"/>
  <c r="BG149" i="100"/>
  <c r="BG111" i="100"/>
  <c r="AY83" i="100"/>
  <c r="AW96" i="100"/>
  <c r="AW107" i="100"/>
  <c r="AM75" i="100"/>
  <c r="BF153" i="100"/>
  <c r="AX115" i="100"/>
  <c r="AE83" i="100"/>
  <c r="AV109" i="100"/>
  <c r="BF35" i="100"/>
  <c r="BF75" i="100" s="1"/>
  <c r="BF113" i="100"/>
  <c r="BF151" i="100"/>
  <c r="AR92" i="100"/>
  <c r="AK83" i="100"/>
  <c r="AC104" i="100"/>
  <c r="AU112" i="100"/>
  <c r="AF83" i="100"/>
  <c r="AT96" i="100"/>
  <c r="AT58" i="100"/>
  <c r="AG109" i="100"/>
  <c r="AO107" i="100"/>
  <c r="AB114" i="100"/>
  <c r="AV104" i="100"/>
  <c r="AE97" i="100"/>
  <c r="AL108" i="100"/>
  <c r="AQ97" i="100"/>
  <c r="AV111" i="100"/>
  <c r="AJ94" i="100"/>
  <c r="AQ104" i="100"/>
  <c r="AI104" i="100"/>
  <c r="AJ97" i="100"/>
  <c r="BC107" i="100"/>
  <c r="BC145" i="100"/>
  <c r="BD132" i="100"/>
  <c r="BD94" i="100"/>
  <c r="AH35" i="100"/>
  <c r="AH77" i="100" s="1"/>
  <c r="AH115" i="100"/>
  <c r="AE115" i="100"/>
  <c r="AX83" i="100"/>
  <c r="AO109" i="100"/>
  <c r="AM108" i="100"/>
  <c r="AG92" i="100"/>
  <c r="BE149" i="100"/>
  <c r="BE111" i="100"/>
  <c r="AM94" i="100"/>
  <c r="AX97" i="100"/>
  <c r="AQ115" i="100"/>
  <c r="AH83" i="100"/>
  <c r="AQ35" i="100"/>
  <c r="BE121" i="100"/>
  <c r="BE83" i="100"/>
  <c r="AR104" i="100"/>
  <c r="AZ107" i="100"/>
  <c r="AZ145" i="100"/>
  <c r="AQ92" i="100"/>
  <c r="AS111" i="100"/>
  <c r="AZ94" i="100"/>
  <c r="AZ132" i="100"/>
  <c r="BG134" i="100"/>
  <c r="BG96" i="100"/>
  <c r="AW94" i="100"/>
  <c r="AV96" i="100"/>
  <c r="BB109" i="100"/>
  <c r="BB147" i="100"/>
  <c r="AN107" i="100"/>
  <c r="BA153" i="100"/>
  <c r="BA77" i="100"/>
  <c r="BA115" i="100"/>
  <c r="AF115" i="100"/>
  <c r="AF77" i="100"/>
  <c r="BD92" i="100"/>
  <c r="BD130" i="100"/>
  <c r="BA111" i="100"/>
  <c r="BA149" i="100"/>
  <c r="AF94" i="100"/>
  <c r="BE92" i="100"/>
  <c r="BE130" i="100"/>
  <c r="AQ83" i="100"/>
  <c r="AR96" i="100"/>
  <c r="AR58" i="100"/>
  <c r="AC109" i="100"/>
  <c r="AS109" i="100"/>
  <c r="AT107" i="100"/>
  <c r="AS108" i="100"/>
  <c r="AP104" i="100"/>
  <c r="AD75" i="100"/>
  <c r="BA92" i="100"/>
  <c r="BA130" i="100"/>
  <c r="AN111" i="100"/>
  <c r="BF132" i="100"/>
  <c r="BF94" i="100"/>
  <c r="AQ107" i="100"/>
  <c r="AO104" i="100"/>
  <c r="AF97" i="100"/>
  <c r="AL97" i="100"/>
  <c r="AU83" i="100"/>
  <c r="BF134" i="100"/>
  <c r="BF96" i="100"/>
  <c r="AL109" i="100"/>
  <c r="AJ107" i="100"/>
  <c r="AD108" i="100"/>
  <c r="AT104" i="100"/>
  <c r="BG147" i="100"/>
  <c r="BG109" i="100"/>
  <c r="AK108" i="100"/>
  <c r="AW104" i="100"/>
  <c r="BF130" i="100"/>
  <c r="BF92" i="100"/>
  <c r="AR111" i="100"/>
  <c r="AS94" i="100"/>
  <c r="BD107" i="100"/>
  <c r="BD145" i="100"/>
  <c r="BF108" i="100"/>
  <c r="BF146" i="100"/>
  <c r="BG104" i="100"/>
  <c r="BG142" i="100"/>
  <c r="BG135" i="100"/>
  <c r="BG97" i="100"/>
  <c r="AS92" i="100"/>
  <c r="BG126" i="100"/>
  <c r="BB111" i="100"/>
  <c r="BB149" i="100"/>
  <c r="AB94" i="100"/>
  <c r="AY96" i="100"/>
  <c r="AN109" i="100"/>
  <c r="AE108" i="100"/>
  <c r="AY35" i="100"/>
  <c r="AU77" i="100"/>
  <c r="AU115" i="100"/>
  <c r="AV83" i="100"/>
  <c r="AD94" i="100"/>
  <c r="AP109" i="100"/>
  <c r="AX108" i="100"/>
  <c r="BB66" i="100"/>
  <c r="BB104" i="100"/>
  <c r="BB142" i="100"/>
  <c r="AJ92" i="100"/>
  <c r="BC121" i="100"/>
  <c r="BC83" i="100"/>
  <c r="AR94" i="100"/>
  <c r="BB97" i="100"/>
  <c r="BB135" i="100"/>
  <c r="AZ111" i="100"/>
  <c r="AZ149" i="100"/>
  <c r="AJ58" i="100"/>
  <c r="AJ96" i="100"/>
  <c r="AR109" i="100"/>
  <c r="AI107" i="100"/>
  <c r="AO108" i="100"/>
  <c r="AS104" i="100"/>
  <c r="AY97" i="100"/>
  <c r="AY135" i="100"/>
  <c r="AO83" i="100"/>
  <c r="AY104" i="100"/>
  <c r="AY142" i="100"/>
  <c r="AS107" i="100"/>
  <c r="AK111" i="100"/>
  <c r="BC96" i="100"/>
  <c r="BC134" i="100"/>
  <c r="BC109" i="100"/>
  <c r="BC147" i="100"/>
  <c r="AZ147" i="100"/>
  <c r="AZ109" i="100"/>
  <c r="AY92" i="100"/>
  <c r="AM111" i="100"/>
  <c r="BD121" i="100"/>
  <c r="BD83" i="100"/>
  <c r="BE97" i="100"/>
  <c r="BE135" i="100"/>
  <c r="BE142" i="100"/>
  <c r="BE66" i="100"/>
  <c r="BE104" i="100"/>
  <c r="BB35" i="100"/>
  <c r="BB77" i="100" s="1"/>
  <c r="BB153" i="100"/>
  <c r="BB115" i="100"/>
  <c r="AY111" i="100"/>
  <c r="AY149" i="100"/>
  <c r="AB58" i="100"/>
  <c r="AB96" i="100"/>
  <c r="AU108" i="100"/>
  <c r="BA83" i="100"/>
  <c r="BA121" i="100"/>
  <c r="AZ97" i="100"/>
  <c r="AZ135" i="100"/>
  <c r="AW77" i="100"/>
  <c r="AW115" i="100"/>
  <c r="AU92" i="100"/>
  <c r="AC83" i="100"/>
  <c r="BD115" i="100"/>
  <c r="BD153" i="100"/>
  <c r="BD77" i="100"/>
  <c r="AJ83" i="100"/>
  <c r="AP58" i="100"/>
  <c r="AP96" i="100"/>
  <c r="AH109" i="100"/>
  <c r="AC35" i="100"/>
  <c r="AD112" i="100" s="1"/>
  <c r="AC115" i="100"/>
  <c r="AC92" i="100"/>
  <c r="AB45" i="100"/>
  <c r="BA132" i="100"/>
  <c r="BA94" i="100"/>
  <c r="BD135" i="100"/>
  <c r="BD97" i="100"/>
  <c r="AT108" i="100"/>
  <c r="AF92" i="100"/>
  <c r="AD111" i="100"/>
  <c r="AY94" i="100"/>
  <c r="AH58" i="100"/>
  <c r="AH96" i="100"/>
  <c r="AU109" i="100"/>
  <c r="BG107" i="100"/>
  <c r="BG145" i="100"/>
  <c r="AW97" i="100"/>
  <c r="AG97" i="100"/>
  <c r="BG110" i="100"/>
  <c r="AO115" i="100"/>
  <c r="AI115" i="100"/>
  <c r="AI77" i="100"/>
  <c r="AH92" i="100"/>
  <c r="AP83" i="100"/>
  <c r="AE107" i="100"/>
  <c r="AW108" i="100"/>
  <c r="AM104" i="100"/>
  <c r="AW75" i="100"/>
  <c r="AU111" i="100"/>
  <c r="AI94" i="100"/>
  <c r="AG58" i="100"/>
  <c r="AG96" i="100"/>
  <c r="BE145" i="100"/>
  <c r="BE107" i="100"/>
  <c r="AH108" i="100"/>
  <c r="BD66" i="100"/>
  <c r="BD104" i="100"/>
  <c r="BD142" i="100"/>
  <c r="AS97" i="100"/>
  <c r="AY145" i="100"/>
  <c r="AY107" i="100"/>
  <c r="AD104" i="100"/>
  <c r="AN35" i="100"/>
  <c r="AN77" i="100" s="1"/>
  <c r="AN115" i="100"/>
  <c r="AW92" i="100"/>
  <c r="BB83" i="100"/>
  <c r="BB121" i="100"/>
  <c r="AJ109" i="100"/>
  <c r="AM107" i="100"/>
  <c r="AI108" i="100"/>
  <c r="AZ130" i="100"/>
  <c r="AZ92" i="100"/>
  <c r="BF83" i="100"/>
  <c r="BF121" i="100"/>
  <c r="BB96" i="100"/>
  <c r="BB134" i="100"/>
  <c r="BD109" i="100"/>
  <c r="BD147" i="100"/>
  <c r="AF108" i="100"/>
  <c r="BC75" i="100"/>
  <c r="AP111" i="100"/>
  <c r="AC94" i="100"/>
  <c r="AI58" i="100"/>
  <c r="AI96" i="100"/>
  <c r="AK109" i="100"/>
  <c r="AK97" i="100"/>
  <c r="AD92" i="100"/>
  <c r="AO111" i="100"/>
  <c r="AV94" i="100"/>
  <c r="BC153" i="100"/>
  <c r="BC115" i="100"/>
  <c r="BC77" i="100"/>
  <c r="AF111" i="100"/>
  <c r="AZ134" i="100"/>
  <c r="AZ96" i="100"/>
  <c r="AX109" i="100"/>
  <c r="AR107" i="100"/>
  <c r="AC108" i="100"/>
  <c r="AL104" i="100"/>
  <c r="AV35" i="100"/>
  <c r="AW112" i="100" s="1"/>
  <c r="AV115" i="100"/>
  <c r="AM83" i="100"/>
  <c r="AP97" i="100"/>
  <c r="AA52" i="100"/>
  <c r="AB92" i="100"/>
  <c r="BG95" i="100"/>
  <c r="AH111" i="100"/>
  <c r="AG94" i="100"/>
  <c r="AL58" i="100"/>
  <c r="AL96" i="100"/>
  <c r="AD109" i="100"/>
  <c r="BG153" i="100"/>
  <c r="AV92" i="100"/>
  <c r="AS83" i="100"/>
  <c r="AN108" i="100"/>
  <c r="AQ108" i="100"/>
  <c r="AB77" i="100"/>
  <c r="AB115" i="100"/>
  <c r="BF149" i="100"/>
  <c r="BF111" i="100"/>
  <c r="AE94" i="100"/>
  <c r="BD96" i="100"/>
  <c r="BD134" i="100"/>
  <c r="AY146" i="100"/>
  <c r="AY108" i="100"/>
  <c r="AG104" i="100"/>
  <c r="AW109" i="100"/>
  <c r="AL111" i="100"/>
  <c r="AW111" i="100"/>
  <c r="BG94" i="100"/>
  <c r="BG132" i="100"/>
  <c r="AE104" i="100"/>
  <c r="BC104" i="100"/>
  <c r="BC66" i="100"/>
  <c r="BC142" i="100"/>
  <c r="AM76" i="100"/>
  <c r="BF115" i="100"/>
  <c r="BE77" i="100"/>
  <c r="BE153" i="100"/>
  <c r="BE115" i="100"/>
  <c r="AX92" i="100"/>
  <c r="AZ121" i="100"/>
  <c r="AZ83" i="100"/>
  <c r="AE96" i="100"/>
  <c r="AE58" i="100"/>
  <c r="AX104" i="100"/>
  <c r="AI83" i="100"/>
  <c r="AC58" i="100"/>
  <c r="AC96" i="100"/>
  <c r="BE134" i="100"/>
  <c r="BE96" i="100"/>
  <c r="AC107" i="100"/>
  <c r="AR108" i="100"/>
  <c r="AX35" i="100"/>
  <c r="BB130" i="100"/>
  <c r="BB92" i="100"/>
  <c r="AT83" i="100"/>
  <c r="AP108" i="100"/>
  <c r="AM97" i="100"/>
  <c r="AJ111" i="100"/>
  <c r="AH94" i="100"/>
  <c r="AU58" i="100"/>
  <c r="AU96" i="100"/>
  <c r="BE147" i="100"/>
  <c r="BE109" i="100"/>
  <c r="AV107" i="100"/>
  <c r="AR97" i="100"/>
  <c r="BA97" i="100"/>
  <c r="BA135" i="100"/>
  <c r="AA57" i="100"/>
  <c r="AB104" i="100"/>
  <c r="BG93" i="100"/>
  <c r="BE112" i="100"/>
  <c r="AG35" i="100"/>
  <c r="AG77" i="100" s="1"/>
  <c r="AG115" i="100"/>
  <c r="AT115" i="100"/>
  <c r="AT77" i="100"/>
  <c r="AN92" i="100"/>
  <c r="AN83" i="100"/>
  <c r="AU107" i="100"/>
  <c r="BC108" i="100"/>
  <c r="BC146" i="100"/>
  <c r="BG146" i="100"/>
  <c r="BG108" i="100"/>
  <c r="AX111" i="100"/>
  <c r="AT94" i="100"/>
  <c r="AN96" i="100"/>
  <c r="AN58" i="100"/>
  <c r="BA109" i="100"/>
  <c r="BA147" i="100"/>
  <c r="BA107" i="100"/>
  <c r="BA145" i="100"/>
  <c r="AH104" i="100"/>
  <c r="AO97" i="100"/>
  <c r="AI97" i="100"/>
  <c r="BG113" i="100"/>
  <c r="AU76" i="100"/>
  <c r="AD76" i="100"/>
  <c r="AK35" i="100"/>
  <c r="AK77" i="100" s="1"/>
  <c r="AK115" i="100"/>
  <c r="AL83" i="100"/>
  <c r="AY147" i="100"/>
  <c r="AY109" i="100"/>
  <c r="AD107" i="100"/>
  <c r="AG108" i="100"/>
  <c r="AE92" i="100"/>
  <c r="AR83" i="100"/>
  <c r="AS58" i="100"/>
  <c r="AS96" i="100"/>
  <c r="AL107" i="100"/>
  <c r="BF97" i="100"/>
  <c r="BF135" i="100"/>
  <c r="BA76" i="100"/>
  <c r="AZ153" i="100"/>
  <c r="AZ115" i="100"/>
  <c r="AP94" i="100"/>
  <c r="AO96" i="100"/>
  <c r="AO58" i="100"/>
  <c r="AX107" i="100"/>
  <c r="AP92" i="100"/>
  <c r="AE111" i="100"/>
  <c r="BB132" i="100"/>
  <c r="BB94" i="100"/>
  <c r="AR35" i="100"/>
  <c r="AR77" i="100" s="1"/>
  <c r="AR115" i="100"/>
  <c r="AM115" i="100"/>
  <c r="AM77" i="100"/>
  <c r="AW83" i="100"/>
  <c r="BC132" i="100"/>
  <c r="BC94" i="100"/>
  <c r="AQ58" i="100"/>
  <c r="AQ96" i="100"/>
  <c r="AM109" i="100"/>
  <c r="AB107" i="100"/>
  <c r="AK104" i="100"/>
  <c r="AF107" i="100"/>
  <c r="AN104" i="100"/>
  <c r="AO35" i="100"/>
  <c r="AP112" i="100" s="1"/>
  <c r="AG111" i="100"/>
  <c r="AO94" i="100"/>
  <c r="AZ108" i="100"/>
  <c r="AZ146" i="100"/>
  <c r="AJ104" i="100"/>
  <c r="AT97" i="100"/>
  <c r="AF109" i="100"/>
  <c r="AN97" i="100"/>
  <c r="AB83" i="100"/>
  <c r="AJ95" i="100"/>
  <c r="AP115" i="100"/>
  <c r="AP77" i="100"/>
  <c r="BG121" i="100"/>
  <c r="BG83" i="100"/>
  <c r="AF58" i="100"/>
  <c r="AF96" i="100"/>
  <c r="BF109" i="100"/>
  <c r="BF147" i="100"/>
  <c r="AJ108" i="100"/>
  <c r="AD97" i="100"/>
  <c r="AO92" i="100"/>
  <c r="AQ111" i="100"/>
  <c r="AK94" i="100"/>
  <c r="BB146" i="100"/>
  <c r="BB108" i="100"/>
  <c r="AU97" i="100"/>
  <c r="BE94" i="100"/>
  <c r="BE132" i="100"/>
  <c r="AD58" i="100"/>
  <c r="AD96" i="100"/>
  <c r="AV108" i="100"/>
  <c r="AH97" i="100"/>
  <c r="AG107" i="100"/>
  <c r="AD115" i="100"/>
  <c r="AD77" i="100"/>
  <c r="AL94" i="100"/>
  <c r="AX94" i="100"/>
  <c r="BF104" i="100"/>
  <c r="BF142" i="100"/>
  <c r="BF66" i="100"/>
  <c r="BE146" i="100"/>
  <c r="BE108" i="100"/>
  <c r="AV97" i="100"/>
  <c r="AE35" i="100"/>
  <c r="AE77" i="100" s="1"/>
  <c r="AJ35" i="100"/>
  <c r="AJ77" i="100" s="1"/>
  <c r="AJ115" i="100"/>
  <c r="AK92" i="100"/>
  <c r="AI111" i="100"/>
  <c r="AN94" i="100"/>
  <c r="AX96" i="100"/>
  <c r="BD146" i="100"/>
  <c r="BD108" i="100"/>
  <c r="AW76" i="100"/>
  <c r="AT111" i="100"/>
  <c r="AU94" i="100"/>
  <c r="BA134" i="100"/>
  <c r="BA96" i="100"/>
  <c r="AQ109" i="100"/>
  <c r="BB145" i="100"/>
  <c r="BB107" i="100"/>
  <c r="AT75" i="100"/>
  <c r="AZ35" i="100"/>
  <c r="AZ77" i="100" s="1"/>
  <c r="AL35" i="100"/>
  <c r="AM92" i="100"/>
  <c r="BC130" i="100"/>
  <c r="BC92" i="100"/>
  <c r="BD111" i="100"/>
  <c r="BD149" i="100"/>
  <c r="BA146" i="100"/>
  <c r="BA108" i="100"/>
  <c r="BG130" i="100"/>
  <c r="BG92" i="100"/>
  <c r="AG83" i="100"/>
  <c r="AM96" i="100"/>
  <c r="AM58" i="100"/>
  <c r="AT109" i="100"/>
  <c r="AP107" i="100"/>
  <c r="AC97" i="100"/>
  <c r="AN45" i="100" l="1"/>
  <c r="AZ45" i="100"/>
  <c r="AS77" i="100"/>
  <c r="AT112" i="100"/>
  <c r="AS76" i="100"/>
  <c r="BG69" i="100"/>
  <c r="BG70" i="100"/>
  <c r="BG74" i="100"/>
  <c r="AU74" i="100"/>
  <c r="AA77" i="100"/>
  <c r="AT74" i="100"/>
  <c r="BA150" i="100"/>
  <c r="BH150" i="100"/>
  <c r="BG45" i="100"/>
  <c r="BH82" i="100"/>
  <c r="BG68" i="100"/>
  <c r="BH105" i="100"/>
  <c r="AF74" i="100"/>
  <c r="AB112" i="100"/>
  <c r="BG112" i="100"/>
  <c r="BA74" i="100"/>
  <c r="AA76" i="100"/>
  <c r="AW74" i="100"/>
  <c r="BG150" i="100"/>
  <c r="AN90" i="100"/>
  <c r="BE74" i="100"/>
  <c r="BC112" i="100"/>
  <c r="BC74" i="100"/>
  <c r="BG55" i="100"/>
  <c r="AV77" i="100"/>
  <c r="AD74" i="100"/>
  <c r="BB55" i="100"/>
  <c r="BG56" i="100"/>
  <c r="AE110" i="100"/>
  <c r="AR110" i="100"/>
  <c r="AA51" i="100"/>
  <c r="AB89" i="100"/>
  <c r="BE150" i="100"/>
  <c r="BD88" i="100"/>
  <c r="BD126" i="100"/>
  <c r="AX95" i="100"/>
  <c r="BB133" i="100"/>
  <c r="BB95" i="100"/>
  <c r="AB110" i="100"/>
  <c r="BE128" i="100"/>
  <c r="BE90" i="100"/>
  <c r="AG106" i="100"/>
  <c r="AG28" i="100"/>
  <c r="AG72" i="100" s="1"/>
  <c r="BC28" i="100"/>
  <c r="BC68" i="100" s="1"/>
  <c r="BC144" i="100"/>
  <c r="BC106" i="100"/>
  <c r="BD148" i="100"/>
  <c r="BD110" i="100"/>
  <c r="BC90" i="100"/>
  <c r="BC128" i="100"/>
  <c r="BE106" i="100"/>
  <c r="BE28" i="100"/>
  <c r="BE68" i="100" s="1"/>
  <c r="BE144" i="100"/>
  <c r="AR106" i="100"/>
  <c r="AR28" i="100"/>
  <c r="AR72" i="100" s="1"/>
  <c r="AS112" i="100"/>
  <c r="AQ95" i="100"/>
  <c r="AU90" i="100"/>
  <c r="AF88" i="100"/>
  <c r="AX90" i="100"/>
  <c r="AU95" i="100"/>
  <c r="AJ88" i="100"/>
  <c r="AY144" i="100"/>
  <c r="AY28" i="100"/>
  <c r="AY106" i="100"/>
  <c r="AQ112" i="100"/>
  <c r="AQ76" i="100"/>
  <c r="AQ75" i="100"/>
  <c r="AX103" i="100"/>
  <c r="AO95" i="100"/>
  <c r="BD150" i="100"/>
  <c r="AI112" i="100"/>
  <c r="AT90" i="100"/>
  <c r="AD52" i="100"/>
  <c r="AD90" i="100"/>
  <c r="AL106" i="100"/>
  <c r="AL28" i="100"/>
  <c r="AL72" i="100" s="1"/>
  <c r="AK112" i="100"/>
  <c r="AK76" i="100"/>
  <c r="AK75" i="100"/>
  <c r="AI110" i="100"/>
  <c r="AF110" i="100"/>
  <c r="AY90" i="100"/>
  <c r="AK93" i="100"/>
  <c r="BF95" i="100"/>
  <c r="BF133" i="100"/>
  <c r="AB88" i="100"/>
  <c r="AB50" i="100"/>
  <c r="AW90" i="100"/>
  <c r="AD110" i="100"/>
  <c r="AV93" i="100"/>
  <c r="AI95" i="100"/>
  <c r="AP90" i="100"/>
  <c r="BC88" i="100"/>
  <c r="BC126" i="100"/>
  <c r="AK106" i="100"/>
  <c r="AK28" i="100"/>
  <c r="AK68" i="100" s="1"/>
  <c r="AQ110" i="100"/>
  <c r="AZ95" i="100"/>
  <c r="AZ133" i="100"/>
  <c r="AZ57" i="100"/>
  <c r="BG58" i="100"/>
  <c r="BB144" i="100"/>
  <c r="BB106" i="100"/>
  <c r="BB28" i="100"/>
  <c r="BB68" i="100" s="1"/>
  <c r="AW88" i="100"/>
  <c r="AW93" i="100"/>
  <c r="BC95" i="100"/>
  <c r="BC133" i="100"/>
  <c r="AN52" i="100"/>
  <c r="AN51" i="100"/>
  <c r="AN53" i="100"/>
  <c r="BB148" i="100"/>
  <c r="BB110" i="100"/>
  <c r="AN95" i="100"/>
  <c r="AN57" i="100"/>
  <c r="BA90" i="100"/>
  <c r="BA128" i="100"/>
  <c r="AP88" i="100"/>
  <c r="BC131" i="100"/>
  <c r="BC93" i="100"/>
  <c r="AQ103" i="100"/>
  <c r="AH95" i="100"/>
  <c r="BG141" i="100"/>
  <c r="BG21" i="100"/>
  <c r="BG61" i="100" s="1"/>
  <c r="AZ144" i="100"/>
  <c r="AZ28" i="100"/>
  <c r="AZ68" i="100" s="1"/>
  <c r="AZ106" i="100"/>
  <c r="AT95" i="100"/>
  <c r="AZ148" i="100"/>
  <c r="AZ110" i="100"/>
  <c r="BC150" i="100"/>
  <c r="AC93" i="100"/>
  <c r="AQ90" i="100"/>
  <c r="AC77" i="100"/>
  <c r="AK95" i="100"/>
  <c r="AX21" i="100"/>
  <c r="AS93" i="100"/>
  <c r="AQ88" i="100"/>
  <c r="AO110" i="100"/>
  <c r="BC148" i="100"/>
  <c r="BC110" i="100"/>
  <c r="AB109" i="100"/>
  <c r="AP93" i="100"/>
  <c r="AK90" i="100"/>
  <c r="AK52" i="100"/>
  <c r="AB52" i="100"/>
  <c r="AB90" i="100"/>
  <c r="AT106" i="100"/>
  <c r="AT28" i="100"/>
  <c r="AT72" i="100" s="1"/>
  <c r="AN88" i="100"/>
  <c r="AN50" i="100"/>
  <c r="AB97" i="100"/>
  <c r="BE110" i="100"/>
  <c r="BE148" i="100"/>
  <c r="BD74" i="100"/>
  <c r="AL77" i="100"/>
  <c r="AL112" i="100"/>
  <c r="AL75" i="100"/>
  <c r="AL76" i="100"/>
  <c r="AR95" i="100"/>
  <c r="AN21" i="100"/>
  <c r="BG144" i="100"/>
  <c r="AX28" i="100"/>
  <c r="BG143" i="100" s="1"/>
  <c r="AX106" i="100"/>
  <c r="AY148" i="100"/>
  <c r="AY110" i="100"/>
  <c r="AE93" i="100"/>
  <c r="BA148" i="100"/>
  <c r="BA110" i="100"/>
  <c r="AQ21" i="100"/>
  <c r="AQ65" i="100" s="1"/>
  <c r="BG57" i="100"/>
  <c r="AU106" i="100"/>
  <c r="AU28" i="100"/>
  <c r="AU72" i="100" s="1"/>
  <c r="AU93" i="100"/>
  <c r="AD57" i="100"/>
  <c r="AD95" i="100"/>
  <c r="AF93" i="100"/>
  <c r="AK88" i="100"/>
  <c r="BE131" i="100"/>
  <c r="BE93" i="100"/>
  <c r="AE95" i="100"/>
  <c r="AE57" i="100"/>
  <c r="AI52" i="100"/>
  <c r="AI90" i="100"/>
  <c r="AW28" i="100"/>
  <c r="AW68" i="100" s="1"/>
  <c r="AW106" i="100"/>
  <c r="AY77" i="100"/>
  <c r="AY150" i="100"/>
  <c r="AY112" i="100"/>
  <c r="AY76" i="100"/>
  <c r="AY75" i="100"/>
  <c r="AR88" i="100"/>
  <c r="AE90" i="100"/>
  <c r="AE52" i="100"/>
  <c r="AI93" i="100"/>
  <c r="AC110" i="100"/>
  <c r="AB111" i="100"/>
  <c r="BG72" i="100"/>
  <c r="AM52" i="100"/>
  <c r="AM90" i="100"/>
  <c r="AO90" i="100"/>
  <c r="AY88" i="100"/>
  <c r="AV90" i="100"/>
  <c r="AX112" i="100"/>
  <c r="AX76" i="100"/>
  <c r="AX75" i="100"/>
  <c r="AZ56" i="100"/>
  <c r="AZ51" i="100"/>
  <c r="AZ53" i="100"/>
  <c r="AK21" i="100"/>
  <c r="BG148" i="100"/>
  <c r="AX110" i="100"/>
  <c r="AZ54" i="100"/>
  <c r="AT88" i="100"/>
  <c r="BF126" i="100"/>
  <c r="BF88" i="100"/>
  <c r="AC112" i="100"/>
  <c r="AC75" i="100"/>
  <c r="AC76" i="100"/>
  <c r="AH110" i="100"/>
  <c r="AT110" i="100"/>
  <c r="AC88" i="100"/>
  <c r="BG128" i="100"/>
  <c r="BG50" i="100"/>
  <c r="BG59" i="100"/>
  <c r="AN103" i="100"/>
  <c r="BF28" i="100"/>
  <c r="BF68" i="100" s="1"/>
  <c r="BF106" i="100"/>
  <c r="BF144" i="100"/>
  <c r="AZ90" i="100"/>
  <c r="AZ128" i="100"/>
  <c r="AZ52" i="100"/>
  <c r="AQ28" i="100"/>
  <c r="AQ68" i="100" s="1"/>
  <c r="AQ106" i="100"/>
  <c r="AB28" i="100"/>
  <c r="AB68" i="100" s="1"/>
  <c r="AB106" i="100"/>
  <c r="AN110" i="100"/>
  <c r="AQ77" i="100"/>
  <c r="AJ93" i="100"/>
  <c r="AB57" i="100"/>
  <c r="AB95" i="100"/>
  <c r="AL95" i="100"/>
  <c r="AS90" i="100"/>
  <c r="BA144" i="100"/>
  <c r="BA28" i="100"/>
  <c r="BA68" i="100" s="1"/>
  <c r="BA106" i="100"/>
  <c r="AK110" i="100"/>
  <c r="BD90" i="100"/>
  <c r="BD128" i="100"/>
  <c r="AM106" i="100"/>
  <c r="AM28" i="100"/>
  <c r="AM72" i="100" s="1"/>
  <c r="AP74" i="100"/>
  <c r="AJ76" i="100"/>
  <c r="AJ112" i="100"/>
  <c r="AJ75" i="100"/>
  <c r="BB128" i="100"/>
  <c r="BB90" i="100"/>
  <c r="BB88" i="100"/>
  <c r="BB126" i="100"/>
  <c r="AP110" i="100"/>
  <c r="BG54" i="100"/>
  <c r="AN56" i="100"/>
  <c r="AF112" i="100"/>
  <c r="AE112" i="100"/>
  <c r="AE75" i="100"/>
  <c r="AE76" i="100"/>
  <c r="BG90" i="100"/>
  <c r="BF90" i="100"/>
  <c r="BF128" i="100"/>
  <c r="AO28" i="100"/>
  <c r="AO68" i="100" s="1"/>
  <c r="AO106" i="100"/>
  <c r="AJ110" i="100"/>
  <c r="AN59" i="100"/>
  <c r="AN54" i="100"/>
  <c r="AL110" i="100"/>
  <c r="AA28" i="100"/>
  <c r="AA68" i="100" s="1"/>
  <c r="AF28" i="100"/>
  <c r="AF106" i="100"/>
  <c r="AX93" i="100"/>
  <c r="BG133" i="100"/>
  <c r="AY93" i="100"/>
  <c r="AV95" i="100"/>
  <c r="AF57" i="100"/>
  <c r="AF95" i="100"/>
  <c r="AZ58" i="100"/>
  <c r="AN112" i="100"/>
  <c r="AN76" i="100"/>
  <c r="AN75" i="100"/>
  <c r="AO77" i="100"/>
  <c r="AM110" i="100"/>
  <c r="AK103" i="100"/>
  <c r="BA131" i="100"/>
  <c r="BA93" i="100"/>
  <c r="AZ59" i="100"/>
  <c r="AD88" i="100"/>
  <c r="AS106" i="100"/>
  <c r="AS28" i="100"/>
  <c r="AS68" i="100" s="1"/>
  <c r="BG52" i="100"/>
  <c r="BG106" i="100"/>
  <c r="AV110" i="100"/>
  <c r="AZ50" i="100"/>
  <c r="AZ126" i="100"/>
  <c r="AZ88" i="100"/>
  <c r="AV88" i="100"/>
  <c r="BA133" i="100"/>
  <c r="BA95" i="100"/>
  <c r="AH112" i="100"/>
  <c r="AH75" i="100"/>
  <c r="AH76" i="100"/>
  <c r="AJ106" i="100"/>
  <c r="AJ28" i="100"/>
  <c r="AX88" i="100"/>
  <c r="AS95" i="100"/>
  <c r="AM112" i="100"/>
  <c r="AG110" i="100"/>
  <c r="AB74" i="100"/>
  <c r="BA112" i="100"/>
  <c r="AZ150" i="100"/>
  <c r="AZ112" i="100"/>
  <c r="AZ75" i="100"/>
  <c r="AZ76" i="100"/>
  <c r="AE28" i="100"/>
  <c r="AE72" i="100" s="1"/>
  <c r="AE106" i="100"/>
  <c r="AM95" i="100"/>
  <c r="AO93" i="100"/>
  <c r="BE133" i="100"/>
  <c r="BE95" i="100"/>
  <c r="AA45" i="100"/>
  <c r="BG51" i="100"/>
  <c r="BG53" i="100"/>
  <c r="AR90" i="100"/>
  <c r="AG112" i="100"/>
  <c r="AG75" i="100"/>
  <c r="AG76" i="100"/>
  <c r="BD95" i="100"/>
  <c r="BD133" i="100"/>
  <c r="AI88" i="100"/>
  <c r="AG93" i="100"/>
  <c r="AS110" i="100"/>
  <c r="AO88" i="100"/>
  <c r="AV112" i="100"/>
  <c r="AV75" i="100"/>
  <c r="AV76" i="100"/>
  <c r="BF148" i="100"/>
  <c r="BF110" i="100"/>
  <c r="AR93" i="100"/>
  <c r="AY95" i="100"/>
  <c r="BB76" i="100"/>
  <c r="BB112" i="100"/>
  <c r="BB150" i="100"/>
  <c r="BB75" i="100"/>
  <c r="AC28" i="100"/>
  <c r="AC68" i="100" s="1"/>
  <c r="AC106" i="100"/>
  <c r="AL93" i="100"/>
  <c r="AG95" i="100"/>
  <c r="AH106" i="100"/>
  <c r="AH28" i="100"/>
  <c r="BG88" i="100"/>
  <c r="BG71" i="100"/>
  <c r="AI28" i="100"/>
  <c r="AI72" i="100" s="1"/>
  <c r="AI106" i="100"/>
  <c r="AW95" i="100"/>
  <c r="AN93" i="100"/>
  <c r="AN55" i="100"/>
  <c r="AD93" i="100"/>
  <c r="AE88" i="100"/>
  <c r="AB108" i="100"/>
  <c r="AL90" i="100"/>
  <c r="AL52" i="100"/>
  <c r="AQ93" i="100"/>
  <c r="AX77" i="100"/>
  <c r="AM74" i="100"/>
  <c r="BG131" i="100"/>
  <c r="BE126" i="100"/>
  <c r="BE88" i="100"/>
  <c r="AI74" i="100"/>
  <c r="AT93" i="100"/>
  <c r="AP95" i="100"/>
  <c r="AD106" i="100"/>
  <c r="AD28" i="100"/>
  <c r="BA126" i="100"/>
  <c r="BA88" i="100"/>
  <c r="AU110" i="100"/>
  <c r="AM88" i="100"/>
  <c r="AO112" i="100"/>
  <c r="AO75" i="100"/>
  <c r="AO76" i="100"/>
  <c r="AR112" i="100"/>
  <c r="AR76" i="100"/>
  <c r="AR75" i="100"/>
  <c r="BF93" i="100"/>
  <c r="BF131" i="100"/>
  <c r="BB93" i="100"/>
  <c r="BB131" i="100"/>
  <c r="AS88" i="100"/>
  <c r="AB55" i="100"/>
  <c r="AB93" i="100"/>
  <c r="AG88" i="100"/>
  <c r="AV28" i="100"/>
  <c r="AV106" i="100"/>
  <c r="AN28" i="100"/>
  <c r="AN106" i="100"/>
  <c r="AC90" i="100"/>
  <c r="AC52" i="100"/>
  <c r="AF52" i="100"/>
  <c r="AF90" i="100"/>
  <c r="AJ52" i="100"/>
  <c r="AJ90" i="100"/>
  <c r="AP106" i="100"/>
  <c r="AP28" i="100"/>
  <c r="AP72" i="100" s="1"/>
  <c r="AH90" i="100"/>
  <c r="AH52" i="100"/>
  <c r="BC141" i="100"/>
  <c r="BC21" i="100"/>
  <c r="AG90" i="100"/>
  <c r="AG52" i="100"/>
  <c r="AH93" i="100"/>
  <c r="AM93" i="100"/>
  <c r="AC95" i="100"/>
  <c r="AC57" i="100"/>
  <c r="AW110" i="100"/>
  <c r="AU88" i="100"/>
  <c r="AZ131" i="100"/>
  <c r="AZ55" i="100"/>
  <c r="AZ93" i="100"/>
  <c r="BD106" i="100"/>
  <c r="BD144" i="100"/>
  <c r="BD28" i="100"/>
  <c r="BD141" i="100"/>
  <c r="BD103" i="100"/>
  <c r="BD21" i="100"/>
  <c r="BD65" i="100" s="1"/>
  <c r="AL88" i="100"/>
  <c r="BD131" i="100"/>
  <c r="BD93" i="100"/>
  <c r="BF150" i="100"/>
  <c r="BF112" i="100"/>
  <c r="BF77" i="100"/>
  <c r="BF76" i="100"/>
  <c r="AH88" i="100"/>
  <c r="AS74" i="100" l="1"/>
  <c r="BG44" i="100"/>
  <c r="AY53" i="100"/>
  <c r="BA55" i="100"/>
  <c r="AV52" i="100"/>
  <c r="AM56" i="100"/>
  <c r="AO82" i="100"/>
  <c r="AS54" i="100"/>
  <c r="AK55" i="100"/>
  <c r="AZ44" i="100"/>
  <c r="AA55" i="100"/>
  <c r="AI53" i="100"/>
  <c r="AG45" i="100"/>
  <c r="AT55" i="100"/>
  <c r="BD52" i="100"/>
  <c r="BF55" i="100"/>
  <c r="AB82" i="100"/>
  <c r="AE50" i="100"/>
  <c r="AN44" i="100"/>
  <c r="AU55" i="100"/>
  <c r="AW45" i="100"/>
  <c r="AP50" i="100"/>
  <c r="AC55" i="100"/>
  <c r="AF50" i="100"/>
  <c r="AJ50" i="100"/>
  <c r="AR55" i="100"/>
  <c r="BH120" i="100"/>
  <c r="BE52" i="100"/>
  <c r="AQ50" i="100"/>
  <c r="AH50" i="100"/>
  <c r="AD55" i="100"/>
  <c r="AD82" i="100"/>
  <c r="BC55" i="100"/>
  <c r="BE72" i="100"/>
  <c r="BB50" i="100"/>
  <c r="AF55" i="100"/>
  <c r="AX50" i="100"/>
  <c r="AZ120" i="100"/>
  <c r="AJ55" i="100"/>
  <c r="AX55" i="100"/>
  <c r="AW53" i="100"/>
  <c r="AY72" i="100"/>
  <c r="AY143" i="100"/>
  <c r="BB52" i="100"/>
  <c r="BF72" i="100"/>
  <c r="AA74" i="100"/>
  <c r="AG51" i="100"/>
  <c r="BG39" i="100"/>
  <c r="BH116" i="100" s="1"/>
  <c r="BH98" i="100"/>
  <c r="AO50" i="100"/>
  <c r="AW57" i="100"/>
  <c r="AW50" i="100"/>
  <c r="AW52" i="100"/>
  <c r="AW54" i="100"/>
  <c r="AW51" i="100"/>
  <c r="AW58" i="100"/>
  <c r="AG56" i="100"/>
  <c r="AW55" i="100"/>
  <c r="AW59" i="100"/>
  <c r="AW56" i="100"/>
  <c r="AO57" i="100"/>
  <c r="AI57" i="100"/>
  <c r="AX65" i="100"/>
  <c r="BH136" i="100"/>
  <c r="AX68" i="100"/>
  <c r="BH143" i="100"/>
  <c r="AI59" i="100"/>
  <c r="AI51" i="100"/>
  <c r="AV50" i="100"/>
  <c r="BA50" i="100"/>
  <c r="AV57" i="100"/>
  <c r="AA70" i="100"/>
  <c r="BB59" i="100"/>
  <c r="BB56" i="100"/>
  <c r="AA69" i="100"/>
  <c r="BB53" i="100"/>
  <c r="AO54" i="100"/>
  <c r="AG59" i="100"/>
  <c r="AG82" i="100"/>
  <c r="AK72" i="100"/>
  <c r="AO56" i="100"/>
  <c r="AG54" i="100"/>
  <c r="AG57" i="100"/>
  <c r="BD57" i="100"/>
  <c r="AO52" i="100"/>
  <c r="BD55" i="100"/>
  <c r="AU50" i="100"/>
  <c r="AG50" i="100"/>
  <c r="AG53" i="100"/>
  <c r="AG55" i="100"/>
  <c r="AO55" i="100"/>
  <c r="AO45" i="100"/>
  <c r="AM55" i="100"/>
  <c r="AI50" i="100"/>
  <c r="AI45" i="100"/>
  <c r="AM59" i="100"/>
  <c r="AS57" i="100"/>
  <c r="AI56" i="100"/>
  <c r="AY56" i="100"/>
  <c r="AS53" i="100"/>
  <c r="AM82" i="100"/>
  <c r="AS50" i="100"/>
  <c r="AY50" i="100"/>
  <c r="AI55" i="100"/>
  <c r="AI54" i="100"/>
  <c r="AM53" i="100"/>
  <c r="AO74" i="100"/>
  <c r="BG105" i="100"/>
  <c r="AY55" i="100"/>
  <c r="AX72" i="100"/>
  <c r="AN82" i="100"/>
  <c r="BB45" i="100"/>
  <c r="BB51" i="100"/>
  <c r="AM54" i="100"/>
  <c r="AM51" i="100"/>
  <c r="AS51" i="100"/>
  <c r="AS52" i="100"/>
  <c r="AY120" i="100"/>
  <c r="AM45" i="100"/>
  <c r="AY59" i="100"/>
  <c r="AY57" i="100"/>
  <c r="AS59" i="100"/>
  <c r="AM50" i="100"/>
  <c r="BG67" i="100"/>
  <c r="AM57" i="100"/>
  <c r="AZ82" i="100"/>
  <c r="AY74" i="100"/>
  <c r="AS55" i="100"/>
  <c r="AY52" i="100"/>
  <c r="BB57" i="100"/>
  <c r="BB54" i="100"/>
  <c r="BB58" i="100"/>
  <c r="AY58" i="100"/>
  <c r="AS56" i="100"/>
  <c r="AP57" i="100"/>
  <c r="AY45" i="100"/>
  <c r="AY51" i="100"/>
  <c r="AS45" i="100"/>
  <c r="BG82" i="100"/>
  <c r="AY54" i="100"/>
  <c r="AO59" i="100"/>
  <c r="AO53" i="100"/>
  <c r="BG120" i="100"/>
  <c r="AE74" i="100"/>
  <c r="AJ74" i="100"/>
  <c r="AQ55" i="100"/>
  <c r="AR52" i="100"/>
  <c r="AZ74" i="100"/>
  <c r="BB72" i="100"/>
  <c r="BF74" i="100"/>
  <c r="AX74" i="100"/>
  <c r="AK74" i="100"/>
  <c r="AO51" i="100"/>
  <c r="BE50" i="100"/>
  <c r="AP55" i="100"/>
  <c r="AR68" i="100"/>
  <c r="BC39" i="100"/>
  <c r="BC136" i="100"/>
  <c r="BC61" i="100"/>
  <c r="BC64" i="100"/>
  <c r="BC63" i="100"/>
  <c r="BC62" i="100"/>
  <c r="BD68" i="100"/>
  <c r="BD143" i="100"/>
  <c r="BD105" i="100"/>
  <c r="BD69" i="100"/>
  <c r="BD73" i="100"/>
  <c r="BD70" i="100"/>
  <c r="BD71" i="100"/>
  <c r="BB74" i="100"/>
  <c r="AL50" i="100"/>
  <c r="AN68" i="100"/>
  <c r="AN105" i="100"/>
  <c r="AN73" i="100"/>
  <c r="AN69" i="100"/>
  <c r="AN70" i="100"/>
  <c r="AN71" i="100"/>
  <c r="AV74" i="100"/>
  <c r="AG74" i="100"/>
  <c r="AE68" i="100"/>
  <c r="BA82" i="100"/>
  <c r="BA120" i="100"/>
  <c r="BA51" i="100"/>
  <c r="BA53" i="100"/>
  <c r="BA59" i="100"/>
  <c r="BA58" i="100"/>
  <c r="BA54" i="100"/>
  <c r="BA56" i="100"/>
  <c r="BA45" i="100"/>
  <c r="AF68" i="100"/>
  <c r="AF105" i="100"/>
  <c r="AF71" i="100"/>
  <c r="AF73" i="100"/>
  <c r="AF70" i="100"/>
  <c r="AF69" i="100"/>
  <c r="AM103" i="100"/>
  <c r="AM21" i="100"/>
  <c r="AM65" i="100" s="1"/>
  <c r="AV51" i="100"/>
  <c r="AV53" i="100"/>
  <c r="AV58" i="100"/>
  <c r="AV54" i="100"/>
  <c r="AV59" i="100"/>
  <c r="AV56" i="100"/>
  <c r="AV45" i="100"/>
  <c r="AZ103" i="100"/>
  <c r="AZ141" i="100"/>
  <c r="AZ21" i="100"/>
  <c r="AP51" i="100"/>
  <c r="AP53" i="100"/>
  <c r="AP59" i="100"/>
  <c r="AP56" i="100"/>
  <c r="AP54" i="100"/>
  <c r="AP45" i="100"/>
  <c r="AK57" i="100"/>
  <c r="AQ52" i="100"/>
  <c r="AZ72" i="100"/>
  <c r="AP103" i="100"/>
  <c r="AP21" i="100"/>
  <c r="AP39" i="100" s="1"/>
  <c r="BA52" i="100"/>
  <c r="BB143" i="100"/>
  <c r="BB105" i="100"/>
  <c r="BB69" i="100"/>
  <c r="BB71" i="100"/>
  <c r="BB73" i="100"/>
  <c r="BB70" i="100"/>
  <c r="AP52" i="100"/>
  <c r="AV55" i="100"/>
  <c r="AA72" i="100"/>
  <c r="AQ74" i="100"/>
  <c r="AY68" i="100"/>
  <c r="AY105" i="100"/>
  <c r="AY71" i="100"/>
  <c r="AY69" i="100"/>
  <c r="AY70" i="100"/>
  <c r="AY73" i="100"/>
  <c r="AG68" i="100"/>
  <c r="AG105" i="100"/>
  <c r="AG71" i="100"/>
  <c r="AG70" i="100"/>
  <c r="AG69" i="100"/>
  <c r="AG73" i="100"/>
  <c r="AD103" i="100"/>
  <c r="AD21" i="100"/>
  <c r="AD39" i="100" s="1"/>
  <c r="AI103" i="100"/>
  <c r="AI21" i="100"/>
  <c r="AH105" i="100"/>
  <c r="AH71" i="100"/>
  <c r="AH70" i="100"/>
  <c r="AH69" i="100"/>
  <c r="AH73" i="100"/>
  <c r="AA21" i="100"/>
  <c r="AA65" i="100" s="1"/>
  <c r="AT103" i="100"/>
  <c r="AT21" i="100"/>
  <c r="AT65" i="100" s="1"/>
  <c r="AV105" i="100"/>
  <c r="AV71" i="100"/>
  <c r="AV73" i="100"/>
  <c r="AV69" i="100"/>
  <c r="AV70" i="100"/>
  <c r="AD68" i="100"/>
  <c r="AD105" i="100"/>
  <c r="AD70" i="100"/>
  <c r="AD71" i="100"/>
  <c r="AD69" i="100"/>
  <c r="AD73" i="100"/>
  <c r="AE82" i="100"/>
  <c r="AE51" i="100"/>
  <c r="AE53" i="100"/>
  <c r="AE45" i="100"/>
  <c r="AE59" i="100"/>
  <c r="AE54" i="100"/>
  <c r="AE56" i="100"/>
  <c r="AI68" i="100"/>
  <c r="AI105" i="100"/>
  <c r="AI70" i="100"/>
  <c r="AI71" i="100"/>
  <c r="AI69" i="100"/>
  <c r="AI73" i="100"/>
  <c r="AS82" i="100"/>
  <c r="AR51" i="100"/>
  <c r="AR53" i="100"/>
  <c r="AR59" i="100"/>
  <c r="AR45" i="100"/>
  <c r="AR54" i="100"/>
  <c r="AR56" i="100"/>
  <c r="AB103" i="100"/>
  <c r="AB21" i="100"/>
  <c r="AB65" i="100" s="1"/>
  <c r="AN74" i="100"/>
  <c r="AT50" i="100"/>
  <c r="AT82" i="100"/>
  <c r="AT51" i="100"/>
  <c r="AT53" i="100"/>
  <c r="AT54" i="100"/>
  <c r="AT56" i="100"/>
  <c r="AT45" i="100"/>
  <c r="AT59" i="100"/>
  <c r="AC50" i="100"/>
  <c r="AU68" i="100"/>
  <c r="AU105" i="100"/>
  <c r="AU70" i="100"/>
  <c r="AU71" i="100"/>
  <c r="AU69" i="100"/>
  <c r="AU73" i="100"/>
  <c r="AE55" i="100"/>
  <c r="AS103" i="100"/>
  <c r="AS21" i="100"/>
  <c r="AA71" i="100"/>
  <c r="AK105" i="100"/>
  <c r="AK73" i="100"/>
  <c r="AK71" i="100"/>
  <c r="AK69" i="100"/>
  <c r="AK70" i="100"/>
  <c r="BD82" i="100"/>
  <c r="BD39" i="100"/>
  <c r="BD51" i="100"/>
  <c r="BD53" i="100"/>
  <c r="BD59" i="100"/>
  <c r="BD54" i="100"/>
  <c r="BD58" i="100"/>
  <c r="BD56" i="100"/>
  <c r="BD45" i="100"/>
  <c r="AR103" i="100"/>
  <c r="AR21" i="100"/>
  <c r="AR39" i="100" s="1"/>
  <c r="BG103" i="100"/>
  <c r="BF103" i="100"/>
  <c r="BF141" i="100"/>
  <c r="BF21" i="100"/>
  <c r="BF65" i="100" s="1"/>
  <c r="BD120" i="100"/>
  <c r="AX82" i="100"/>
  <c r="AX39" i="100"/>
  <c r="AX51" i="100"/>
  <c r="AX53" i="100"/>
  <c r="AX45" i="100"/>
  <c r="AX59" i="100"/>
  <c r="AX58" i="100"/>
  <c r="AX54" i="100"/>
  <c r="AX56" i="100"/>
  <c r="AQ57" i="100"/>
  <c r="BD72" i="100"/>
  <c r="BD50" i="100"/>
  <c r="AH82" i="100"/>
  <c r="AH51" i="100"/>
  <c r="AH53" i="100"/>
  <c r="AH59" i="100"/>
  <c r="AH45" i="100"/>
  <c r="AH56" i="100"/>
  <c r="AH54" i="100"/>
  <c r="BA141" i="100"/>
  <c r="BA103" i="100"/>
  <c r="BA21" i="100"/>
  <c r="BA65" i="100" s="1"/>
  <c r="AA54" i="100"/>
  <c r="AA50" i="100"/>
  <c r="BE103" i="100"/>
  <c r="BE141" i="100"/>
  <c r="BE21" i="100"/>
  <c r="BE65" i="100" s="1"/>
  <c r="AC74" i="100"/>
  <c r="BC82" i="100"/>
  <c r="BC120" i="100"/>
  <c r="BC51" i="100"/>
  <c r="BC53" i="100"/>
  <c r="BC56" i="100"/>
  <c r="BC45" i="100"/>
  <c r="BC59" i="100"/>
  <c r="BC54" i="100"/>
  <c r="BC58" i="100"/>
  <c r="AW82" i="100"/>
  <c r="AI82" i="100"/>
  <c r="AE105" i="100"/>
  <c r="AE71" i="100"/>
  <c r="AE73" i="100"/>
  <c r="AE70" i="100"/>
  <c r="AE69" i="100"/>
  <c r="BD98" i="100"/>
  <c r="BD136" i="100"/>
  <c r="BD62" i="100"/>
  <c r="BD61" i="100"/>
  <c r="BD63" i="100"/>
  <c r="BD64" i="100"/>
  <c r="AH55" i="100"/>
  <c r="AR74" i="100"/>
  <c r="AC72" i="100"/>
  <c r="AC105" i="100"/>
  <c r="AC71" i="100"/>
  <c r="AC70" i="100"/>
  <c r="AC73" i="100"/>
  <c r="AC69" i="100"/>
  <c r="AS72" i="100"/>
  <c r="AS105" i="100"/>
  <c r="AS69" i="100"/>
  <c r="AS71" i="100"/>
  <c r="AS73" i="100"/>
  <c r="AS70" i="100"/>
  <c r="AM68" i="100"/>
  <c r="AM105" i="100"/>
  <c r="AM70" i="100"/>
  <c r="AM69" i="100"/>
  <c r="AM73" i="100"/>
  <c r="AM71" i="100"/>
  <c r="AN72" i="100"/>
  <c r="AA73" i="100"/>
  <c r="AV82" i="100"/>
  <c r="AU82" i="100"/>
  <c r="AU51" i="100"/>
  <c r="AU53" i="100"/>
  <c r="AU56" i="100"/>
  <c r="AU54" i="100"/>
  <c r="AU45" i="100"/>
  <c r="AU59" i="100"/>
  <c r="AK50" i="100"/>
  <c r="AQ62" i="100"/>
  <c r="AQ61" i="100"/>
  <c r="AQ63" i="100"/>
  <c r="AQ64" i="100"/>
  <c r="AQ66" i="100"/>
  <c r="AR57" i="100"/>
  <c r="AT68" i="100"/>
  <c r="AT105" i="100"/>
  <c r="AT71" i="100"/>
  <c r="AT70" i="100"/>
  <c r="AT69" i="100"/>
  <c r="AT73" i="100"/>
  <c r="AT57" i="100"/>
  <c r="AZ105" i="100"/>
  <c r="AZ143" i="100"/>
  <c r="AZ73" i="100"/>
  <c r="AZ71" i="100"/>
  <c r="AZ70" i="100"/>
  <c r="AZ69" i="100"/>
  <c r="BG65" i="100"/>
  <c r="BG136" i="100"/>
  <c r="BG64" i="100"/>
  <c r="BG63" i="100"/>
  <c r="BG62" i="100"/>
  <c r="BC50" i="100"/>
  <c r="AR105" i="100"/>
  <c r="AR73" i="100"/>
  <c r="AR71" i="100"/>
  <c r="AR69" i="100"/>
  <c r="AR70" i="100"/>
  <c r="AC103" i="100"/>
  <c r="AC21" i="100"/>
  <c r="AC65" i="100" s="1"/>
  <c r="AR82" i="100"/>
  <c r="AQ82" i="100"/>
  <c r="AQ39" i="100"/>
  <c r="AQ51" i="100"/>
  <c r="AQ53" i="100"/>
  <c r="AQ56" i="100"/>
  <c r="AQ54" i="100"/>
  <c r="AQ45" i="100"/>
  <c r="AQ59" i="100"/>
  <c r="AA53" i="100"/>
  <c r="AA56" i="100"/>
  <c r="AN39" i="100"/>
  <c r="AN61" i="100"/>
  <c r="AN62" i="100"/>
  <c r="AN64" i="100"/>
  <c r="AN63" i="100"/>
  <c r="AN66" i="100"/>
  <c r="AD72" i="100"/>
  <c r="AF72" i="100"/>
  <c r="AU57" i="100"/>
  <c r="AX52" i="100"/>
  <c r="AF82" i="100"/>
  <c r="AF51" i="100"/>
  <c r="AF53" i="100"/>
  <c r="AF45" i="100"/>
  <c r="AF56" i="100"/>
  <c r="AF59" i="100"/>
  <c r="AF54" i="100"/>
  <c r="AJ57" i="100"/>
  <c r="AJ82" i="100"/>
  <c r="AJ51" i="100"/>
  <c r="AJ53" i="100"/>
  <c r="AJ56" i="100"/>
  <c r="AJ45" i="100"/>
  <c r="AJ59" i="100"/>
  <c r="AJ54" i="100"/>
  <c r="AB72" i="100"/>
  <c r="AV103" i="100"/>
  <c r="AV21" i="100"/>
  <c r="AL51" i="100"/>
  <c r="AL53" i="100"/>
  <c r="AL45" i="100"/>
  <c r="AL56" i="100"/>
  <c r="AL54" i="100"/>
  <c r="AL59" i="100"/>
  <c r="AL55" i="100"/>
  <c r="AD51" i="100"/>
  <c r="AD53" i="100"/>
  <c r="AD54" i="100"/>
  <c r="AD45" i="100"/>
  <c r="AD59" i="100"/>
  <c r="AD56" i="100"/>
  <c r="BC103" i="100"/>
  <c r="BB103" i="100"/>
  <c r="BB141" i="100"/>
  <c r="BB21" i="100"/>
  <c r="BF54" i="100"/>
  <c r="BF120" i="100"/>
  <c r="BF82" i="100"/>
  <c r="BF51" i="100"/>
  <c r="BF53" i="100"/>
  <c r="BF58" i="100"/>
  <c r="BF45" i="100"/>
  <c r="BF59" i="100"/>
  <c r="BF56" i="100"/>
  <c r="BF52" i="100"/>
  <c r="AQ105" i="100"/>
  <c r="AQ71" i="100"/>
  <c r="AQ73" i="100"/>
  <c r="AQ70" i="100"/>
  <c r="AQ69" i="100"/>
  <c r="BE82" i="100"/>
  <c r="BE120" i="100"/>
  <c r="BE51" i="100"/>
  <c r="BE53" i="100"/>
  <c r="BE45" i="100"/>
  <c r="BE59" i="100"/>
  <c r="BE58" i="100"/>
  <c r="BE56" i="100"/>
  <c r="BE54" i="100"/>
  <c r="AH103" i="100"/>
  <c r="AH21" i="100"/>
  <c r="AH39" i="100" s="1"/>
  <c r="AU103" i="100"/>
  <c r="AU21" i="100"/>
  <c r="AU39" i="100" s="1"/>
  <c r="AH68" i="100"/>
  <c r="BE57" i="100"/>
  <c r="BA57" i="100"/>
  <c r="AV72" i="100"/>
  <c r="AD50" i="100"/>
  <c r="BA72" i="100"/>
  <c r="BA143" i="100"/>
  <c r="BA105" i="100"/>
  <c r="BA71" i="100"/>
  <c r="BA73" i="100"/>
  <c r="BA69" i="100"/>
  <c r="BA70" i="100"/>
  <c r="AL57" i="100"/>
  <c r="AH72" i="100"/>
  <c r="AC82" i="100"/>
  <c r="AB59" i="100"/>
  <c r="AB56" i="100"/>
  <c r="AB54" i="100"/>
  <c r="BF50" i="100"/>
  <c r="AO103" i="100"/>
  <c r="AO21" i="100"/>
  <c r="AN65" i="100"/>
  <c r="AA59" i="100"/>
  <c r="AX61" i="100"/>
  <c r="AX64" i="100"/>
  <c r="AX63" i="100"/>
  <c r="AX62" i="100"/>
  <c r="AX66" i="100"/>
  <c r="AL103" i="100"/>
  <c r="AL21" i="100"/>
  <c r="BE143" i="100"/>
  <c r="BE105" i="100"/>
  <c r="BE70" i="100"/>
  <c r="BE73" i="100"/>
  <c r="BE71" i="100"/>
  <c r="BE69" i="100"/>
  <c r="BB120" i="100"/>
  <c r="AP82" i="100"/>
  <c r="AC45" i="100"/>
  <c r="AC51" i="100"/>
  <c r="AC53" i="100"/>
  <c r="AC59" i="100"/>
  <c r="AC54" i="100"/>
  <c r="AC56" i="100"/>
  <c r="AL82" i="100"/>
  <c r="AK82" i="100"/>
  <c r="AK39" i="100"/>
  <c r="AK51" i="100"/>
  <c r="AK53" i="100"/>
  <c r="AK45" i="100"/>
  <c r="AK54" i="100"/>
  <c r="AK59" i="100"/>
  <c r="AK56" i="100"/>
  <c r="AK61" i="100"/>
  <c r="AK62" i="100"/>
  <c r="AK63" i="100"/>
  <c r="AK64" i="100"/>
  <c r="AK66" i="100"/>
  <c r="AY103" i="100"/>
  <c r="AY141" i="100"/>
  <c r="AY21" i="100"/>
  <c r="AY136" i="100" s="1"/>
  <c r="AW72" i="100"/>
  <c r="AW105" i="100"/>
  <c r="AW73" i="100"/>
  <c r="AW71" i="100"/>
  <c r="AW70" i="100"/>
  <c r="AW69" i="100"/>
  <c r="AH57" i="100"/>
  <c r="AQ72" i="100"/>
  <c r="BF57" i="100"/>
  <c r="AL68" i="100"/>
  <c r="AL105" i="100"/>
  <c r="AL69" i="100"/>
  <c r="AL71" i="100"/>
  <c r="AL70" i="100"/>
  <c r="AL73" i="100"/>
  <c r="AT52" i="100"/>
  <c r="AW103" i="100"/>
  <c r="AW21" i="100"/>
  <c r="AX98" i="100" s="1"/>
  <c r="AY82" i="100"/>
  <c r="BC65" i="100"/>
  <c r="AP68" i="100"/>
  <c r="AP105" i="100"/>
  <c r="AP73" i="100"/>
  <c r="AP70" i="100"/>
  <c r="AP69" i="100"/>
  <c r="AP71" i="100"/>
  <c r="AV68" i="100"/>
  <c r="AJ68" i="100"/>
  <c r="AJ105" i="100"/>
  <c r="AJ71" i="100"/>
  <c r="AJ69" i="100"/>
  <c r="AJ70" i="100"/>
  <c r="AJ73" i="100"/>
  <c r="AH74" i="100"/>
  <c r="AE103" i="100"/>
  <c r="AE21" i="100"/>
  <c r="AE39" i="100" s="1"/>
  <c r="AJ103" i="100"/>
  <c r="AJ21" i="100"/>
  <c r="AJ72" i="100"/>
  <c r="AO72" i="100"/>
  <c r="AO105" i="100"/>
  <c r="AO70" i="100"/>
  <c r="AO73" i="100"/>
  <c r="AO69" i="100"/>
  <c r="AO71" i="100"/>
  <c r="AG103" i="100"/>
  <c r="AG21" i="100"/>
  <c r="AB105" i="100"/>
  <c r="AB69" i="100"/>
  <c r="AB70" i="100"/>
  <c r="AB71" i="100"/>
  <c r="AB73" i="100"/>
  <c r="BF143" i="100"/>
  <c r="BF105" i="100"/>
  <c r="BF71" i="100"/>
  <c r="BF73" i="100"/>
  <c r="BF70" i="100"/>
  <c r="BF69" i="100"/>
  <c r="AK65" i="100"/>
  <c r="AF103" i="100"/>
  <c r="AF21" i="100"/>
  <c r="AF39" i="100" s="1"/>
  <c r="AR50" i="100"/>
  <c r="BE55" i="100"/>
  <c r="AX105" i="100"/>
  <c r="AX70" i="100"/>
  <c r="AX69" i="100"/>
  <c r="AX71" i="100"/>
  <c r="AX73" i="100"/>
  <c r="AL74" i="100"/>
  <c r="BC57" i="100"/>
  <c r="AU52" i="100"/>
  <c r="BC52" i="100"/>
  <c r="BC72" i="100"/>
  <c r="BC143" i="100"/>
  <c r="BC105" i="100"/>
  <c r="BC73" i="100"/>
  <c r="BC69" i="100"/>
  <c r="BC71" i="100"/>
  <c r="BC70" i="100"/>
  <c r="AX57" i="100"/>
  <c r="BB82" i="100"/>
  <c r="BG60" i="100" l="1"/>
  <c r="AV44" i="100"/>
  <c r="BA44" i="100"/>
  <c r="AB44" i="100"/>
  <c r="AS44" i="100"/>
  <c r="AP44" i="100"/>
  <c r="AA44" i="100"/>
  <c r="BC44" i="100"/>
  <c r="AW44" i="100"/>
  <c r="AF44" i="100"/>
  <c r="AX44" i="100"/>
  <c r="AR44" i="100"/>
  <c r="AG44" i="100"/>
  <c r="BE44" i="100"/>
  <c r="AA39" i="100"/>
  <c r="AI44" i="100"/>
  <c r="AY44" i="100"/>
  <c r="AL44" i="100"/>
  <c r="AQ44" i="100"/>
  <c r="AM44" i="100"/>
  <c r="AO44" i="100"/>
  <c r="BB44" i="100"/>
  <c r="AD44" i="100"/>
  <c r="BF44" i="100"/>
  <c r="AJ44" i="100"/>
  <c r="AU44" i="100"/>
  <c r="AK44" i="100"/>
  <c r="BD44" i="100"/>
  <c r="AC44" i="100"/>
  <c r="AT44" i="100"/>
  <c r="AE44" i="100"/>
  <c r="AH44" i="100"/>
  <c r="BE39" i="100"/>
  <c r="BE116" i="100" s="1"/>
  <c r="BG98" i="100"/>
  <c r="BG154" i="100"/>
  <c r="BH154" i="100"/>
  <c r="AB39" i="100"/>
  <c r="BF39" i="100"/>
  <c r="BG116" i="100" s="1"/>
  <c r="AN98" i="100"/>
  <c r="BB67" i="100"/>
  <c r="AC39" i="100"/>
  <c r="AD116" i="100" s="1"/>
  <c r="BF67" i="100"/>
  <c r="AO67" i="100"/>
  <c r="AR67" i="100"/>
  <c r="AU65" i="100"/>
  <c r="AQ67" i="100"/>
  <c r="AW65" i="100"/>
  <c r="AL67" i="100"/>
  <c r="AW67" i="100"/>
  <c r="AX60" i="100"/>
  <c r="AS67" i="100"/>
  <c r="AK67" i="100"/>
  <c r="AA67" i="100"/>
  <c r="AX67" i="100"/>
  <c r="AV67" i="100"/>
  <c r="AH67" i="100"/>
  <c r="AZ67" i="100"/>
  <c r="AC67" i="100"/>
  <c r="BC67" i="100"/>
  <c r="AB67" i="100"/>
  <c r="BE67" i="100"/>
  <c r="BA67" i="100"/>
  <c r="AU67" i="100"/>
  <c r="AF116" i="100"/>
  <c r="AR116" i="100"/>
  <c r="AP67" i="100"/>
  <c r="AH65" i="100"/>
  <c r="AN60" i="100"/>
  <c r="BD60" i="100"/>
  <c r="AR65" i="100"/>
  <c r="AS98" i="100"/>
  <c r="AS61" i="100"/>
  <c r="AS62" i="100"/>
  <c r="AS63" i="100"/>
  <c r="AS64" i="100"/>
  <c r="AS66" i="100"/>
  <c r="AS39" i="100"/>
  <c r="AY67" i="100"/>
  <c r="BC154" i="100"/>
  <c r="AV65" i="100"/>
  <c r="AV98" i="100"/>
  <c r="AV62" i="100"/>
  <c r="AV61" i="100"/>
  <c r="AV64" i="100"/>
  <c r="AV63" i="100"/>
  <c r="AV66" i="100"/>
  <c r="AQ116" i="100"/>
  <c r="AS65" i="100"/>
  <c r="AI65" i="100"/>
  <c r="AI98" i="100"/>
  <c r="AI62" i="100"/>
  <c r="AI61" i="100"/>
  <c r="AI64" i="100"/>
  <c r="AI63" i="100"/>
  <c r="AI66" i="100"/>
  <c r="AI39" i="100"/>
  <c r="AD65" i="100"/>
  <c r="AD98" i="100"/>
  <c r="AD61" i="100"/>
  <c r="AD62" i="100"/>
  <c r="AD64" i="100"/>
  <c r="AD63" i="100"/>
  <c r="AD66" i="100"/>
  <c r="AE67" i="100"/>
  <c r="BD67" i="100"/>
  <c r="AJ65" i="100"/>
  <c r="AJ98" i="100"/>
  <c r="AJ61" i="100"/>
  <c r="AJ62" i="100"/>
  <c r="AJ63" i="100"/>
  <c r="AJ64" i="100"/>
  <c r="AJ66" i="100"/>
  <c r="AK60" i="100"/>
  <c r="AC98" i="100"/>
  <c r="AC61" i="100"/>
  <c r="AC62" i="100"/>
  <c r="AC64" i="100"/>
  <c r="AC63" i="100"/>
  <c r="AC66" i="100"/>
  <c r="BE136" i="100"/>
  <c r="BE98" i="100"/>
  <c r="BE62" i="100"/>
  <c r="BE61" i="100"/>
  <c r="BE63" i="100"/>
  <c r="BE64" i="100"/>
  <c r="BD154" i="100"/>
  <c r="AI67" i="100"/>
  <c r="AG67" i="100"/>
  <c r="AM98" i="100"/>
  <c r="AM61" i="100"/>
  <c r="AM64" i="100"/>
  <c r="AM63" i="100"/>
  <c r="AM62" i="100"/>
  <c r="AM66" i="100"/>
  <c r="AM39" i="100"/>
  <c r="AF67" i="100"/>
  <c r="AK98" i="100"/>
  <c r="AM67" i="100"/>
  <c r="BD116" i="100"/>
  <c r="AQ98" i="100"/>
  <c r="AP98" i="100"/>
  <c r="AP61" i="100"/>
  <c r="AP64" i="100"/>
  <c r="AP63" i="100"/>
  <c r="AP62" i="100"/>
  <c r="AP66" i="100"/>
  <c r="BC60" i="100"/>
  <c r="AG65" i="100"/>
  <c r="AG98" i="100"/>
  <c r="AG61" i="100"/>
  <c r="AG62" i="100"/>
  <c r="AG63" i="100"/>
  <c r="AG64" i="100"/>
  <c r="AG66" i="100"/>
  <c r="AG39" i="100"/>
  <c r="AH116" i="100" s="1"/>
  <c r="AL65" i="100"/>
  <c r="AL98" i="100"/>
  <c r="AL62" i="100"/>
  <c r="AL61" i="100"/>
  <c r="AL63" i="100"/>
  <c r="AL64" i="100"/>
  <c r="AL66" i="100"/>
  <c r="AD67" i="100"/>
  <c r="AP65" i="100"/>
  <c r="AO65" i="100"/>
  <c r="AO98" i="100"/>
  <c r="AO61" i="100"/>
  <c r="AO62" i="100"/>
  <c r="AO64" i="100"/>
  <c r="AO63" i="100"/>
  <c r="AO66" i="100"/>
  <c r="AO39" i="100"/>
  <c r="AP116" i="100" s="1"/>
  <c r="AF98" i="100"/>
  <c r="AF61" i="100"/>
  <c r="AF62" i="100"/>
  <c r="AF63" i="100"/>
  <c r="AF64" i="100"/>
  <c r="AF66" i="100"/>
  <c r="AE98" i="100"/>
  <c r="AE61" i="100"/>
  <c r="AE63" i="100"/>
  <c r="AE64" i="100"/>
  <c r="AE62" i="100"/>
  <c r="AE66" i="100"/>
  <c r="AJ67" i="100"/>
  <c r="AF65" i="100"/>
  <c r="AE65" i="100"/>
  <c r="AW98" i="100"/>
  <c r="AW61" i="100"/>
  <c r="AW62" i="100"/>
  <c r="AW63" i="100"/>
  <c r="AW64" i="100"/>
  <c r="AW66" i="100"/>
  <c r="AW39" i="100"/>
  <c r="AY65" i="100"/>
  <c r="AY98" i="100"/>
  <c r="AY62" i="100"/>
  <c r="AY61" i="100"/>
  <c r="AY64" i="100"/>
  <c r="AY63" i="100"/>
  <c r="AY66" i="100"/>
  <c r="AY39" i="100"/>
  <c r="AY154" i="100" s="1"/>
  <c r="AU98" i="100"/>
  <c r="AU61" i="100"/>
  <c r="AU63" i="100"/>
  <c r="AU64" i="100"/>
  <c r="AU62" i="100"/>
  <c r="AU66" i="100"/>
  <c r="AL39" i="100"/>
  <c r="AJ39" i="100"/>
  <c r="AT67" i="100"/>
  <c r="AQ60" i="100"/>
  <c r="BA136" i="100"/>
  <c r="BA98" i="100"/>
  <c r="BA61" i="100"/>
  <c r="BA62" i="100"/>
  <c r="BA63" i="100"/>
  <c r="BA64" i="100"/>
  <c r="AB98" i="100"/>
  <c r="AB61" i="100"/>
  <c r="AB62" i="100"/>
  <c r="AB64" i="100"/>
  <c r="AB63" i="100"/>
  <c r="AB66" i="100"/>
  <c r="AN67" i="100"/>
  <c r="BB136" i="100"/>
  <c r="BB98" i="100"/>
  <c r="BB61" i="100"/>
  <c r="BB62" i="100"/>
  <c r="BB64" i="100"/>
  <c r="BB63" i="100"/>
  <c r="BB39" i="100"/>
  <c r="AE116" i="100"/>
  <c r="AZ136" i="100"/>
  <c r="AZ98" i="100"/>
  <c r="AZ61" i="100"/>
  <c r="AZ62" i="100"/>
  <c r="AZ64" i="100"/>
  <c r="AZ63" i="100"/>
  <c r="AZ39" i="100"/>
  <c r="AH98" i="100"/>
  <c r="AH61" i="100"/>
  <c r="AH63" i="100"/>
  <c r="AH64" i="100"/>
  <c r="AH62" i="100"/>
  <c r="AH66" i="100"/>
  <c r="BB65" i="100"/>
  <c r="BF98" i="100"/>
  <c r="BF136" i="100"/>
  <c r="BF61" i="100"/>
  <c r="BF64" i="100"/>
  <c r="BF63" i="100"/>
  <c r="BF62" i="100"/>
  <c r="AR98" i="100"/>
  <c r="AR61" i="100"/>
  <c r="AR62" i="100"/>
  <c r="AR64" i="100"/>
  <c r="AR63" i="100"/>
  <c r="AR66" i="100"/>
  <c r="AT39" i="100"/>
  <c r="AT98" i="100"/>
  <c r="AT62" i="100"/>
  <c r="AT61" i="100"/>
  <c r="AT64" i="100"/>
  <c r="AT63" i="100"/>
  <c r="AT66" i="100"/>
  <c r="AA61" i="100"/>
  <c r="AA62" i="100"/>
  <c r="AA63" i="100"/>
  <c r="AA64" i="100"/>
  <c r="AA66" i="100"/>
  <c r="AZ65" i="100"/>
  <c r="AV39" i="100"/>
  <c r="BA39" i="100"/>
  <c r="BC98" i="100"/>
  <c r="BE154" i="100" l="1"/>
  <c r="AC116" i="100"/>
  <c r="BF116" i="100"/>
  <c r="BF154" i="100"/>
  <c r="AT60" i="100"/>
  <c r="AR60" i="100"/>
  <c r="AX116" i="100"/>
  <c r="AW116" i="100"/>
  <c r="AP60" i="100"/>
  <c r="AM60" i="100"/>
  <c r="AT116" i="100"/>
  <c r="AS116" i="100"/>
  <c r="AL116" i="100"/>
  <c r="AY116" i="100"/>
  <c r="AF60" i="100"/>
  <c r="AB116" i="100"/>
  <c r="BA116" i="100"/>
  <c r="BA154" i="100"/>
  <c r="AA60" i="100"/>
  <c r="AZ116" i="100"/>
  <c r="AZ154" i="100"/>
  <c r="BB60" i="100"/>
  <c r="AI116" i="100"/>
  <c r="AM116" i="100"/>
  <c r="AV116" i="100"/>
  <c r="AO60" i="100"/>
  <c r="AG60" i="100"/>
  <c r="BE60" i="100"/>
  <c r="AC60" i="100"/>
  <c r="AU116" i="100"/>
  <c r="AH60" i="100"/>
  <c r="AJ116" i="100"/>
  <c r="AY60" i="100"/>
  <c r="AW60" i="100"/>
  <c r="AD60" i="100"/>
  <c r="AV60" i="100"/>
  <c r="AS60" i="100"/>
  <c r="AZ60" i="100"/>
  <c r="BB116" i="100"/>
  <c r="BB154" i="100"/>
  <c r="AE60" i="100"/>
  <c r="AI60" i="100"/>
  <c r="BC116" i="100"/>
  <c r="BF60" i="100"/>
  <c r="BA60" i="100"/>
  <c r="AB60" i="100"/>
  <c r="AU60" i="100"/>
  <c r="AO116" i="100"/>
  <c r="AL60" i="100"/>
  <c r="AG116" i="100"/>
  <c r="AN116" i="100"/>
  <c r="AJ60" i="100"/>
  <c r="AK116" i="100"/>
  <c r="AP36" i="64" l="1"/>
  <c r="AS36" i="64" l="1"/>
  <c r="AQ36" i="64"/>
  <c r="BA50" i="64"/>
  <c r="AR36" i="64"/>
  <c r="AL36" i="64"/>
  <c r="AM36" i="64"/>
  <c r="AT36" i="64"/>
  <c r="AK36" i="64"/>
  <c r="AI36" i="64"/>
  <c r="AG36" i="64"/>
  <c r="AW36" i="64"/>
  <c r="AC36" i="64"/>
  <c r="AY50" i="64"/>
  <c r="AY36" i="64"/>
  <c r="AV36" i="64"/>
  <c r="BG50" i="64"/>
  <c r="AX36" i="64"/>
  <c r="AE36" i="64"/>
  <c r="AK129" i="66"/>
  <c r="BG36" i="64"/>
  <c r="BF36" i="64"/>
  <c r="BF50" i="64"/>
  <c r="BE50" i="64"/>
  <c r="AH36" i="64"/>
  <c r="AO36" i="64"/>
  <c r="BB50" i="64"/>
  <c r="BB36" i="64"/>
  <c r="AB36" i="64"/>
  <c r="AD36" i="64"/>
  <c r="AN36" i="64"/>
  <c r="AJ129" i="66"/>
  <c r="AU36" i="64"/>
  <c r="AA129" i="66" l="1"/>
  <c r="AD129" i="66"/>
  <c r="AU129" i="66"/>
  <c r="AG129" i="66"/>
  <c r="AS129" i="66"/>
  <c r="BA129" i="66"/>
  <c r="AV129" i="66"/>
  <c r="AB129" i="66"/>
  <c r="AJ81" i="65"/>
  <c r="AJ126" i="66"/>
  <c r="AJ149" i="66" s="1"/>
  <c r="BA36" i="64"/>
  <c r="AZ36" i="64"/>
  <c r="AZ50" i="64"/>
  <c r="AH129" i="66"/>
  <c r="AT129" i="66"/>
  <c r="AO129" i="66"/>
  <c r="AF129" i="66"/>
  <c r="BD50" i="64"/>
  <c r="BD36" i="64"/>
  <c r="AE129" i="66"/>
  <c r="BG129" i="66"/>
  <c r="AR129" i="66"/>
  <c r="BF129" i="66"/>
  <c r="BB129" i="66"/>
  <c r="AF36" i="64"/>
  <c r="AX129" i="66"/>
  <c r="AP129" i="66"/>
  <c r="AC129" i="66"/>
  <c r="AY129" i="66"/>
  <c r="AZ129" i="66"/>
  <c r="BE36" i="64"/>
  <c r="BC50" i="64"/>
  <c r="BC36" i="64"/>
  <c r="AW129" i="66"/>
  <c r="AI129" i="66"/>
  <c r="AK126" i="66"/>
  <c r="AK149" i="66" s="1"/>
  <c r="AK81" i="65"/>
  <c r="AL129" i="66"/>
  <c r="AM129" i="66"/>
  <c r="BE129" i="66"/>
  <c r="AN129" i="66"/>
  <c r="AQ129" i="66"/>
  <c r="AJ36" i="64"/>
  <c r="BD129" i="66"/>
  <c r="BC129" i="66"/>
  <c r="BG42" i="64"/>
  <c r="BG10" i="64"/>
  <c r="BH40" i="64" s="1"/>
  <c r="AD43" i="64"/>
  <c r="AI41" i="64"/>
  <c r="AW44" i="64"/>
  <c r="AV44" i="64"/>
  <c r="AC44" i="64"/>
  <c r="AD44" i="64"/>
  <c r="AG44" i="64"/>
  <c r="AF44" i="64"/>
  <c r="AO43" i="64"/>
  <c r="BD43" i="64"/>
  <c r="AE44" i="64"/>
  <c r="BF42" i="64"/>
  <c r="AH41" i="64"/>
  <c r="BC44" i="64"/>
  <c r="AU44" i="64"/>
  <c r="AP43" i="64"/>
  <c r="BE42" i="64"/>
  <c r="AR44" i="64"/>
  <c r="AO44" i="64"/>
  <c r="AI42" i="64"/>
  <c r="AN44" i="64"/>
  <c r="AY44" i="64"/>
  <c r="AM44" i="64"/>
  <c r="BB44" i="64"/>
  <c r="AG41" i="64"/>
  <c r="AS43" i="64"/>
  <c r="AP10" i="64"/>
  <c r="AH10" i="64"/>
  <c r="AC43" i="64"/>
  <c r="AZ10" i="64"/>
  <c r="BG43" i="64"/>
  <c r="AK162" i="66" l="1"/>
  <c r="AK93" i="65"/>
  <c r="BE58" i="64"/>
  <c r="BB58" i="64"/>
  <c r="AL81" i="65"/>
  <c r="AL93" i="65" s="1"/>
  <c r="AL126" i="66"/>
  <c r="AL149" i="66" s="1"/>
  <c r="AL162" i="66" s="1"/>
  <c r="AW81" i="65"/>
  <c r="AW126" i="66"/>
  <c r="AW149" i="66" s="1"/>
  <c r="AH81" i="65"/>
  <c r="AH126" i="66"/>
  <c r="AH149" i="66" s="1"/>
  <c r="BA81" i="65"/>
  <c r="BA126" i="66"/>
  <c r="BA149" i="66" s="1"/>
  <c r="AZ126" i="66"/>
  <c r="AZ149" i="66" s="1"/>
  <c r="AZ81" i="65"/>
  <c r="AE126" i="66"/>
  <c r="AE149" i="66" s="1"/>
  <c r="AE81" i="65"/>
  <c r="AT36" i="76"/>
  <c r="AV36" i="76"/>
  <c r="AN126" i="66"/>
  <c r="AN149" i="66" s="1"/>
  <c r="AN81" i="65"/>
  <c r="AX126" i="66"/>
  <c r="AX149" i="66" s="1"/>
  <c r="BH175" i="66" s="1"/>
  <c r="AX81" i="65"/>
  <c r="BH105" i="65" s="1"/>
  <c r="AO126" i="66"/>
  <c r="AO149" i="66" s="1"/>
  <c r="AO81" i="65"/>
  <c r="AS126" i="66"/>
  <c r="AS149" i="66" s="1"/>
  <c r="AS81" i="65"/>
  <c r="AC81" i="65"/>
  <c r="AC126" i="66"/>
  <c r="AC149" i="66" s="1"/>
  <c r="AR126" i="66"/>
  <c r="AR149" i="66" s="1"/>
  <c r="AR81" i="65"/>
  <c r="AB81" i="65"/>
  <c r="AB126" i="66"/>
  <c r="AB149" i="66" s="1"/>
  <c r="AU81" i="65"/>
  <c r="AU126" i="66"/>
  <c r="AU149" i="66" s="1"/>
  <c r="AY81" i="65"/>
  <c r="AY126" i="66"/>
  <c r="AY149" i="66" s="1"/>
  <c r="AA81" i="65"/>
  <c r="AA126" i="66"/>
  <c r="AA149" i="66" s="1"/>
  <c r="BE81" i="65"/>
  <c r="BE126" i="66"/>
  <c r="BE149" i="66" s="1"/>
  <c r="AM81" i="65"/>
  <c r="AM126" i="66"/>
  <c r="AM149" i="66" s="1"/>
  <c r="AI126" i="66"/>
  <c r="AI149" i="66" s="1"/>
  <c r="AI81" i="65"/>
  <c r="BB81" i="65"/>
  <c r="BB126" i="66"/>
  <c r="BB149" i="66" s="1"/>
  <c r="AV126" i="66"/>
  <c r="AV149" i="66" s="1"/>
  <c r="AV81" i="65"/>
  <c r="AG126" i="66"/>
  <c r="AG149" i="66" s="1"/>
  <c r="AG81" i="65"/>
  <c r="AE36" i="76"/>
  <c r="AQ126" i="66"/>
  <c r="AQ149" i="66" s="1"/>
  <c r="AQ81" i="65"/>
  <c r="BG126" i="66"/>
  <c r="BG149" i="66" s="1"/>
  <c r="BH162" i="66" s="1"/>
  <c r="BG81" i="65"/>
  <c r="BH93" i="65" s="1"/>
  <c r="AT126" i="66"/>
  <c r="AT149" i="66" s="1"/>
  <c r="AT81" i="65"/>
  <c r="BC126" i="66"/>
  <c r="BC149" i="66" s="1"/>
  <c r="BC81" i="65"/>
  <c r="BD81" i="65"/>
  <c r="BD126" i="66"/>
  <c r="BD149" i="66" s="1"/>
  <c r="AP81" i="65"/>
  <c r="AP126" i="66"/>
  <c r="AP149" i="66" s="1"/>
  <c r="BF126" i="66"/>
  <c r="BF149" i="66" s="1"/>
  <c r="BF81" i="65"/>
  <c r="AF81" i="65"/>
  <c r="AF126" i="66"/>
  <c r="AF149" i="66" s="1"/>
  <c r="AD126" i="66"/>
  <c r="AD149" i="66" s="1"/>
  <c r="AD81" i="65"/>
  <c r="AY56" i="64"/>
  <c r="AX42" i="64"/>
  <c r="AU42" i="64"/>
  <c r="AQ44" i="64"/>
  <c r="AP44" i="64"/>
  <c r="AF41" i="64"/>
  <c r="AF10" i="64"/>
  <c r="AE41" i="64"/>
  <c r="AE10" i="64"/>
  <c r="BD56" i="64"/>
  <c r="BB56" i="64"/>
  <c r="BA56" i="64"/>
  <c r="BA42" i="64"/>
  <c r="AL10" i="64"/>
  <c r="AL41" i="64"/>
  <c r="AQ41" i="64"/>
  <c r="AQ10" i="64"/>
  <c r="AL42" i="64"/>
  <c r="AZ44" i="64"/>
  <c r="AZ58" i="64"/>
  <c r="AD10" i="64"/>
  <c r="AD41" i="64"/>
  <c r="BC42" i="64"/>
  <c r="BC56" i="64"/>
  <c r="AF42" i="64"/>
  <c r="AB10" i="64"/>
  <c r="AH44" i="64"/>
  <c r="AI44" i="64"/>
  <c r="AY58" i="64"/>
  <c r="AK41" i="64"/>
  <c r="AK10" i="64"/>
  <c r="AY41" i="64"/>
  <c r="AZ41" i="64"/>
  <c r="AY10" i="64"/>
  <c r="AR42" i="64"/>
  <c r="AW43" i="64"/>
  <c r="AM42" i="64"/>
  <c r="BA58" i="64"/>
  <c r="BA44" i="64"/>
  <c r="AK43" i="64"/>
  <c r="BC58" i="64"/>
  <c r="BE10" i="64"/>
  <c r="BE41" i="64"/>
  <c r="BE55" i="64"/>
  <c r="AU10" i="64"/>
  <c r="AU41" i="64"/>
  <c r="AT10" i="64"/>
  <c r="AT41" i="64"/>
  <c r="AD42" i="64"/>
  <c r="AC41" i="64"/>
  <c r="AC10" i="64"/>
  <c r="AQ43" i="64"/>
  <c r="AK44" i="64"/>
  <c r="AJ44" i="64"/>
  <c r="AT44" i="64"/>
  <c r="AS44" i="64"/>
  <c r="AL43" i="64"/>
  <c r="AY42" i="64"/>
  <c r="AB44" i="64"/>
  <c r="AT43" i="64"/>
  <c r="AZ42" i="64"/>
  <c r="AZ56" i="64"/>
  <c r="AV10" i="64"/>
  <c r="AV41" i="64"/>
  <c r="AO42" i="64"/>
  <c r="AJ42" i="64"/>
  <c r="AC42" i="64"/>
  <c r="AR43" i="64"/>
  <c r="AJ10" i="64"/>
  <c r="AJ41" i="64"/>
  <c r="AI43" i="64"/>
  <c r="AU43" i="64"/>
  <c r="BE56" i="64"/>
  <c r="BD41" i="64"/>
  <c r="BD10" i="64"/>
  <c r="BB41" i="64"/>
  <c r="BB10" i="64"/>
  <c r="BE43" i="64"/>
  <c r="BA43" i="64"/>
  <c r="AG43" i="64"/>
  <c r="AQ42" i="64"/>
  <c r="AR41" i="64"/>
  <c r="AR10" i="64"/>
  <c r="BB43" i="64"/>
  <c r="BE44" i="64"/>
  <c r="BD58" i="64"/>
  <c r="BD44" i="64"/>
  <c r="AI10" i="64"/>
  <c r="BF43" i="64"/>
  <c r="AS42" i="64"/>
  <c r="AW41" i="64"/>
  <c r="AW10" i="64"/>
  <c r="AM41" i="64"/>
  <c r="AM10" i="64"/>
  <c r="AZ57" i="64"/>
  <c r="AW42" i="64"/>
  <c r="AN42" i="64"/>
  <c r="AV42" i="64"/>
  <c r="BA10" i="64"/>
  <c r="BA41" i="64"/>
  <c r="AJ43" i="64"/>
  <c r="AZ43" i="64"/>
  <c r="AN43" i="64"/>
  <c r="AM43" i="64"/>
  <c r="AE43" i="64"/>
  <c r="AP42" i="64"/>
  <c r="BF56" i="64"/>
  <c r="BG56" i="64"/>
  <c r="AN41" i="64"/>
  <c r="AN10" i="64"/>
  <c r="BC41" i="64"/>
  <c r="BC10" i="64"/>
  <c r="AH43" i="64"/>
  <c r="AK42" i="64"/>
  <c r="AT42" i="64"/>
  <c r="AP41" i="64"/>
  <c r="AO41" i="64"/>
  <c r="AO10" i="64"/>
  <c r="AP40" i="64" s="1"/>
  <c r="AS41" i="64"/>
  <c r="AS10" i="64"/>
  <c r="AE42" i="64"/>
  <c r="AL44" i="64"/>
  <c r="BG58" i="64"/>
  <c r="AX44" i="64"/>
  <c r="AF43" i="64"/>
  <c r="BD42" i="64"/>
  <c r="BC43" i="64"/>
  <c r="AV43" i="64"/>
  <c r="BB42" i="64"/>
  <c r="AF93" i="65" l="1"/>
  <c r="AP162" i="66"/>
  <c r="AD93" i="65"/>
  <c r="AP93" i="65"/>
  <c r="AV162" i="66"/>
  <c r="AI93" i="65"/>
  <c r="AM162" i="66"/>
  <c r="AM93" i="65"/>
  <c r="AT93" i="65"/>
  <c r="AY162" i="66"/>
  <c r="AI162" i="66"/>
  <c r="AB93" i="65"/>
  <c r="AF162" i="66"/>
  <c r="AX40" i="74"/>
  <c r="BC55" i="64"/>
  <c r="AY43" i="64"/>
  <c r="AY57" i="64"/>
  <c r="AV93" i="65"/>
  <c r="AG93" i="65"/>
  <c r="AM36" i="76"/>
  <c r="AC93" i="65"/>
  <c r="AT162" i="66"/>
  <c r="AO162" i="66"/>
  <c r="AS162" i="66"/>
  <c r="AY105" i="65"/>
  <c r="AR93" i="65"/>
  <c r="AT40" i="74"/>
  <c r="AH40" i="74"/>
  <c r="V12" i="112"/>
  <c r="BG93" i="65"/>
  <c r="BG105" i="65"/>
  <c r="AX36" i="76"/>
  <c r="AN36" i="76"/>
  <c r="BE36" i="76"/>
  <c r="AR36" i="76"/>
  <c r="AS40" i="74"/>
  <c r="AC36" i="76"/>
  <c r="BB36" i="76"/>
  <c r="BC105" i="65"/>
  <c r="BC93" i="65"/>
  <c r="V25" i="112"/>
  <c r="BG162" i="66"/>
  <c r="BG175" i="66"/>
  <c r="AQ93" i="65"/>
  <c r="AG162" i="66"/>
  <c r="AU162" i="66"/>
  <c r="AN162" i="66"/>
  <c r="AH93" i="65"/>
  <c r="AP36" i="76"/>
  <c r="AK36" i="76"/>
  <c r="AP40" i="74"/>
  <c r="AF36" i="76"/>
  <c r="BC175" i="66"/>
  <c r="BC162" i="66"/>
  <c r="AQ162" i="66"/>
  <c r="AU93" i="65"/>
  <c r="AC162" i="66"/>
  <c r="AS93" i="65"/>
  <c r="AY93" i="65"/>
  <c r="AX93" i="65"/>
  <c r="D12" i="112"/>
  <c r="T12" i="112" s="1"/>
  <c r="BE44" i="76"/>
  <c r="AI40" i="74"/>
  <c r="BB162" i="66"/>
  <c r="BB175" i="66"/>
  <c r="AJ93" i="65"/>
  <c r="AY175" i="66"/>
  <c r="AX162" i="66"/>
  <c r="D25" i="112"/>
  <c r="T25" i="112" s="1"/>
  <c r="AW162" i="66"/>
  <c r="AW36" i="76"/>
  <c r="AU36" i="76"/>
  <c r="BB93" i="65"/>
  <c r="BB105" i="65"/>
  <c r="BE162" i="66"/>
  <c r="BE175" i="66"/>
  <c r="AB162" i="66"/>
  <c r="AR162" i="66"/>
  <c r="AS36" i="76"/>
  <c r="AW93" i="65"/>
  <c r="AW40" i="74"/>
  <c r="AE162" i="66"/>
  <c r="AD162" i="66"/>
  <c r="BF93" i="65"/>
  <c r="BF105" i="65"/>
  <c r="BE93" i="65"/>
  <c r="BE105" i="65"/>
  <c r="BC36" i="76"/>
  <c r="AJ162" i="66"/>
  <c r="AE93" i="65"/>
  <c r="AL40" i="74"/>
  <c r="BF162" i="66"/>
  <c r="BF175" i="66"/>
  <c r="AZ93" i="65"/>
  <c r="AZ105" i="65"/>
  <c r="AJ36" i="76"/>
  <c r="AH36" i="76"/>
  <c r="BD162" i="66"/>
  <c r="BD175" i="66"/>
  <c r="AZ49" i="74"/>
  <c r="AO93" i="65"/>
  <c r="AZ162" i="66"/>
  <c r="AZ175" i="66"/>
  <c r="AD36" i="76"/>
  <c r="BA162" i="66"/>
  <c r="BA175" i="66"/>
  <c r="BE49" i="74"/>
  <c r="BD105" i="65"/>
  <c r="BD93" i="65"/>
  <c r="AN93" i="65"/>
  <c r="BB44" i="76"/>
  <c r="BA93" i="65"/>
  <c r="BA105" i="65"/>
  <c r="AH162" i="66"/>
  <c r="AS40" i="64"/>
  <c r="BD40" i="64"/>
  <c r="BA40" i="64"/>
  <c r="BF44" i="64"/>
  <c r="BF58" i="64"/>
  <c r="BG44" i="64"/>
  <c r="AB43" i="64"/>
  <c r="AN40" i="64"/>
  <c r="AW40" i="64"/>
  <c r="BB40" i="64"/>
  <c r="AC40" i="64"/>
  <c r="AT40" i="64"/>
  <c r="AQ40" i="64"/>
  <c r="AO40" i="64"/>
  <c r="AI40" i="64"/>
  <c r="BE40" i="64"/>
  <c r="BB57" i="64"/>
  <c r="AX43" i="64"/>
  <c r="BC57" i="64"/>
  <c r="BD57" i="64"/>
  <c r="BG57" i="64"/>
  <c r="BA57" i="64"/>
  <c r="AB41" i="64"/>
  <c r="AA10" i="64"/>
  <c r="AB40" i="64" s="1"/>
  <c r="AK40" i="64"/>
  <c r="AR40" i="64"/>
  <c r="AU40" i="64"/>
  <c r="BB55" i="64"/>
  <c r="AX10" i="64"/>
  <c r="AX41" i="64"/>
  <c r="BG55" i="64"/>
  <c r="AZ55" i="64"/>
  <c r="AD40" i="64"/>
  <c r="AF40" i="64"/>
  <c r="BC40" i="64"/>
  <c r="AV40" i="64"/>
  <c r="AB42" i="64"/>
  <c r="AL40" i="64"/>
  <c r="BA55" i="64"/>
  <c r="AM40" i="64"/>
  <c r="BF57" i="64"/>
  <c r="BE57" i="64"/>
  <c r="BD55" i="64"/>
  <c r="AJ40" i="64"/>
  <c r="AY55" i="64"/>
  <c r="BF10" i="64"/>
  <c r="BF41" i="64"/>
  <c r="BF55" i="64"/>
  <c r="BG41" i="64"/>
  <c r="AE40" i="64"/>
  <c r="AZ40" i="64"/>
  <c r="BD54" i="64" l="1"/>
  <c r="BH54" i="64"/>
  <c r="AF40" i="74"/>
  <c r="AO36" i="76"/>
  <c r="AU40" i="74"/>
  <c r="AG36" i="76"/>
  <c r="BC44" i="76"/>
  <c r="AL36" i="76"/>
  <c r="AZ44" i="76"/>
  <c r="BG44" i="76"/>
  <c r="BG36" i="76"/>
  <c r="AJ40" i="74"/>
  <c r="AE40" i="74"/>
  <c r="AZ36" i="76"/>
  <c r="AY44" i="76"/>
  <c r="AY36" i="76"/>
  <c r="AV40" i="74"/>
  <c r="AK40" i="74"/>
  <c r="BE40" i="74"/>
  <c r="BD49" i="74"/>
  <c r="BD40" i="74"/>
  <c r="AO40" i="74"/>
  <c r="AN40" i="74"/>
  <c r="AD40" i="74"/>
  <c r="BC49" i="74"/>
  <c r="BC40" i="74"/>
  <c r="BB40" i="74"/>
  <c r="BB49" i="74"/>
  <c r="AG40" i="74"/>
  <c r="AB36" i="76"/>
  <c r="BF40" i="74"/>
  <c r="BF49" i="74"/>
  <c r="AM40" i="74"/>
  <c r="BD36" i="76"/>
  <c r="BD44" i="76"/>
  <c r="AI36" i="76"/>
  <c r="AC40" i="74"/>
  <c r="BA49" i="74"/>
  <c r="BA40" i="74"/>
  <c r="BA36" i="76"/>
  <c r="BA44" i="76"/>
  <c r="AQ36" i="76"/>
  <c r="AQ40" i="74"/>
  <c r="BF44" i="76"/>
  <c r="BF36" i="76"/>
  <c r="AY40" i="64"/>
  <c r="BB54" i="64"/>
  <c r="BF40" i="64"/>
  <c r="BF54" i="64"/>
  <c r="BG40" i="64"/>
  <c r="BC54" i="64"/>
  <c r="BE54" i="64"/>
  <c r="BA54" i="64"/>
  <c r="AY54" i="64"/>
  <c r="AX40" i="64"/>
  <c r="AZ54" i="64"/>
  <c r="BG54" i="64"/>
  <c r="BG49" i="74" l="1"/>
  <c r="BG40" i="74"/>
  <c r="AY49" i="74"/>
  <c r="AY40" i="74"/>
  <c r="AZ40" i="74"/>
  <c r="AR40" i="74"/>
  <c r="AG42" i="64" l="1"/>
  <c r="AH42" i="64"/>
  <c r="AG10" i="64"/>
  <c r="AG40" i="64" l="1"/>
  <c r="AH40" i="64"/>
  <c r="BG117" i="66" l="1"/>
  <c r="AP116" i="66" l="1"/>
  <c r="AO116" i="66"/>
  <c r="AN116" i="66" l="1"/>
  <c r="AQ116" i="66"/>
  <c r="AX116" i="66"/>
  <c r="AW116" i="66"/>
  <c r="AR116" i="66" l="1"/>
  <c r="AM116" i="66"/>
  <c r="AT116" i="66"/>
  <c r="AY116" i="66"/>
  <c r="AS116" i="66"/>
  <c r="AK116" i="66" l="1"/>
  <c r="AZ116" i="66"/>
  <c r="AU116" i="66"/>
  <c r="AL116" i="66"/>
  <c r="AV116" i="66"/>
  <c r="BA116" i="66" l="1"/>
  <c r="BB116" i="66" l="1"/>
  <c r="BC116" i="66" l="1"/>
  <c r="BD116" i="66" l="1"/>
  <c r="BE116" i="66"/>
  <c r="BG116" i="66"/>
  <c r="BF116" i="66" l="1"/>
  <c r="BF117" i="66" l="1"/>
  <c r="AA117" i="66"/>
  <c r="AV117" i="66"/>
  <c r="AB117" i="66"/>
  <c r="AD117" i="66"/>
  <c r="AH117" i="66"/>
  <c r="AF117" i="66"/>
  <c r="AS117" i="66"/>
  <c r="AJ117" i="66"/>
  <c r="AE117" i="66"/>
  <c r="AI117" i="66"/>
  <c r="BC117" i="66"/>
  <c r="AZ117" i="66"/>
  <c r="AG117" i="66"/>
  <c r="AC117" i="66"/>
  <c r="AX117" i="66" l="1"/>
  <c r="AQ117" i="66"/>
  <c r="AK117" i="66"/>
  <c r="AM117" i="66"/>
  <c r="BA117" i="66"/>
  <c r="AW117" i="66"/>
  <c r="AT117" i="66"/>
  <c r="AU117" i="66"/>
  <c r="AY117" i="66"/>
  <c r="BB117" i="66"/>
  <c r="BD117" i="66"/>
  <c r="AO117" i="66"/>
  <c r="AR117" i="66"/>
  <c r="AP117" i="66"/>
  <c r="AN117" i="66"/>
  <c r="BE117" i="66"/>
  <c r="AL117" i="66"/>
  <c r="AA119" i="66" l="1"/>
  <c r="AF119" i="66"/>
  <c r="AE119" i="66" l="1"/>
  <c r="AJ119" i="66"/>
  <c r="AG119" i="66"/>
  <c r="AC119" i="66"/>
  <c r="AB119" i="66"/>
  <c r="AI119" i="66" l="1"/>
  <c r="AH119" i="66"/>
  <c r="AD119" i="66"/>
  <c r="BC119" i="66" l="1"/>
  <c r="BB119" i="66"/>
  <c r="BA119" i="66"/>
  <c r="BD119" i="66"/>
  <c r="BE119" i="66" l="1"/>
  <c r="AZ119" i="66" l="1"/>
  <c r="AP119" i="66"/>
  <c r="AV119" i="66" l="1"/>
  <c r="AK119" i="66"/>
  <c r="AY119" i="66"/>
  <c r="AX119" i="66" l="1"/>
  <c r="AL119" i="66" l="1"/>
  <c r="AW119" i="66"/>
  <c r="AQ119" i="66"/>
  <c r="AM119" i="66"/>
  <c r="AR119" i="66"/>
  <c r="AO119" i="66"/>
  <c r="AN119" i="66" l="1"/>
  <c r="AU119" i="66"/>
  <c r="AT119" i="66" l="1"/>
  <c r="AS119" i="66"/>
  <c r="BG119" i="66" l="1"/>
  <c r="BF119" i="66"/>
  <c r="BG21" i="76" l="1"/>
  <c r="BG26" i="76" l="1"/>
  <c r="BH37" i="76"/>
  <c r="BG25" i="76"/>
  <c r="BG27" i="76"/>
  <c r="BG28" i="76"/>
  <c r="BG29" i="76" l="1"/>
  <c r="AA125" i="66" l="1"/>
  <c r="AM121" i="66" l="1"/>
  <c r="BE121" i="66"/>
  <c r="AK121" i="66"/>
  <c r="AD121" i="66"/>
  <c r="AZ121" i="66"/>
  <c r="BD121" i="66"/>
  <c r="AV121" i="66"/>
  <c r="BB121" i="66"/>
  <c r="AP121" i="66"/>
  <c r="AF121" i="66"/>
  <c r="AR121" i="66"/>
  <c r="BG121" i="66"/>
  <c r="BC121" i="66"/>
  <c r="AA121" i="66"/>
  <c r="AQ121" i="66"/>
  <c r="AY121" i="66"/>
  <c r="AG121" i="66"/>
  <c r="AO121" i="66"/>
  <c r="AN121" i="66"/>
  <c r="AB121" i="66"/>
  <c r="AH121" i="66"/>
  <c r="AT121" i="66"/>
  <c r="AJ121" i="66"/>
  <c r="AU121" i="66"/>
  <c r="AI121" i="66"/>
  <c r="AW121" i="66"/>
  <c r="BA121" i="66"/>
  <c r="BF121" i="66"/>
  <c r="AX121" i="66"/>
  <c r="AL121" i="66"/>
  <c r="AE121" i="66"/>
  <c r="AS121" i="66"/>
  <c r="AC121" i="66"/>
  <c r="AA123" i="66" l="1"/>
  <c r="AL120" i="66" l="1"/>
  <c r="AL55" i="65"/>
  <c r="AL122" i="66" s="1"/>
  <c r="AV55" i="65"/>
  <c r="AV122" i="66" s="1"/>
  <c r="AV120" i="66"/>
  <c r="BB55" i="65" l="1"/>
  <c r="BB122" i="66" s="1"/>
  <c r="BB120" i="66"/>
  <c r="AZ55" i="65"/>
  <c r="AZ122" i="66" s="1"/>
  <c r="AZ120" i="66"/>
  <c r="AU55" i="65"/>
  <c r="AU122" i="66" s="1"/>
  <c r="AU120" i="66"/>
  <c r="BE120" i="66"/>
  <c r="BE55" i="65"/>
  <c r="BE122" i="66" s="1"/>
  <c r="AN120" i="66"/>
  <c r="AN55" i="65"/>
  <c r="AN122" i="66" s="1"/>
  <c r="AQ120" i="66"/>
  <c r="AQ55" i="65"/>
  <c r="AQ122" i="66" s="1"/>
  <c r="AX55" i="65"/>
  <c r="AX122" i="66" s="1"/>
  <c r="AX120" i="66"/>
  <c r="BF55" i="65"/>
  <c r="BF122" i="66" s="1"/>
  <c r="BF120" i="66"/>
  <c r="AA120" i="66"/>
  <c r="AA55" i="65"/>
  <c r="AA122" i="66" s="1"/>
  <c r="AW55" i="65"/>
  <c r="AW122" i="66" s="1"/>
  <c r="AW120" i="66"/>
  <c r="AY120" i="66"/>
  <c r="AY55" i="65"/>
  <c r="AY122" i="66" s="1"/>
  <c r="AE120" i="66"/>
  <c r="AE55" i="65"/>
  <c r="AE122" i="66" s="1"/>
  <c r="AB55" i="65" l="1"/>
  <c r="AB122" i="66" s="1"/>
  <c r="AB120" i="66"/>
  <c r="BD55" i="65"/>
  <c r="BD122" i="66" s="1"/>
  <c r="BD120" i="66"/>
  <c r="AC120" i="66"/>
  <c r="AC55" i="65"/>
  <c r="AC122" i="66" s="1"/>
  <c r="AR55" i="65"/>
  <c r="AR122" i="66" s="1"/>
  <c r="AR120" i="66"/>
  <c r="AT120" i="66"/>
  <c r="AT55" i="65"/>
  <c r="AT122" i="66" s="1"/>
  <c r="AS55" i="65"/>
  <c r="AS122" i="66" s="1"/>
  <c r="AS120" i="66"/>
  <c r="BA120" i="66"/>
  <c r="BA55" i="65"/>
  <c r="BA122" i="66" s="1"/>
  <c r="AP120" i="66"/>
  <c r="AP55" i="65"/>
  <c r="AP122" i="66" s="1"/>
  <c r="AM120" i="66"/>
  <c r="AM55" i="65"/>
  <c r="AM122" i="66" s="1"/>
  <c r="AK120" i="66"/>
  <c r="AK55" i="65"/>
  <c r="AK122" i="66" s="1"/>
  <c r="AO55" i="65"/>
  <c r="AO122" i="66" s="1"/>
  <c r="AO120" i="66"/>
  <c r="AF120" i="66"/>
  <c r="AF55" i="65"/>
  <c r="AF122" i="66" s="1"/>
  <c r="AG120" i="66"/>
  <c r="AG55" i="65"/>
  <c r="AG122" i="66" s="1"/>
  <c r="AD120" i="66"/>
  <c r="AD55" i="65"/>
  <c r="AD122" i="66" s="1"/>
  <c r="BC55" i="65"/>
  <c r="BC122" i="66" s="1"/>
  <c r="BC120" i="66"/>
  <c r="AJ120" i="66"/>
  <c r="AJ55" i="65"/>
  <c r="AJ122" i="66" s="1"/>
  <c r="AI120" i="66"/>
  <c r="AI55" i="65"/>
  <c r="AI122" i="66" s="1"/>
  <c r="AH120" i="66"/>
  <c r="AH55" i="65"/>
  <c r="AH122" i="66" s="1"/>
  <c r="BG120" i="66"/>
  <c r="BG55" i="65"/>
  <c r="BG122" i="66" s="1"/>
  <c r="BG42" i="76" l="1"/>
  <c r="AA21" i="76"/>
  <c r="AA26" i="76" s="1"/>
  <c r="AX21" i="76"/>
  <c r="BH45" i="76" s="1"/>
  <c r="BG23" i="74"/>
  <c r="BH41" i="74" s="1"/>
  <c r="BF34" i="76" l="1"/>
  <c r="BG28" i="74"/>
  <c r="BG27" i="74"/>
  <c r="BG30" i="74"/>
  <c r="BG31" i="74"/>
  <c r="BF42" i="76"/>
  <c r="BG34" i="76"/>
  <c r="AX26" i="76"/>
  <c r="BG45" i="76"/>
  <c r="BG29" i="74"/>
  <c r="BG38" i="74"/>
  <c r="BF21" i="76"/>
  <c r="AJ34" i="76"/>
  <c r="AJ21" i="76"/>
  <c r="AJ26" i="76" s="1"/>
  <c r="AX34" i="76"/>
  <c r="AW21" i="76"/>
  <c r="AX37" i="76" s="1"/>
  <c r="AW34" i="76"/>
  <c r="BD23" i="74"/>
  <c r="BD29" i="74" s="1"/>
  <c r="BD38" i="74"/>
  <c r="BA42" i="76"/>
  <c r="BA34" i="76"/>
  <c r="BA21" i="76"/>
  <c r="BA26" i="76" s="1"/>
  <c r="AG34" i="76"/>
  <c r="AG21" i="76"/>
  <c r="AG26" i="76" s="1"/>
  <c r="BC34" i="76"/>
  <c r="BC42" i="76"/>
  <c r="BC21" i="76"/>
  <c r="BC26" i="76" s="1"/>
  <c r="AU21" i="76"/>
  <c r="AU26" i="76" s="1"/>
  <c r="AU34" i="76"/>
  <c r="AM34" i="76"/>
  <c r="AM21" i="76"/>
  <c r="AC34" i="76"/>
  <c r="AC21" i="76"/>
  <c r="AC26" i="76" s="1"/>
  <c r="AD21" i="76"/>
  <c r="AD26" i="76" s="1"/>
  <c r="AD34" i="76"/>
  <c r="BE21" i="76"/>
  <c r="BE42" i="76"/>
  <c r="BE34" i="76"/>
  <c r="AY21" i="76"/>
  <c r="AY26" i="76" s="1"/>
  <c r="AY34" i="76"/>
  <c r="AY42" i="76"/>
  <c r="AP34" i="76"/>
  <c r="AP21" i="76"/>
  <c r="AP26" i="76" s="1"/>
  <c r="AL34" i="76"/>
  <c r="AL21" i="76"/>
  <c r="BB23" i="74"/>
  <c r="BB29" i="74" s="1"/>
  <c r="BF47" i="74"/>
  <c r="BD42" i="76"/>
  <c r="BD34" i="76"/>
  <c r="BD21" i="76"/>
  <c r="BD26" i="76" s="1"/>
  <c r="BF23" i="74"/>
  <c r="BF29" i="74" s="1"/>
  <c r="BF38" i="74"/>
  <c r="AV34" i="76"/>
  <c r="AV21" i="76"/>
  <c r="AV26" i="76" s="1"/>
  <c r="AI21" i="76"/>
  <c r="AI34" i="76"/>
  <c r="AQ34" i="76"/>
  <c r="AQ21" i="76"/>
  <c r="AQ26" i="76" s="1"/>
  <c r="AE34" i="76"/>
  <c r="AE21" i="76"/>
  <c r="AE26" i="76" s="1"/>
  <c r="AF34" i="76"/>
  <c r="AF21" i="76"/>
  <c r="AT21" i="76"/>
  <c r="AT26" i="76" s="1"/>
  <c r="AT34" i="76"/>
  <c r="AX28" i="76"/>
  <c r="AX25" i="76"/>
  <c r="AX27" i="76"/>
  <c r="AH34" i="76"/>
  <c r="AH21" i="76"/>
  <c r="AH26" i="76" s="1"/>
  <c r="AR34" i="76"/>
  <c r="AR21" i="76"/>
  <c r="AR26" i="76" s="1"/>
  <c r="BE23" i="74"/>
  <c r="BE38" i="74"/>
  <c r="BC38" i="74"/>
  <c r="BC23" i="74"/>
  <c r="BC29" i="74" s="1"/>
  <c r="AK34" i="76"/>
  <c r="AK21" i="76"/>
  <c r="AK26" i="76" s="1"/>
  <c r="AO34" i="76"/>
  <c r="AO21" i="76"/>
  <c r="AS34" i="76"/>
  <c r="AS21" i="76"/>
  <c r="AS26" i="76" s="1"/>
  <c r="AA27" i="76"/>
  <c r="AA28" i="76"/>
  <c r="AA25" i="76"/>
  <c r="AB21" i="76"/>
  <c r="AB26" i="76" s="1"/>
  <c r="AB34" i="76"/>
  <c r="BB34" i="76"/>
  <c r="BB21" i="76"/>
  <c r="BB42" i="76"/>
  <c r="AZ21" i="76"/>
  <c r="AZ42" i="76"/>
  <c r="AZ34" i="76"/>
  <c r="AN21" i="76"/>
  <c r="AN34" i="76"/>
  <c r="BF45" i="76" l="1"/>
  <c r="BF25" i="76"/>
  <c r="BF27" i="76"/>
  <c r="BF28" i="76"/>
  <c r="BG47" i="74"/>
  <c r="BF26" i="76"/>
  <c r="BG37" i="76"/>
  <c r="BG41" i="74"/>
  <c r="BC47" i="74"/>
  <c r="BE39" i="64"/>
  <c r="AQ23" i="74"/>
  <c r="AQ38" i="74"/>
  <c r="AB38" i="74"/>
  <c r="AB23" i="74"/>
  <c r="AF38" i="74"/>
  <c r="AF23" i="74"/>
  <c r="AF29" i="74" s="1"/>
  <c r="AF37" i="76"/>
  <c r="AF28" i="76"/>
  <c r="AF27" i="76"/>
  <c r="AF25" i="76"/>
  <c r="AL25" i="76"/>
  <c r="AL28" i="76"/>
  <c r="AL27" i="76"/>
  <c r="AL37" i="76"/>
  <c r="BE45" i="76"/>
  <c r="BE25" i="76"/>
  <c r="BE37" i="76"/>
  <c r="BE27" i="76"/>
  <c r="BE28" i="76"/>
  <c r="AM28" i="76"/>
  <c r="AM25" i="76"/>
  <c r="AM37" i="76"/>
  <c r="AM27" i="76"/>
  <c r="AC38" i="74"/>
  <c r="AC23" i="74"/>
  <c r="AC29" i="74" s="1"/>
  <c r="AP39" i="64"/>
  <c r="AE39" i="64"/>
  <c r="AN37" i="76"/>
  <c r="AN28" i="76"/>
  <c r="AN25" i="76"/>
  <c r="AN27" i="76"/>
  <c r="AZ28" i="76"/>
  <c r="AZ37" i="76"/>
  <c r="AZ45" i="76"/>
  <c r="AZ25" i="76"/>
  <c r="AZ27" i="76"/>
  <c r="BE41" i="74"/>
  <c r="BE27" i="74"/>
  <c r="BE28" i="74"/>
  <c r="BE30" i="74"/>
  <c r="BE31" i="74"/>
  <c r="AR25" i="76"/>
  <c r="AR27" i="76"/>
  <c r="AR28" i="76"/>
  <c r="AR37" i="76"/>
  <c r="AQ37" i="76"/>
  <c r="AQ25" i="76"/>
  <c r="AQ27" i="76"/>
  <c r="AQ28" i="76"/>
  <c r="BF37" i="76"/>
  <c r="AC27" i="76"/>
  <c r="AC28" i="76"/>
  <c r="AC37" i="76"/>
  <c r="AC25" i="76"/>
  <c r="AJ37" i="76"/>
  <c r="AJ28" i="76"/>
  <c r="AJ27" i="76"/>
  <c r="AJ25" i="76"/>
  <c r="AY38" i="74"/>
  <c r="AY47" i="74"/>
  <c r="AY23" i="74"/>
  <c r="AO25" i="76"/>
  <c r="AO27" i="76"/>
  <c r="AO37" i="76"/>
  <c r="AO28" i="76"/>
  <c r="AL38" i="74"/>
  <c r="AL23" i="74"/>
  <c r="AL29" i="74" s="1"/>
  <c r="AP38" i="74"/>
  <c r="AP23" i="74"/>
  <c r="AP29" i="74" s="1"/>
  <c r="AO38" i="74"/>
  <c r="AO23" i="74"/>
  <c r="AO29" i="74" s="1"/>
  <c r="BB38" i="74"/>
  <c r="BA47" i="74"/>
  <c r="BA23" i="74"/>
  <c r="BA29" i="74" s="1"/>
  <c r="BA38" i="74"/>
  <c r="AH38" i="74"/>
  <c r="AH23" i="74"/>
  <c r="AH29" i="74" s="1"/>
  <c r="BD47" i="74"/>
  <c r="BB25" i="76"/>
  <c r="BB45" i="76"/>
  <c r="BB28" i="76"/>
  <c r="BB27" i="76"/>
  <c r="BB37" i="76"/>
  <c r="AS27" i="76"/>
  <c r="AS28" i="76"/>
  <c r="AS37" i="76"/>
  <c r="AS25" i="76"/>
  <c r="BB47" i="74"/>
  <c r="AS23" i="74"/>
  <c r="AS29" i="74" s="1"/>
  <c r="AS38" i="74"/>
  <c r="AF39" i="64"/>
  <c r="AI38" i="74"/>
  <c r="AI23" i="74"/>
  <c r="AI29" i="74" s="1"/>
  <c r="AR38" i="74"/>
  <c r="AR23" i="74"/>
  <c r="AR29" i="74" s="1"/>
  <c r="AW23" i="74"/>
  <c r="AW29" i="74" s="1"/>
  <c r="AW38" i="74"/>
  <c r="AA29" i="76"/>
  <c r="AD38" i="74"/>
  <c r="AD23" i="74"/>
  <c r="AD29" i="74" s="1"/>
  <c r="AT23" i="74"/>
  <c r="AT29" i="74" s="1"/>
  <c r="AT38" i="74"/>
  <c r="AI26" i="76"/>
  <c r="AI28" i="76"/>
  <c r="AI25" i="76"/>
  <c r="AI27" i="76"/>
  <c r="AI37" i="76"/>
  <c r="BB28" i="74"/>
  <c r="BB31" i="74"/>
  <c r="BB30" i="74"/>
  <c r="BB27" i="74"/>
  <c r="AY45" i="76"/>
  <c r="AY37" i="76"/>
  <c r="AY27" i="76"/>
  <c r="AY28" i="76"/>
  <c r="AY25" i="76"/>
  <c r="AK23" i="74"/>
  <c r="AK38" i="74"/>
  <c r="AG27" i="76"/>
  <c r="AG28" i="76"/>
  <c r="AG25" i="76"/>
  <c r="AG37" i="76"/>
  <c r="BD31" i="74"/>
  <c r="BD27" i="74"/>
  <c r="BD41" i="74"/>
  <c r="BD30" i="74"/>
  <c r="BD28" i="74"/>
  <c r="AM23" i="74"/>
  <c r="AM29" i="74" s="1"/>
  <c r="AM38" i="74"/>
  <c r="BC28" i="74"/>
  <c r="BC41" i="74"/>
  <c r="BC30" i="74"/>
  <c r="BC27" i="74"/>
  <c r="BC31" i="74"/>
  <c r="AP25" i="76"/>
  <c r="AP27" i="76"/>
  <c r="AP37" i="76"/>
  <c r="AP28" i="76"/>
  <c r="AA23" i="74"/>
  <c r="AA29" i="74" s="1"/>
  <c r="BE26" i="76"/>
  <c r="AU28" i="76"/>
  <c r="AU37" i="76"/>
  <c r="AU25" i="76"/>
  <c r="AU27" i="76"/>
  <c r="AO39" i="64"/>
  <c r="AN38" i="74"/>
  <c r="AN23" i="74"/>
  <c r="AN29" i="74" s="1"/>
  <c r="AZ47" i="74"/>
  <c r="AZ23" i="74"/>
  <c r="AZ29" i="74" s="1"/>
  <c r="AZ38" i="74"/>
  <c r="AE38" i="74"/>
  <c r="AE23" i="74"/>
  <c r="AZ26" i="76"/>
  <c r="BB26" i="76"/>
  <c r="AB27" i="76"/>
  <c r="AB37" i="76"/>
  <c r="AB25" i="76"/>
  <c r="AB28" i="76"/>
  <c r="AT25" i="76"/>
  <c r="AT27" i="76"/>
  <c r="AT37" i="76"/>
  <c r="AT28" i="76"/>
  <c r="AV23" i="74"/>
  <c r="AV29" i="74" s="1"/>
  <c r="AV38" i="74"/>
  <c r="AJ38" i="74"/>
  <c r="AJ23" i="74"/>
  <c r="AJ29" i="74" s="1"/>
  <c r="AG38" i="74"/>
  <c r="AG23" i="74"/>
  <c r="AE37" i="76"/>
  <c r="AE25" i="76"/>
  <c r="AE28" i="76"/>
  <c r="AE27" i="76"/>
  <c r="AV37" i="76"/>
  <c r="AV25" i="76"/>
  <c r="AV28" i="76"/>
  <c r="AV27" i="76"/>
  <c r="BE47" i="74"/>
  <c r="AX23" i="74"/>
  <c r="BH50" i="74" s="1"/>
  <c r="AX38" i="74"/>
  <c r="BG32" i="74"/>
  <c r="AU23" i="74"/>
  <c r="AU29" i="74" s="1"/>
  <c r="AU38" i="74"/>
  <c r="BC45" i="76"/>
  <c r="BC37" i="76"/>
  <c r="BC28" i="76"/>
  <c r="BC25" i="76"/>
  <c r="BC27" i="76"/>
  <c r="AW26" i="76"/>
  <c r="AW28" i="76"/>
  <c r="AW25" i="76"/>
  <c r="AW27" i="76"/>
  <c r="AW37" i="76"/>
  <c r="AN26" i="76"/>
  <c r="AO26" i="76"/>
  <c r="AK27" i="76"/>
  <c r="AK37" i="76"/>
  <c r="AK28" i="76"/>
  <c r="AK25" i="76"/>
  <c r="BE29" i="74"/>
  <c r="AH25" i="76"/>
  <c r="AH37" i="76"/>
  <c r="AH27" i="76"/>
  <c r="AH28" i="76"/>
  <c r="AX29" i="76"/>
  <c r="AF26" i="76"/>
  <c r="BF31" i="74"/>
  <c r="BF30" i="74"/>
  <c r="BF41" i="74"/>
  <c r="BF27" i="74"/>
  <c r="BF28" i="74"/>
  <c r="BD37" i="76"/>
  <c r="BD45" i="76"/>
  <c r="BD25" i="76"/>
  <c r="BD27" i="76"/>
  <c r="BD28" i="76"/>
  <c r="AL26" i="76"/>
  <c r="AD28" i="76"/>
  <c r="AD25" i="76"/>
  <c r="AD27" i="76"/>
  <c r="AD37" i="76"/>
  <c r="AM26" i="76"/>
  <c r="BA25" i="76"/>
  <c r="BA37" i="76"/>
  <c r="BA28" i="76"/>
  <c r="BA27" i="76"/>
  <c r="BA45" i="76"/>
  <c r="BF38" i="64" l="1"/>
  <c r="AI39" i="64"/>
  <c r="BF29" i="76"/>
  <c r="AS39" i="64"/>
  <c r="AJ39" i="64"/>
  <c r="AV39" i="64"/>
  <c r="AM39" i="64"/>
  <c r="AK39" i="64"/>
  <c r="AX29" i="74"/>
  <c r="BG50" i="74"/>
  <c r="AR29" i="76"/>
  <c r="AT39" i="64"/>
  <c r="AR39" i="64"/>
  <c r="AD39" i="64"/>
  <c r="BF50" i="74"/>
  <c r="AU39" i="64"/>
  <c r="AC39" i="64"/>
  <c r="BC32" i="74"/>
  <c r="AQ39" i="64"/>
  <c r="AL39" i="64"/>
  <c r="AQ29" i="76"/>
  <c r="AW39" i="64"/>
  <c r="AZ39" i="64"/>
  <c r="BA39" i="64"/>
  <c r="BD39" i="64"/>
  <c r="AN39" i="64"/>
  <c r="AG39" i="64"/>
  <c r="BD38" i="64"/>
  <c r="BE38" i="64"/>
  <c r="AV29" i="76"/>
  <c r="BB41" i="74"/>
  <c r="BD32" i="74"/>
  <c r="AJ38" i="64"/>
  <c r="BC38" i="64"/>
  <c r="BC39" i="64"/>
  <c r="BG38" i="64"/>
  <c r="BB53" i="64"/>
  <c r="AK29" i="76"/>
  <c r="BB39" i="64"/>
  <c r="AP38" i="64"/>
  <c r="BF39" i="64"/>
  <c r="BB29" i="76"/>
  <c r="BB38" i="64"/>
  <c r="BC52" i="64"/>
  <c r="AM38" i="64"/>
  <c r="AH39" i="64"/>
  <c r="AQ38" i="64"/>
  <c r="AJ29" i="76"/>
  <c r="AK29" i="74"/>
  <c r="AK27" i="74"/>
  <c r="AK41" i="74"/>
  <c r="AK31" i="74"/>
  <c r="AK28" i="74"/>
  <c r="AK30" i="74"/>
  <c r="BB50" i="74"/>
  <c r="AP41" i="74"/>
  <c r="AP27" i="74"/>
  <c r="AP30" i="74"/>
  <c r="AP28" i="74"/>
  <c r="AP31" i="74"/>
  <c r="AF29" i="76"/>
  <c r="AB41" i="74"/>
  <c r="AB30" i="74"/>
  <c r="AB28" i="74"/>
  <c r="AB27" i="74"/>
  <c r="AB31" i="74"/>
  <c r="AM41" i="74"/>
  <c r="AM31" i="74"/>
  <c r="AM28" i="74"/>
  <c r="AM27" i="74"/>
  <c r="AM30" i="74"/>
  <c r="AD29" i="76"/>
  <c r="BF52" i="64"/>
  <c r="BC29" i="76"/>
  <c r="AJ30" i="74"/>
  <c r="AJ27" i="74"/>
  <c r="AJ31" i="74"/>
  <c r="AJ28" i="74"/>
  <c r="AJ41" i="74"/>
  <c r="AU29" i="76"/>
  <c r="AY29" i="76"/>
  <c r="AS29" i="76"/>
  <c r="AH30" i="74"/>
  <c r="AH27" i="74"/>
  <c r="AH28" i="74"/>
  <c r="AH41" i="74"/>
  <c r="AH31" i="74"/>
  <c r="AO29" i="76"/>
  <c r="AG28" i="74"/>
  <c r="AG41" i="74"/>
  <c r="AG27" i="74"/>
  <c r="AG31" i="74"/>
  <c r="AG30" i="74"/>
  <c r="AE27" i="74"/>
  <c r="AE30" i="74"/>
  <c r="AE28" i="74"/>
  <c r="AE41" i="74"/>
  <c r="AE31" i="74"/>
  <c r="BA29" i="76"/>
  <c r="AU30" i="74"/>
  <c r="AU31" i="74"/>
  <c r="AU28" i="74"/>
  <c r="AU27" i="74"/>
  <c r="AU41" i="74"/>
  <c r="AT29" i="76"/>
  <c r="AB29" i="76"/>
  <c r="AZ28" i="74"/>
  <c r="AZ50" i="74"/>
  <c r="AZ27" i="74"/>
  <c r="AZ41" i="74"/>
  <c r="AZ30" i="74"/>
  <c r="AZ31" i="74"/>
  <c r="AI31" i="74"/>
  <c r="AI28" i="74"/>
  <c r="AI27" i="74"/>
  <c r="AI30" i="74"/>
  <c r="AI41" i="74"/>
  <c r="BE29" i="76"/>
  <c r="AG29" i="76"/>
  <c r="BB32" i="74"/>
  <c r="AS31" i="74"/>
  <c r="AS41" i="74"/>
  <c r="AS28" i="74"/>
  <c r="AS30" i="74"/>
  <c r="AS27" i="74"/>
  <c r="AL30" i="74"/>
  <c r="AL28" i="74"/>
  <c r="AL41" i="74"/>
  <c r="AL27" i="74"/>
  <c r="AL31" i="74"/>
  <c r="AM29" i="76"/>
  <c r="AN38" i="64"/>
  <c r="BF32" i="74"/>
  <c r="BD52" i="64"/>
  <c r="AH29" i="76"/>
  <c r="AE29" i="76"/>
  <c r="AP29" i="76"/>
  <c r="BC50" i="74"/>
  <c r="AI29" i="76"/>
  <c r="AT27" i="74"/>
  <c r="AT41" i="74"/>
  <c r="AT30" i="74"/>
  <c r="AT28" i="74"/>
  <c r="AT31" i="74"/>
  <c r="AY29" i="74"/>
  <c r="AY41" i="74"/>
  <c r="AY50" i="74"/>
  <c r="AY28" i="74"/>
  <c r="AY27" i="74"/>
  <c r="AY31" i="74"/>
  <c r="AY30" i="74"/>
  <c r="AN29" i="76"/>
  <c r="BD29" i="76"/>
  <c r="AW29" i="76"/>
  <c r="AG29" i="74"/>
  <c r="AV31" i="74"/>
  <c r="AV30" i="74"/>
  <c r="AV28" i="74"/>
  <c r="AV27" i="74"/>
  <c r="AV41" i="74"/>
  <c r="AE29" i="74"/>
  <c r="AN27" i="74"/>
  <c r="AN30" i="74"/>
  <c r="AN28" i="74"/>
  <c r="AN41" i="74"/>
  <c r="AN31" i="74"/>
  <c r="AW27" i="74"/>
  <c r="AW30" i="74"/>
  <c r="AW41" i="74"/>
  <c r="AW31" i="74"/>
  <c r="AW28" i="74"/>
  <c r="BA50" i="74"/>
  <c r="BA41" i="74"/>
  <c r="BA27" i="74"/>
  <c r="BA31" i="74"/>
  <c r="BA28" i="74"/>
  <c r="BA30" i="74"/>
  <c r="AO27" i="74"/>
  <c r="AO41" i="74"/>
  <c r="AO28" i="74"/>
  <c r="AO31" i="74"/>
  <c r="AO30" i="74"/>
  <c r="AZ29" i="76"/>
  <c r="AF30" i="74"/>
  <c r="AF27" i="74"/>
  <c r="AF28" i="74"/>
  <c r="AF31" i="74"/>
  <c r="AF41" i="74"/>
  <c r="AD28" i="74"/>
  <c r="AD31" i="74"/>
  <c r="AD30" i="74"/>
  <c r="AD41" i="74"/>
  <c r="AD27" i="74"/>
  <c r="AL29" i="76"/>
  <c r="BE50" i="74"/>
  <c r="AX28" i="74"/>
  <c r="AX27" i="74"/>
  <c r="AX30" i="74"/>
  <c r="AX41" i="74"/>
  <c r="AX31" i="74"/>
  <c r="AA28" i="74"/>
  <c r="AA31" i="74"/>
  <c r="AA30" i="74"/>
  <c r="AA27" i="74"/>
  <c r="BD50" i="74"/>
  <c r="AR30" i="74"/>
  <c r="AR31" i="74"/>
  <c r="AR28" i="74"/>
  <c r="AR27" i="74"/>
  <c r="AR41" i="74"/>
  <c r="AC29" i="76"/>
  <c r="BE32" i="74"/>
  <c r="AC31" i="74"/>
  <c r="AC27" i="74"/>
  <c r="AC41" i="74"/>
  <c r="AC28" i="74"/>
  <c r="AC30" i="74"/>
  <c r="AB29" i="74"/>
  <c r="AQ29" i="74"/>
  <c r="AQ28" i="74"/>
  <c r="AQ30" i="74"/>
  <c r="AQ31" i="74"/>
  <c r="AQ41" i="74"/>
  <c r="AQ27" i="74"/>
  <c r="BB52" i="64" l="1"/>
  <c r="BG52" i="64"/>
  <c r="AZ52" i="64"/>
  <c r="AI38" i="64"/>
  <c r="BE52" i="64"/>
  <c r="AX38" i="64"/>
  <c r="AV38" i="64"/>
  <c r="AO38" i="64"/>
  <c r="AK38" i="64"/>
  <c r="BD53" i="64"/>
  <c r="BA53" i="64"/>
  <c r="AY53" i="64"/>
  <c r="BC53" i="64"/>
  <c r="AR38" i="64"/>
  <c r="BG53" i="64"/>
  <c r="AX39" i="64"/>
  <c r="AY39" i="64"/>
  <c r="AF38" i="64"/>
  <c r="AD38" i="64"/>
  <c r="AH38" i="64"/>
  <c r="AY52" i="64"/>
  <c r="AS38" i="64"/>
  <c r="AE38" i="64"/>
  <c r="BA38" i="64"/>
  <c r="AL38" i="64"/>
  <c r="AU38" i="64"/>
  <c r="AU32" i="74"/>
  <c r="AZ38" i="64"/>
  <c r="AD32" i="74"/>
  <c r="AG38" i="64"/>
  <c r="AT38" i="64"/>
  <c r="AY38" i="64"/>
  <c r="AW32" i="74"/>
  <c r="BA52" i="64"/>
  <c r="AC38" i="64"/>
  <c r="AZ53" i="64"/>
  <c r="BE53" i="64"/>
  <c r="AQ32" i="74"/>
  <c r="AW38" i="64"/>
  <c r="BG39" i="64"/>
  <c r="BF53" i="64"/>
  <c r="BA32" i="74"/>
  <c r="AV32" i="74"/>
  <c r="AB38" i="64"/>
  <c r="AT32" i="74"/>
  <c r="AS32" i="74"/>
  <c r="AI32" i="74"/>
  <c r="AR32" i="74"/>
  <c r="AA32" i="74"/>
  <c r="AX32" i="74"/>
  <c r="AC32" i="74"/>
  <c r="AL32" i="74"/>
  <c r="AH32" i="74"/>
  <c r="AB39" i="64"/>
  <c r="AG32" i="74"/>
  <c r="AN32" i="74"/>
  <c r="AZ32" i="74"/>
  <c r="AM32" i="74"/>
  <c r="AP32" i="74"/>
  <c r="AK32" i="74"/>
  <c r="AF32" i="74"/>
  <c r="AY32" i="74"/>
  <c r="AO32" i="74"/>
  <c r="AE32" i="74"/>
  <c r="AJ32" i="74"/>
  <c r="AB32" i="74"/>
  <c r="AR118" i="66" l="1"/>
  <c r="AR115" i="66" s="1"/>
  <c r="AR48" i="65"/>
  <c r="AT118" i="66"/>
  <c r="AT115" i="66" s="1"/>
  <c r="AT48" i="65"/>
  <c r="AM118" i="66" l="1"/>
  <c r="AM115" i="66" s="1"/>
  <c r="AM48" i="65"/>
  <c r="AS118" i="66"/>
  <c r="AS115" i="66" s="1"/>
  <c r="AS48" i="65"/>
  <c r="AO118" i="66"/>
  <c r="AO115" i="66" s="1"/>
  <c r="AO48" i="65"/>
  <c r="AQ118" i="66"/>
  <c r="AQ115" i="66" s="1"/>
  <c r="AQ48" i="65"/>
  <c r="AP118" i="66"/>
  <c r="AP115" i="66" s="1"/>
  <c r="AP48" i="65"/>
  <c r="AN118" i="66"/>
  <c r="AN115" i="66" s="1"/>
  <c r="AN48" i="65"/>
  <c r="AL118" i="66"/>
  <c r="AL115" i="66" s="1"/>
  <c r="AL48" i="65"/>
  <c r="AE118" i="66" l="1"/>
  <c r="AY118" i="66"/>
  <c r="AY115" i="66" s="1"/>
  <c r="AY48" i="65"/>
  <c r="AA118" i="66"/>
  <c r="AI118" i="66"/>
  <c r="AG118" i="66"/>
  <c r="BA118" i="66"/>
  <c r="BA115" i="66" s="1"/>
  <c r="BA48" i="65"/>
  <c r="AU118" i="66"/>
  <c r="AU115" i="66" s="1"/>
  <c r="AU48" i="65"/>
  <c r="AW118" i="66"/>
  <c r="AW115" i="66" s="1"/>
  <c r="AW48" i="65"/>
  <c r="AC118" i="66"/>
  <c r="AK118" i="66"/>
  <c r="AK115" i="66" s="1"/>
  <c r="AK48" i="65"/>
  <c r="BB118" i="66"/>
  <c r="BB115" i="66" s="1"/>
  <c r="BB48" i="65"/>
  <c r="BC118" i="66"/>
  <c r="BC115" i="66" s="1"/>
  <c r="BC48" i="65"/>
  <c r="AB118" i="66"/>
  <c r="AH118" i="66"/>
  <c r="AZ118" i="66"/>
  <c r="AZ115" i="66" s="1"/>
  <c r="AZ48" i="65"/>
  <c r="AF118" i="66"/>
  <c r="AJ118" i="66"/>
  <c r="AD118" i="66"/>
  <c r="AV118" i="66"/>
  <c r="AV115" i="66" s="1"/>
  <c r="AV48" i="65"/>
  <c r="AX118" i="66"/>
  <c r="AX115" i="66" s="1"/>
  <c r="AX48" i="65"/>
  <c r="BD118" i="66"/>
  <c r="BD115" i="66" s="1"/>
  <c r="BD48" i="65"/>
  <c r="BF118" i="66" l="1"/>
  <c r="BF115" i="66" s="1"/>
  <c r="BF48" i="65"/>
  <c r="AI48" i="65"/>
  <c r="AI116" i="66"/>
  <c r="AI115" i="66" s="1"/>
  <c r="AJ48" i="65"/>
  <c r="AJ116" i="66"/>
  <c r="AJ115" i="66" s="1"/>
  <c r="AE116" i="66"/>
  <c r="AE115" i="66" s="1"/>
  <c r="AE48" i="65"/>
  <c r="AF48" i="65"/>
  <c r="AF116" i="66"/>
  <c r="AF115" i="66" s="1"/>
  <c r="BG118" i="66"/>
  <c r="BG115" i="66" s="1"/>
  <c r="BG48" i="65"/>
  <c r="AC48" i="65"/>
  <c r="AC116" i="66"/>
  <c r="AC115" i="66" s="1"/>
  <c r="AG116" i="66"/>
  <c r="AG115" i="66" s="1"/>
  <c r="AG48" i="65"/>
  <c r="AH116" i="66"/>
  <c r="AH115" i="66" s="1"/>
  <c r="AH48" i="65"/>
  <c r="AD48" i="65"/>
  <c r="AD116" i="66"/>
  <c r="AD115" i="66" s="1"/>
  <c r="AB48" i="65"/>
  <c r="AB116" i="66"/>
  <c r="AB115" i="66" s="1"/>
  <c r="AA116" i="66"/>
  <c r="AA115" i="66" s="1"/>
  <c r="AA48" i="65"/>
  <c r="BE118" i="66"/>
  <c r="BE115" i="66" s="1"/>
  <c r="BE48" i="65"/>
  <c r="AV124" i="66" l="1"/>
  <c r="AP124" i="66" l="1"/>
  <c r="BA124" i="66"/>
  <c r="AK124" i="66"/>
  <c r="AI124" i="66"/>
  <c r="BB124" i="66"/>
  <c r="AN124" i="66"/>
  <c r="AJ124" i="66"/>
  <c r="AR124" i="66"/>
  <c r="AG124" i="66"/>
  <c r="AH124" i="66"/>
  <c r="AE124" i="66"/>
  <c r="AW124" i="66"/>
  <c r="AM124" i="66"/>
  <c r="AU124" i="66"/>
  <c r="AL124" i="66"/>
  <c r="BE124" i="66"/>
  <c r="AX124" i="66"/>
  <c r="AQ124" i="66"/>
  <c r="BF124" i="66"/>
  <c r="BD124" i="66"/>
  <c r="AV46" i="65"/>
  <c r="AV80" i="65"/>
  <c r="AV83" i="65" s="1"/>
  <c r="AV114" i="66"/>
  <c r="AV69" i="65"/>
  <c r="BG124" i="66"/>
  <c r="AY124" i="66"/>
  <c r="AS124" i="66"/>
  <c r="AT124" i="66"/>
  <c r="AO124" i="66"/>
  <c r="BC124" i="66"/>
  <c r="AF124" i="66"/>
  <c r="AZ124" i="66"/>
  <c r="BG46" i="65"/>
  <c r="BE69" i="65" l="1"/>
  <c r="BE114" i="66"/>
  <c r="BE80" i="65"/>
  <c r="BE46" i="65"/>
  <c r="AI114" i="66"/>
  <c r="AI80" i="65"/>
  <c r="AI46" i="65"/>
  <c r="AI69" i="65"/>
  <c r="AV148" i="66"/>
  <c r="AV151" i="66" s="1"/>
  <c r="AV113" i="66"/>
  <c r="AV136" i="66"/>
  <c r="AZ114" i="66"/>
  <c r="AZ46" i="65"/>
  <c r="AZ80" i="65"/>
  <c r="AZ69" i="65"/>
  <c r="BA80" i="65"/>
  <c r="BA114" i="66"/>
  <c r="BA46" i="65"/>
  <c r="BA69" i="65"/>
  <c r="AE46" i="65"/>
  <c r="AE114" i="66"/>
  <c r="AE80" i="65"/>
  <c r="AE83" i="65" s="1"/>
  <c r="AE69" i="65"/>
  <c r="BC80" i="65"/>
  <c r="BC69" i="65"/>
  <c r="BC114" i="66"/>
  <c r="BC46" i="65"/>
  <c r="AT69" i="65"/>
  <c r="AT46" i="65"/>
  <c r="AT114" i="66"/>
  <c r="AT80" i="65"/>
  <c r="AG46" i="65"/>
  <c r="AG80" i="65"/>
  <c r="AG114" i="66"/>
  <c r="AG69" i="65"/>
  <c r="AX114" i="66"/>
  <c r="AX46" i="65"/>
  <c r="AX69" i="65"/>
  <c r="AX80" i="65"/>
  <c r="BH104" i="65" s="1"/>
  <c r="BB80" i="65"/>
  <c r="BB114" i="66"/>
  <c r="BB46" i="65"/>
  <c r="BB69" i="65"/>
  <c r="AK69" i="65"/>
  <c r="AK80" i="65"/>
  <c r="AK46" i="65"/>
  <c r="AK114" i="66"/>
  <c r="AL69" i="65"/>
  <c r="AL80" i="65"/>
  <c r="AL46" i="65"/>
  <c r="AL114" i="66"/>
  <c r="AP80" i="65"/>
  <c r="AP114" i="66"/>
  <c r="AP69" i="65"/>
  <c r="AP46" i="65"/>
  <c r="BD114" i="66"/>
  <c r="BD80" i="65"/>
  <c r="BD69" i="65"/>
  <c r="BD46" i="65"/>
  <c r="AY69" i="65"/>
  <c r="AY46" i="65"/>
  <c r="AY114" i="66"/>
  <c r="AY80" i="65"/>
  <c r="BG114" i="66"/>
  <c r="BG80" i="65"/>
  <c r="BH92" i="65" s="1"/>
  <c r="BG69" i="65"/>
  <c r="AR114" i="66"/>
  <c r="AR69" i="65"/>
  <c r="AR46" i="65"/>
  <c r="AR80" i="65"/>
  <c r="AN114" i="66"/>
  <c r="AN80" i="65"/>
  <c r="AN69" i="65"/>
  <c r="AN46" i="65"/>
  <c r="AJ69" i="65"/>
  <c r="AJ46" i="65"/>
  <c r="AJ80" i="65"/>
  <c r="AJ114" i="66"/>
  <c r="AQ69" i="65"/>
  <c r="AQ114" i="66"/>
  <c r="AQ80" i="65"/>
  <c r="AQ46" i="65"/>
  <c r="AU114" i="66"/>
  <c r="AU46" i="65"/>
  <c r="AU80" i="65"/>
  <c r="AU69" i="65"/>
  <c r="AW69" i="65"/>
  <c r="AW114" i="66"/>
  <c r="AW46" i="65"/>
  <c r="AW80" i="65"/>
  <c r="AD124" i="66"/>
  <c r="AH114" i="66"/>
  <c r="AH69" i="65"/>
  <c r="AH80" i="65"/>
  <c r="AH46" i="65"/>
  <c r="BF80" i="65"/>
  <c r="BF46" i="65"/>
  <c r="BF69" i="65"/>
  <c r="BF114" i="66"/>
  <c r="AF80" i="65"/>
  <c r="AF69" i="65"/>
  <c r="AF46" i="65"/>
  <c r="AF114" i="66"/>
  <c r="AO46" i="65"/>
  <c r="AO69" i="65"/>
  <c r="AO114" i="66"/>
  <c r="AO80" i="65"/>
  <c r="AS80" i="65"/>
  <c r="AS69" i="65"/>
  <c r="AS46" i="65"/>
  <c r="AS114" i="66"/>
  <c r="BB148" i="66" l="1"/>
  <c r="BB113" i="66"/>
  <c r="BB136" i="66"/>
  <c r="BF83" i="65"/>
  <c r="BF104" i="65"/>
  <c r="BF92" i="65"/>
  <c r="AW83" i="65"/>
  <c r="AW92" i="65"/>
  <c r="AL136" i="66"/>
  <c r="AL113" i="66"/>
  <c r="AL148" i="66"/>
  <c r="BB104" i="65"/>
  <c r="BB92" i="65"/>
  <c r="BB83" i="65"/>
  <c r="BC148" i="66"/>
  <c r="BC113" i="66"/>
  <c r="BC136" i="66"/>
  <c r="AR148" i="66"/>
  <c r="AR136" i="66"/>
  <c r="AR113" i="66"/>
  <c r="AS148" i="66"/>
  <c r="AS113" i="66"/>
  <c r="AS136" i="66"/>
  <c r="AF148" i="66"/>
  <c r="AF113" i="66"/>
  <c r="AF136" i="66"/>
  <c r="AQ92" i="65"/>
  <c r="AQ83" i="65"/>
  <c r="AK113" i="66"/>
  <c r="AK148" i="66"/>
  <c r="AK136" i="66"/>
  <c r="AM80" i="65"/>
  <c r="AN92" i="65" s="1"/>
  <c r="AM114" i="66"/>
  <c r="AM69" i="65"/>
  <c r="AM46" i="65"/>
  <c r="BA136" i="66"/>
  <c r="BA148" i="66"/>
  <c r="BA113" i="66"/>
  <c r="AZ148" i="66"/>
  <c r="AZ136" i="66"/>
  <c r="AZ113" i="66"/>
  <c r="BE104" i="65"/>
  <c r="BE83" i="65"/>
  <c r="BE92" i="65"/>
  <c r="AZ104" i="65"/>
  <c r="AZ92" i="65"/>
  <c r="AZ83" i="65"/>
  <c r="AV5" i="64"/>
  <c r="AH92" i="65"/>
  <c r="AH83" i="65"/>
  <c r="AW113" i="66"/>
  <c r="AW136" i="66"/>
  <c r="AW148" i="66"/>
  <c r="AQ113" i="66"/>
  <c r="AQ148" i="66"/>
  <c r="AQ136" i="66"/>
  <c r="AN83" i="65"/>
  <c r="BG104" i="65"/>
  <c r="BG92" i="65"/>
  <c r="BG83" i="65"/>
  <c r="BH95" i="65" s="1"/>
  <c r="BD92" i="65"/>
  <c r="BD104" i="65"/>
  <c r="BD83" i="65"/>
  <c r="AL92" i="65"/>
  <c r="AL83" i="65"/>
  <c r="BC104" i="65"/>
  <c r="BC83" i="65"/>
  <c r="BC92" i="65"/>
  <c r="BA104" i="65"/>
  <c r="BA92" i="65"/>
  <c r="BA83" i="65"/>
  <c r="BE136" i="66"/>
  <c r="BE113" i="66"/>
  <c r="BE148" i="66"/>
  <c r="AI148" i="66"/>
  <c r="AI113" i="66"/>
  <c r="AI136" i="66"/>
  <c r="AD46" i="65"/>
  <c r="AD80" i="65"/>
  <c r="AD69" i="65"/>
  <c r="AD114" i="66"/>
  <c r="AC124" i="66"/>
  <c r="AN113" i="66"/>
  <c r="AN148" i="66"/>
  <c r="AN136" i="66"/>
  <c r="BG136" i="66"/>
  <c r="BG113" i="66"/>
  <c r="BG148" i="66"/>
  <c r="BH161" i="66" s="1"/>
  <c r="BD148" i="66"/>
  <c r="BD113" i="66"/>
  <c r="BD136" i="66"/>
  <c r="AK92" i="65"/>
  <c r="AK83" i="65"/>
  <c r="D11" i="112"/>
  <c r="AX92" i="65"/>
  <c r="AX83" i="65"/>
  <c r="BH107" i="65" s="1"/>
  <c r="AT83" i="65"/>
  <c r="AT92" i="65"/>
  <c r="AU136" i="66"/>
  <c r="AU148" i="66"/>
  <c r="AU113" i="66"/>
  <c r="AP92" i="65"/>
  <c r="AP83" i="65"/>
  <c r="AS92" i="65"/>
  <c r="AS83" i="65"/>
  <c r="AF92" i="65"/>
  <c r="AF83" i="65"/>
  <c r="AH136" i="66"/>
  <c r="AH148" i="66"/>
  <c r="AH113" i="66"/>
  <c r="AJ136" i="66"/>
  <c r="AJ113" i="66"/>
  <c r="AJ148" i="66"/>
  <c r="AR92" i="65"/>
  <c r="AR83" i="65"/>
  <c r="AY104" i="65"/>
  <c r="AY92" i="65"/>
  <c r="AY83" i="65"/>
  <c r="AT136" i="66"/>
  <c r="AT148" i="66"/>
  <c r="AT113" i="66"/>
  <c r="AO92" i="65"/>
  <c r="AO83" i="65"/>
  <c r="BF136" i="66"/>
  <c r="BF148" i="66"/>
  <c r="BF113" i="66"/>
  <c r="AV92" i="65"/>
  <c r="AU83" i="65"/>
  <c r="AU92" i="65"/>
  <c r="AJ92" i="65"/>
  <c r="AJ83" i="65"/>
  <c r="AY113" i="66"/>
  <c r="AY148" i="66"/>
  <c r="AY136" i="66"/>
  <c r="AG113" i="66"/>
  <c r="AG136" i="66"/>
  <c r="AG148" i="66"/>
  <c r="AE113" i="66"/>
  <c r="AE136" i="66"/>
  <c r="AE148" i="66"/>
  <c r="AE151" i="66" s="1"/>
  <c r="AO148" i="66"/>
  <c r="AO113" i="66"/>
  <c r="AO136" i="66"/>
  <c r="AP113" i="66"/>
  <c r="AP136" i="66"/>
  <c r="AP148" i="66"/>
  <c r="AX148" i="66"/>
  <c r="BH174" i="66" s="1"/>
  <c r="AX113" i="66"/>
  <c r="AX136" i="66"/>
  <c r="AG92" i="65"/>
  <c r="AG83" i="65"/>
  <c r="AI83" i="65"/>
  <c r="AI92" i="65"/>
  <c r="AR5" i="64" l="1"/>
  <c r="AG161" i="66"/>
  <c r="AG151" i="66"/>
  <c r="AT161" i="66"/>
  <c r="AT151" i="66"/>
  <c r="T11" i="112"/>
  <c r="BG107" i="65"/>
  <c r="G11" i="112"/>
  <c r="W11" i="112" s="1"/>
  <c r="BG95" i="65"/>
  <c r="AF161" i="66"/>
  <c r="AF151" i="66"/>
  <c r="AF164" i="66" s="1"/>
  <c r="BB107" i="65"/>
  <c r="BB95" i="65"/>
  <c r="AB124" i="66"/>
  <c r="AW37" i="64"/>
  <c r="AW5" i="64"/>
  <c r="AK5" i="64"/>
  <c r="AK37" i="64"/>
  <c r="AN5" i="64"/>
  <c r="AN37" i="64"/>
  <c r="AX5" i="64"/>
  <c r="BH49" i="64" s="1"/>
  <c r="AX37" i="64"/>
  <c r="AI95" i="65"/>
  <c r="D24" i="112"/>
  <c r="AX151" i="66"/>
  <c r="BH177" i="66" s="1"/>
  <c r="AX161" i="66"/>
  <c r="AS95" i="65"/>
  <c r="AK95" i="65"/>
  <c r="AI161" i="66"/>
  <c r="AI151" i="66"/>
  <c r="AQ161" i="66"/>
  <c r="AQ151" i="66"/>
  <c r="AZ174" i="66"/>
  <c r="AZ151" i="66"/>
  <c r="AZ161" i="66"/>
  <c r="AR161" i="66"/>
  <c r="AR151" i="66"/>
  <c r="BB174" i="66"/>
  <c r="BB151" i="66"/>
  <c r="BB161" i="66"/>
  <c r="AE5" i="64"/>
  <c r="AZ5" i="64"/>
  <c r="AZ51" i="64"/>
  <c r="AY151" i="66"/>
  <c r="AY174" i="66"/>
  <c r="AY161" i="66"/>
  <c r="AJ95" i="65"/>
  <c r="AP95" i="65"/>
  <c r="BG174" i="66"/>
  <c r="BG151" i="66"/>
  <c r="BH164" i="66" s="1"/>
  <c r="BG161" i="66"/>
  <c r="AA124" i="66"/>
  <c r="BC37" i="64"/>
  <c r="BC5" i="64"/>
  <c r="BC51" i="64"/>
  <c r="AT37" i="64"/>
  <c r="AT5" i="64"/>
  <c r="AH37" i="64"/>
  <c r="AH5" i="64"/>
  <c r="AS37" i="64"/>
  <c r="AS5" i="64"/>
  <c r="AG95" i="65"/>
  <c r="AP151" i="66"/>
  <c r="AP161" i="66"/>
  <c r="BC95" i="65"/>
  <c r="BC107" i="65"/>
  <c r="AL95" i="65"/>
  <c r="AZ95" i="65"/>
  <c r="AZ107" i="65"/>
  <c r="AL37" i="64"/>
  <c r="AL5" i="64"/>
  <c r="AI37" i="64"/>
  <c r="AI5" i="64"/>
  <c r="AV161" i="66"/>
  <c r="AU161" i="66"/>
  <c r="AU151" i="66"/>
  <c r="AD113" i="66"/>
  <c r="AD148" i="66"/>
  <c r="AD136" i="66"/>
  <c r="BE161" i="66"/>
  <c r="BE174" i="66"/>
  <c r="BE151" i="66"/>
  <c r="AW161" i="66"/>
  <c r="AW151" i="66"/>
  <c r="AW164" i="66" s="1"/>
  <c r="AS151" i="66"/>
  <c r="AS161" i="66"/>
  <c r="AW95" i="65"/>
  <c r="AP37" i="64"/>
  <c r="AP5" i="64"/>
  <c r="AG37" i="64"/>
  <c r="AG5" i="64"/>
  <c r="AF37" i="64"/>
  <c r="AF5" i="64"/>
  <c r="AV95" i="65"/>
  <c r="AU95" i="65"/>
  <c r="AZ37" i="64"/>
  <c r="AN151" i="66"/>
  <c r="BD107" i="65"/>
  <c r="BD95" i="65"/>
  <c r="AM148" i="66"/>
  <c r="AM113" i="66"/>
  <c r="AM136" i="66"/>
  <c r="AQ95" i="65"/>
  <c r="BC161" i="66"/>
  <c r="BC174" i="66"/>
  <c r="BC151" i="66"/>
  <c r="AL151" i="66"/>
  <c r="AL161" i="66"/>
  <c r="AO5" i="64"/>
  <c r="AO37" i="64"/>
  <c r="BF151" i="66"/>
  <c r="BF174" i="66"/>
  <c r="BF161" i="66"/>
  <c r="AC80" i="65"/>
  <c r="AC114" i="66"/>
  <c r="AC69" i="65"/>
  <c r="AC46" i="65"/>
  <c r="AM5" i="64"/>
  <c r="AM37" i="64"/>
  <c r="BG37" i="64"/>
  <c r="AO161" i="66"/>
  <c r="AO151" i="66"/>
  <c r="AO95" i="65"/>
  <c r="AY95" i="65"/>
  <c r="AY107" i="65"/>
  <c r="AH161" i="66"/>
  <c r="AH151" i="66"/>
  <c r="AE92" i="65"/>
  <c r="AD83" i="65"/>
  <c r="AM83" i="65"/>
  <c r="AN95" i="65" s="1"/>
  <c r="AM92" i="65"/>
  <c r="BG5" i="64"/>
  <c r="BH35" i="64" s="1"/>
  <c r="BG51" i="64"/>
  <c r="AJ5" i="64"/>
  <c r="AJ37" i="64"/>
  <c r="BB51" i="64"/>
  <c r="BB5" i="64"/>
  <c r="AR95" i="65"/>
  <c r="AT95" i="65"/>
  <c r="AX95" i="65"/>
  <c r="D14" i="112"/>
  <c r="BA107" i="65"/>
  <c r="BA95" i="65"/>
  <c r="AH95" i="65"/>
  <c r="BA161" i="66"/>
  <c r="BA151" i="66"/>
  <c r="BA174" i="66"/>
  <c r="BF107" i="65"/>
  <c r="BF95" i="65"/>
  <c r="AJ151" i="66"/>
  <c r="AJ161" i="66"/>
  <c r="AF95" i="65"/>
  <c r="BD161" i="66"/>
  <c r="BD151" i="66"/>
  <c r="BD174" i="66"/>
  <c r="V11" i="112"/>
  <c r="AV15" i="64"/>
  <c r="AV6" i="117"/>
  <c r="AV9" i="117" s="1"/>
  <c r="AV6" i="118"/>
  <c r="AV9" i="118" s="1"/>
  <c r="BE107" i="65"/>
  <c r="BE95" i="65"/>
  <c r="AK151" i="66"/>
  <c r="AK161" i="66"/>
  <c r="AV21" i="64" l="1"/>
  <c r="AV178" i="125"/>
  <c r="AV179" i="125" s="1"/>
  <c r="AO164" i="66"/>
  <c r="AK164" i="66"/>
  <c r="AR164" i="66"/>
  <c r="BG49" i="64"/>
  <c r="AH164" i="66"/>
  <c r="AJ164" i="66"/>
  <c r="AS164" i="66"/>
  <c r="T24" i="112"/>
  <c r="AN15" i="64"/>
  <c r="AN35" i="64"/>
  <c r="AN6" i="118"/>
  <c r="AN6" i="117"/>
  <c r="BA37" i="64"/>
  <c r="BA51" i="64"/>
  <c r="BA5" i="64"/>
  <c r="BB35" i="64" s="1"/>
  <c r="BD5" i="64"/>
  <c r="BD37" i="64"/>
  <c r="BD51" i="64"/>
  <c r="AF35" i="64"/>
  <c r="AF15" i="64"/>
  <c r="AF6" i="118"/>
  <c r="AF6" i="117"/>
  <c r="AV164" i="66"/>
  <c r="AU164" i="66"/>
  <c r="BC6" i="118"/>
  <c r="BC6" i="117"/>
  <c r="BC49" i="64"/>
  <c r="BC35" i="64"/>
  <c r="BC15" i="64"/>
  <c r="AE6" i="117"/>
  <c r="AE15" i="64"/>
  <c r="AE6" i="118"/>
  <c r="AE9" i="118" s="1"/>
  <c r="AI164" i="66"/>
  <c r="AO6" i="118"/>
  <c r="AO15" i="64"/>
  <c r="AO6" i="117"/>
  <c r="AO35" i="64"/>
  <c r="BG164" i="66"/>
  <c r="BG177" i="66"/>
  <c r="G24" i="112"/>
  <c r="W24" i="112" s="1"/>
  <c r="E11" i="112"/>
  <c r="U11" i="112" s="1"/>
  <c r="E7" i="112"/>
  <c r="U7" i="112" s="1"/>
  <c r="E10" i="112"/>
  <c r="U10" i="112" s="1"/>
  <c r="E13" i="112"/>
  <c r="U13" i="112" s="1"/>
  <c r="E12" i="112"/>
  <c r="U12" i="112" s="1"/>
  <c r="E8" i="112"/>
  <c r="U8" i="112" s="1"/>
  <c r="E9" i="112"/>
  <c r="U9" i="112" s="1"/>
  <c r="T14" i="112"/>
  <c r="E6" i="112"/>
  <c r="BB37" i="64"/>
  <c r="AH6" i="117"/>
  <c r="AH6" i="118"/>
  <c r="AH35" i="64"/>
  <c r="AH15" i="64"/>
  <c r="AM161" i="66"/>
  <c r="AM151" i="66"/>
  <c r="AM164" i="66" s="1"/>
  <c r="BB49" i="64"/>
  <c r="BB6" i="118"/>
  <c r="BB6" i="117"/>
  <c r="BB15" i="64"/>
  <c r="AM95" i="65"/>
  <c r="AE161" i="66"/>
  <c r="AD151" i="66"/>
  <c r="AI35" i="64"/>
  <c r="AI15" i="64"/>
  <c r="AI6" i="118"/>
  <c r="AI6" i="117"/>
  <c r="BE5" i="64"/>
  <c r="BE37" i="64"/>
  <c r="BE51" i="64"/>
  <c r="AY177" i="66"/>
  <c r="AY164" i="66"/>
  <c r="AZ49" i="64"/>
  <c r="AZ6" i="117"/>
  <c r="AZ6" i="118"/>
  <c r="AZ15" i="64"/>
  <c r="BB177" i="66"/>
  <c r="BB164" i="66"/>
  <c r="AK6" i="118"/>
  <c r="AK35" i="64"/>
  <c r="AK15" i="64"/>
  <c r="AK6" i="117"/>
  <c r="AV37" i="64"/>
  <c r="AU5" i="64"/>
  <c r="AU37" i="64"/>
  <c r="BF177" i="66"/>
  <c r="BF164" i="66"/>
  <c r="BF51" i="64"/>
  <c r="BF37" i="64"/>
  <c r="BF5" i="64"/>
  <c r="BG35" i="64" s="1"/>
  <c r="AC148" i="66"/>
  <c r="AC113" i="66"/>
  <c r="AC136" i="66"/>
  <c r="AG6" i="117"/>
  <c r="AG6" i="118"/>
  <c r="AG35" i="64"/>
  <c r="AG15" i="64"/>
  <c r="AT164" i="66"/>
  <c r="BG15" i="64"/>
  <c r="BG6" i="117"/>
  <c r="BH19" i="117" s="1"/>
  <c r="BG6" i="118"/>
  <c r="BH19" i="118" s="1"/>
  <c r="AE95" i="65"/>
  <c r="AD92" i="65"/>
  <c r="AC83" i="65"/>
  <c r="AL164" i="66"/>
  <c r="AQ5" i="64"/>
  <c r="AR35" i="64" s="1"/>
  <c r="AQ37" i="64"/>
  <c r="AT35" i="64"/>
  <c r="AT6" i="118"/>
  <c r="AT6" i="117"/>
  <c r="AT15" i="64"/>
  <c r="AX35" i="64"/>
  <c r="AX6" i="117"/>
  <c r="BH29" i="117" s="1"/>
  <c r="AX6" i="118"/>
  <c r="BH29" i="118" s="1"/>
  <c r="AX15" i="64"/>
  <c r="AW35" i="64"/>
  <c r="AW6" i="118"/>
  <c r="AW15" i="64"/>
  <c r="AW6" i="117"/>
  <c r="AR37" i="64"/>
  <c r="AP164" i="66"/>
  <c r="G10" i="112"/>
  <c r="W10" i="112" s="1"/>
  <c r="G13" i="112"/>
  <c r="W13" i="112" s="1"/>
  <c r="G9" i="112"/>
  <c r="W9" i="112" s="1"/>
  <c r="G8" i="112"/>
  <c r="W8" i="112" s="1"/>
  <c r="G7" i="112"/>
  <c r="W7" i="112" s="1"/>
  <c r="G12" i="112"/>
  <c r="W12" i="112" s="1"/>
  <c r="V14" i="112"/>
  <c r="AA114" i="66"/>
  <c r="AA46" i="65"/>
  <c r="AA69" i="65"/>
  <c r="AA80" i="65"/>
  <c r="AA83" i="65" s="1"/>
  <c r="AB46" i="65"/>
  <c r="AB69" i="65"/>
  <c r="AB114" i="66"/>
  <c r="AB80" i="65"/>
  <c r="BD164" i="66"/>
  <c r="BD177" i="66"/>
  <c r="BA164" i="66"/>
  <c r="BA177" i="66"/>
  <c r="BC164" i="66"/>
  <c r="BC177" i="66"/>
  <c r="AL35" i="64"/>
  <c r="AL6" i="118"/>
  <c r="AL6" i="117"/>
  <c r="AL15" i="64"/>
  <c r="AZ164" i="66"/>
  <c r="AZ177" i="66"/>
  <c r="AQ164" i="66"/>
  <c r="AG164" i="66"/>
  <c r="AR15" i="64"/>
  <c r="AR6" i="118"/>
  <c r="AR6" i="117"/>
  <c r="AM35" i="64"/>
  <c r="AM6" i="118"/>
  <c r="AM6" i="117"/>
  <c r="AM15" i="64"/>
  <c r="AN161" i="66"/>
  <c r="AV22" i="64"/>
  <c r="AV5" i="117"/>
  <c r="AV8" i="117" s="1"/>
  <c r="AV5" i="118"/>
  <c r="AV8" i="118" s="1"/>
  <c r="AV31" i="64"/>
  <c r="AV30" i="64"/>
  <c r="AV29" i="64"/>
  <c r="AV27" i="64"/>
  <c r="AV28" i="64"/>
  <c r="AV26" i="64"/>
  <c r="AV25" i="64"/>
  <c r="AV24" i="64"/>
  <c r="AV23" i="64"/>
  <c r="AJ35" i="64"/>
  <c r="AJ15" i="64"/>
  <c r="AJ6" i="118"/>
  <c r="AJ6" i="117"/>
  <c r="AY5" i="64"/>
  <c r="AY51" i="64"/>
  <c r="AY37" i="64"/>
  <c r="AP35" i="64"/>
  <c r="AP15" i="64"/>
  <c r="AP6" i="118"/>
  <c r="AP6" i="117"/>
  <c r="BE177" i="66"/>
  <c r="BE164" i="66"/>
  <c r="AS15" i="64"/>
  <c r="AS6" i="118"/>
  <c r="AS6" i="117"/>
  <c r="AS35" i="64"/>
  <c r="V24" i="112"/>
  <c r="AX164" i="66"/>
  <c r="D27" i="112"/>
  <c r="AF178" i="125" l="1"/>
  <c r="AF179" i="125" s="1"/>
  <c r="AP178" i="125"/>
  <c r="AP179" i="125" s="1"/>
  <c r="AN178" i="125"/>
  <c r="AN179" i="125" s="1"/>
  <c r="E24" i="112"/>
  <c r="U24" i="112" s="1"/>
  <c r="AG178" i="125"/>
  <c r="AG179" i="125" s="1"/>
  <c r="AH178" i="125"/>
  <c r="AH179" i="125" s="1"/>
  <c r="AS178" i="125"/>
  <c r="AS179" i="125" s="1"/>
  <c r="AJ178" i="125"/>
  <c r="AJ179" i="125" s="1"/>
  <c r="AX178" i="125"/>
  <c r="AX179" i="125" s="1"/>
  <c r="AK21" i="64"/>
  <c r="AK178" i="125"/>
  <c r="AK179" i="125" s="1"/>
  <c r="AM21" i="64"/>
  <c r="AM178" i="125"/>
  <c r="AM179" i="125" s="1"/>
  <c r="AR21" i="64"/>
  <c r="AR178" i="125"/>
  <c r="AR179" i="125" s="1"/>
  <c r="AT21" i="64"/>
  <c r="AT178" i="125"/>
  <c r="AT179" i="125" s="1"/>
  <c r="BH45" i="64"/>
  <c r="BG178" i="125"/>
  <c r="BG179" i="125" s="1"/>
  <c r="AZ21" i="64"/>
  <c r="AZ178" i="125"/>
  <c r="AZ179" i="125" s="1"/>
  <c r="AO21" i="64"/>
  <c r="AO178" i="125"/>
  <c r="AO179" i="125" s="1"/>
  <c r="AL21" i="64"/>
  <c r="AL178" i="125"/>
  <c r="AL179" i="125" s="1"/>
  <c r="AW21" i="64"/>
  <c r="AW178" i="125"/>
  <c r="AW179" i="125" s="1"/>
  <c r="AI21" i="64"/>
  <c r="AI178" i="125"/>
  <c r="AI179" i="125" s="1"/>
  <c r="BB21" i="64"/>
  <c r="BB178" i="125"/>
  <c r="BB179" i="125" s="1"/>
  <c r="AE21" i="64"/>
  <c r="AE178" i="125"/>
  <c r="AE179" i="125" s="1"/>
  <c r="BC21" i="64"/>
  <c r="BC178" i="125"/>
  <c r="BC179" i="125" s="1"/>
  <c r="BH59" i="64"/>
  <c r="AP21" i="64"/>
  <c r="AN164" i="66"/>
  <c r="BG21" i="64"/>
  <c r="AZ35" i="64"/>
  <c r="AY49" i="64"/>
  <c r="AD37" i="64"/>
  <c r="AS5" i="118"/>
  <c r="AS31" i="64"/>
  <c r="AS22" i="64"/>
  <c r="AS5" i="117"/>
  <c r="AS45" i="64"/>
  <c r="AS29" i="64"/>
  <c r="AS27" i="64"/>
  <c r="AS28" i="64"/>
  <c r="AS30" i="64"/>
  <c r="AS26" i="64"/>
  <c r="AS25" i="64"/>
  <c r="AS24" i="64"/>
  <c r="AS23" i="64"/>
  <c r="AH5" i="117"/>
  <c r="AH31" i="64"/>
  <c r="AH5" i="118"/>
  <c r="AH45" i="64"/>
  <c r="AH22" i="64"/>
  <c r="AH27" i="64"/>
  <c r="AH28" i="64"/>
  <c r="AH26" i="64"/>
  <c r="AH30" i="64"/>
  <c r="AH29" i="64"/>
  <c r="AH25" i="64"/>
  <c r="AH24" i="64"/>
  <c r="AH23" i="64"/>
  <c r="AO19" i="117"/>
  <c r="AO9" i="117"/>
  <c r="BC9" i="118"/>
  <c r="BC19" i="118"/>
  <c r="BC29" i="118"/>
  <c r="AF5" i="117"/>
  <c r="AF31" i="64"/>
  <c r="AF22" i="64"/>
  <c r="AF5" i="118"/>
  <c r="AF45" i="64"/>
  <c r="AF30" i="64"/>
  <c r="AF28" i="64"/>
  <c r="AF27" i="64"/>
  <c r="AF29" i="64"/>
  <c r="AF26" i="64"/>
  <c r="AF25" i="64"/>
  <c r="AF24" i="64"/>
  <c r="AF23" i="64"/>
  <c r="AN31" i="64"/>
  <c r="AN5" i="118"/>
  <c r="AN5" i="117"/>
  <c r="AN22" i="64"/>
  <c r="AN45" i="64"/>
  <c r="AN29" i="64"/>
  <c r="AN30" i="64"/>
  <c r="AN28" i="64"/>
  <c r="AN27" i="64"/>
  <c r="AN26" i="64"/>
  <c r="AN25" i="64"/>
  <c r="AN24" i="64"/>
  <c r="AN23" i="64"/>
  <c r="AX5" i="117"/>
  <c r="BH28" i="117" s="1"/>
  <c r="BH68" i="64"/>
  <c r="AX22" i="64"/>
  <c r="AX45" i="64"/>
  <c r="AX31" i="64"/>
  <c r="AX5" i="118"/>
  <c r="BH28" i="118" s="1"/>
  <c r="AX30" i="64"/>
  <c r="AX28" i="64"/>
  <c r="AX27" i="64"/>
  <c r="AX29" i="64"/>
  <c r="AX26" i="64"/>
  <c r="AX24" i="64"/>
  <c r="AX25" i="64"/>
  <c r="AX23" i="64"/>
  <c r="AE164" i="66"/>
  <c r="AW19" i="117"/>
  <c r="AW9" i="117"/>
  <c r="AW22" i="117" s="1"/>
  <c r="AX19" i="118"/>
  <c r="AX9" i="118"/>
  <c r="BH32" i="118" s="1"/>
  <c r="AK9" i="118"/>
  <c r="AK19" i="118"/>
  <c r="AZ9" i="117"/>
  <c r="AZ29" i="117"/>
  <c r="BE6" i="117"/>
  <c r="BE15" i="64"/>
  <c r="BE49" i="64"/>
  <c r="BE6" i="118"/>
  <c r="BE35" i="64"/>
  <c r="E14" i="112"/>
  <c r="U14" i="112" s="1"/>
  <c r="U6" i="112"/>
  <c r="AO45" i="64"/>
  <c r="AO5" i="117"/>
  <c r="AO31" i="64"/>
  <c r="AO22" i="64"/>
  <c r="AO5" i="118"/>
  <c r="AO30" i="64"/>
  <c r="AO29" i="64"/>
  <c r="AO27" i="64"/>
  <c r="AO28" i="64"/>
  <c r="AO26" i="64"/>
  <c r="AO25" i="64"/>
  <c r="AO24" i="64"/>
  <c r="AO23" i="64"/>
  <c r="AW22" i="64"/>
  <c r="AW31" i="64"/>
  <c r="AW5" i="118"/>
  <c r="AW45" i="64"/>
  <c r="AW5" i="117"/>
  <c r="AW30" i="64"/>
  <c r="AW28" i="64"/>
  <c r="AW29" i="64"/>
  <c r="AW27" i="64"/>
  <c r="AW26" i="64"/>
  <c r="AW25" i="64"/>
  <c r="AW24" i="64"/>
  <c r="AW23" i="64"/>
  <c r="AX9" i="117"/>
  <c r="BH32" i="117" s="1"/>
  <c r="AX19" i="117"/>
  <c r="AG21" i="64"/>
  <c r="AG45" i="64"/>
  <c r="AG22" i="64"/>
  <c r="AG5" i="118"/>
  <c r="AG31" i="64"/>
  <c r="AG5" i="117"/>
  <c r="AG27" i="64"/>
  <c r="AG30" i="64"/>
  <c r="AG29" i="64"/>
  <c r="AG28" i="64"/>
  <c r="AG26" i="64"/>
  <c r="AG25" i="64"/>
  <c r="AG24" i="64"/>
  <c r="AG23" i="64"/>
  <c r="AH9" i="118"/>
  <c r="AH19" i="118"/>
  <c r="V27" i="112"/>
  <c r="G19" i="112"/>
  <c r="G22" i="112"/>
  <c r="W22" i="112" s="1"/>
  <c r="G26" i="112"/>
  <c r="W26" i="112" s="1"/>
  <c r="G23" i="112"/>
  <c r="W23" i="112" s="1"/>
  <c r="G20" i="112"/>
  <c r="W20" i="112" s="1"/>
  <c r="G25" i="112"/>
  <c r="W25" i="112" s="1"/>
  <c r="G21" i="112"/>
  <c r="W21" i="112" s="1"/>
  <c r="AO19" i="118"/>
  <c r="AO9" i="118"/>
  <c r="AJ21" i="64"/>
  <c r="AJ22" i="64"/>
  <c r="AJ45" i="64"/>
  <c r="AJ31" i="64"/>
  <c r="AJ5" i="117"/>
  <c r="AJ5" i="118"/>
  <c r="AJ27" i="64"/>
  <c r="AJ30" i="64"/>
  <c r="AJ28" i="64"/>
  <c r="AJ29" i="64"/>
  <c r="AJ26" i="64"/>
  <c r="AJ25" i="64"/>
  <c r="AJ24" i="64"/>
  <c r="AJ23" i="64"/>
  <c r="AM19" i="118"/>
  <c r="AM9" i="118"/>
  <c r="AC92" i="65"/>
  <c r="AB92" i="65"/>
  <c r="AB83" i="65"/>
  <c r="AC95" i="65" s="1"/>
  <c r="AA148" i="66"/>
  <c r="AA151" i="66" s="1"/>
  <c r="AA113" i="66"/>
  <c r="AA136" i="66"/>
  <c r="AW19" i="118"/>
  <c r="AW9" i="118"/>
  <c r="AW22" i="118" s="1"/>
  <c r="BG9" i="118"/>
  <c r="BH22" i="118" s="1"/>
  <c r="BG29" i="118"/>
  <c r="AU6" i="117"/>
  <c r="AU15" i="64"/>
  <c r="AU6" i="118"/>
  <c r="AU35" i="64"/>
  <c r="AV35" i="64"/>
  <c r="AI9" i="117"/>
  <c r="AI19" i="117"/>
  <c r="AN21" i="64"/>
  <c r="AS21" i="64"/>
  <c r="AP19" i="117"/>
  <c r="AP9" i="117"/>
  <c r="AR9" i="117"/>
  <c r="AB113" i="66"/>
  <c r="AB136" i="66"/>
  <c r="AB148" i="66"/>
  <c r="AT31" i="64"/>
  <c r="AT22" i="64"/>
  <c r="AT5" i="117"/>
  <c r="AT45" i="64"/>
  <c r="AT5" i="118"/>
  <c r="AT30" i="64"/>
  <c r="AT28" i="64"/>
  <c r="AT29" i="64"/>
  <c r="AT27" i="64"/>
  <c r="AT26" i="64"/>
  <c r="AT25" i="64"/>
  <c r="AT24" i="64"/>
  <c r="AT23" i="64"/>
  <c r="AD95" i="65"/>
  <c r="AG9" i="118"/>
  <c r="AG19" i="118"/>
  <c r="BF6" i="117"/>
  <c r="BF6" i="118"/>
  <c r="BF49" i="64"/>
  <c r="BF15" i="64"/>
  <c r="BF35" i="64"/>
  <c r="BB66" i="64"/>
  <c r="BB68" i="64" s="1"/>
  <c r="BB5" i="117"/>
  <c r="BB22" i="64"/>
  <c r="BB31" i="64"/>
  <c r="BB59" i="64"/>
  <c r="BB5" i="118"/>
  <c r="BB30" i="64"/>
  <c r="BB28" i="64"/>
  <c r="BB29" i="64"/>
  <c r="BB27" i="64"/>
  <c r="BB26" i="64"/>
  <c r="BB24" i="64"/>
  <c r="BB25" i="64"/>
  <c r="BB23" i="64"/>
  <c r="AH19" i="117"/>
  <c r="AH9" i="117"/>
  <c r="BC5" i="117"/>
  <c r="BC31" i="64"/>
  <c r="BC22" i="64"/>
  <c r="BC45" i="64"/>
  <c r="BC66" i="64"/>
  <c r="BC68" i="64" s="1"/>
  <c r="BC59" i="64"/>
  <c r="BC5" i="118"/>
  <c r="BC29" i="64"/>
  <c r="BC30" i="64"/>
  <c r="BC27" i="64"/>
  <c r="BC28" i="64"/>
  <c r="BC26" i="64"/>
  <c r="BC25" i="64"/>
  <c r="BC24" i="64"/>
  <c r="BC23" i="64"/>
  <c r="AL5" i="117"/>
  <c r="AL22" i="64"/>
  <c r="AL31" i="64"/>
  <c r="AL5" i="118"/>
  <c r="AL45" i="64"/>
  <c r="AL29" i="64"/>
  <c r="AL27" i="64"/>
  <c r="AL28" i="64"/>
  <c r="AL30" i="64"/>
  <c r="AL26" i="64"/>
  <c r="AL25" i="64"/>
  <c r="AL24" i="64"/>
  <c r="AL23" i="64"/>
  <c r="AT9" i="117"/>
  <c r="AT19" i="117"/>
  <c r="AQ6" i="118"/>
  <c r="AR19" i="118" s="1"/>
  <c r="AQ6" i="117"/>
  <c r="AQ15" i="64"/>
  <c r="AQ35" i="64"/>
  <c r="AG9" i="117"/>
  <c r="AG19" i="117"/>
  <c r="AZ5" i="118"/>
  <c r="AZ5" i="117"/>
  <c r="AZ22" i="64"/>
  <c r="AZ66" i="64"/>
  <c r="AZ68" i="64" s="1"/>
  <c r="AZ59" i="64"/>
  <c r="AZ31" i="64"/>
  <c r="AZ27" i="64"/>
  <c r="AZ28" i="64"/>
  <c r="AZ30" i="64"/>
  <c r="AZ26" i="64"/>
  <c r="AZ29" i="64"/>
  <c r="AZ25" i="64"/>
  <c r="AZ24" i="64"/>
  <c r="AZ23" i="64"/>
  <c r="AI9" i="118"/>
  <c r="AI19" i="118"/>
  <c r="BB9" i="117"/>
  <c r="BB29" i="117"/>
  <c r="AE31" i="64"/>
  <c r="AE5" i="117"/>
  <c r="AE8" i="117" s="1"/>
  <c r="AE22" i="64"/>
  <c r="AE5" i="118"/>
  <c r="AE30" i="64"/>
  <c r="AE27" i="64"/>
  <c r="AE29" i="64"/>
  <c r="AE28" i="64"/>
  <c r="AE26" i="64"/>
  <c r="AE25" i="64"/>
  <c r="AE24" i="64"/>
  <c r="AE23" i="64"/>
  <c r="AF21" i="64"/>
  <c r="AN19" i="117"/>
  <c r="AN9" i="117"/>
  <c r="AJ9" i="117"/>
  <c r="AJ19" i="117"/>
  <c r="AR9" i="118"/>
  <c r="AL19" i="117"/>
  <c r="AL9" i="117"/>
  <c r="AX21" i="64"/>
  <c r="AT19" i="118"/>
  <c r="AT9" i="118"/>
  <c r="BG9" i="117"/>
  <c r="BH22" i="117" s="1"/>
  <c r="BG29" i="117"/>
  <c r="AK9" i="117"/>
  <c r="AK19" i="117"/>
  <c r="AI45" i="64"/>
  <c r="AI22" i="64"/>
  <c r="AI31" i="64"/>
  <c r="AI5" i="117"/>
  <c r="AI5" i="118"/>
  <c r="AI30" i="64"/>
  <c r="AI28" i="64"/>
  <c r="AI27" i="64"/>
  <c r="AI29" i="64"/>
  <c r="AI26" i="64"/>
  <c r="AI25" i="64"/>
  <c r="AI24" i="64"/>
  <c r="AI23" i="64"/>
  <c r="BB9" i="118"/>
  <c r="BB29" i="118"/>
  <c r="AE9" i="117"/>
  <c r="AF19" i="117"/>
  <c r="AF9" i="117"/>
  <c r="BD6" i="117"/>
  <c r="BD35" i="64"/>
  <c r="BD49" i="64"/>
  <c r="BD6" i="118"/>
  <c r="BD15" i="64"/>
  <c r="AN19" i="118"/>
  <c r="AN9" i="118"/>
  <c r="AS19" i="117"/>
  <c r="AS9" i="117"/>
  <c r="AP9" i="118"/>
  <c r="AP19" i="118"/>
  <c r="AY15" i="64"/>
  <c r="AY6" i="117"/>
  <c r="AZ19" i="117" s="1"/>
  <c r="AY35" i="64"/>
  <c r="AY6" i="118"/>
  <c r="AM22" i="64"/>
  <c r="AM5" i="117"/>
  <c r="AM31" i="64"/>
  <c r="AM5" i="118"/>
  <c r="AM45" i="64"/>
  <c r="AM30" i="64"/>
  <c r="AM27" i="64"/>
  <c r="AM29" i="64"/>
  <c r="AM28" i="64"/>
  <c r="AM26" i="64"/>
  <c r="AM25" i="64"/>
  <c r="AM24" i="64"/>
  <c r="AM23" i="64"/>
  <c r="E26" i="112"/>
  <c r="U26" i="112" s="1"/>
  <c r="E21" i="112"/>
  <c r="U21" i="112" s="1"/>
  <c r="E23" i="112"/>
  <c r="U23" i="112" s="1"/>
  <c r="E22" i="112"/>
  <c r="U22" i="112" s="1"/>
  <c r="E20" i="112"/>
  <c r="U20" i="112" s="1"/>
  <c r="T27" i="112"/>
  <c r="E19" i="112"/>
  <c r="E25" i="112"/>
  <c r="U25" i="112" s="1"/>
  <c r="AS19" i="118"/>
  <c r="AS9" i="118"/>
  <c r="AP31" i="64"/>
  <c r="AP5" i="118"/>
  <c r="AP45" i="64"/>
  <c r="AP5" i="117"/>
  <c r="AP22" i="64"/>
  <c r="AP28" i="64"/>
  <c r="AP27" i="64"/>
  <c r="AP29" i="64"/>
  <c r="AP30" i="64"/>
  <c r="AP26" i="64"/>
  <c r="AP25" i="64"/>
  <c r="AP24" i="64"/>
  <c r="AP23" i="64"/>
  <c r="AJ9" i="118"/>
  <c r="AJ19" i="118"/>
  <c r="AE37" i="64"/>
  <c r="AD5" i="64"/>
  <c r="AM9" i="117"/>
  <c r="AM19" i="117"/>
  <c r="AR5" i="118"/>
  <c r="AR22" i="64"/>
  <c r="AR31" i="64"/>
  <c r="AR5" i="117"/>
  <c r="AR30" i="64"/>
  <c r="AR27" i="64"/>
  <c r="AR28" i="64"/>
  <c r="AR29" i="64"/>
  <c r="AR26" i="64"/>
  <c r="AR25" i="64"/>
  <c r="AR24" i="64"/>
  <c r="AR23" i="64"/>
  <c r="AL9" i="118"/>
  <c r="AL19" i="118"/>
  <c r="W6" i="112"/>
  <c r="G14" i="112"/>
  <c r="W14" i="112" s="1"/>
  <c r="BG66" i="64"/>
  <c r="BG68" i="64" s="1"/>
  <c r="BG22" i="64"/>
  <c r="BG5" i="117"/>
  <c r="BH18" i="117" s="1"/>
  <c r="BG31" i="64"/>
  <c r="BG5" i="118"/>
  <c r="BH18" i="118" s="1"/>
  <c r="BG59" i="64"/>
  <c r="BG28" i="64"/>
  <c r="BG27" i="64"/>
  <c r="BG30" i="64"/>
  <c r="BG29" i="64"/>
  <c r="BG26" i="64"/>
  <c r="BG25" i="64"/>
  <c r="BG24" i="64"/>
  <c r="BG23" i="64"/>
  <c r="AD161" i="66"/>
  <c r="AC151" i="66"/>
  <c r="AK31" i="64"/>
  <c r="AK45" i="64"/>
  <c r="AK22" i="64"/>
  <c r="AK5" i="117"/>
  <c r="AK5" i="118"/>
  <c r="AK30" i="64"/>
  <c r="AK27" i="64"/>
  <c r="AK29" i="64"/>
  <c r="AK28" i="64"/>
  <c r="AK26" i="64"/>
  <c r="AK25" i="64"/>
  <c r="AK24" i="64"/>
  <c r="AK23" i="64"/>
  <c r="AZ29" i="118"/>
  <c r="AZ9" i="118"/>
  <c r="AH21" i="64"/>
  <c r="BC19" i="117"/>
  <c r="BC29" i="117"/>
  <c r="BC9" i="117"/>
  <c r="AF9" i="118"/>
  <c r="AF19" i="118"/>
  <c r="BA15" i="64"/>
  <c r="BA6" i="118"/>
  <c r="BB19" i="118" s="1"/>
  <c r="BA49" i="64"/>
  <c r="BA6" i="117"/>
  <c r="BA35" i="64"/>
  <c r="BD178" i="125" l="1"/>
  <c r="BD179" i="125" s="1"/>
  <c r="AQ178" i="125"/>
  <c r="AQ179" i="125" s="1"/>
  <c r="AL22" i="118"/>
  <c r="BE21" i="64"/>
  <c r="BE178" i="125"/>
  <c r="BE179" i="125" s="1"/>
  <c r="BB45" i="64"/>
  <c r="BA178" i="125"/>
  <c r="BA179" i="125" s="1"/>
  <c r="AZ45" i="64"/>
  <c r="AY178" i="125"/>
  <c r="AY179" i="125" s="1"/>
  <c r="BF21" i="64"/>
  <c r="BF178" i="125"/>
  <c r="BF179" i="125" s="1"/>
  <c r="AU21" i="64"/>
  <c r="AU178" i="125"/>
  <c r="AU179" i="125" s="1"/>
  <c r="AP22" i="117"/>
  <c r="AN22" i="118"/>
  <c r="BG45" i="64"/>
  <c r="AI22" i="118"/>
  <c r="AS22" i="118"/>
  <c r="AX22" i="117"/>
  <c r="AJ22" i="118"/>
  <c r="AS22" i="117"/>
  <c r="AY21" i="64"/>
  <c r="AP22" i="118"/>
  <c r="AJ22" i="117"/>
  <c r="AM22" i="117"/>
  <c r="AT22" i="117"/>
  <c r="AI22" i="117"/>
  <c r="BF19" i="118"/>
  <c r="BF29" i="118"/>
  <c r="BF9" i="118"/>
  <c r="BG22" i="118" s="1"/>
  <c r="AZ32" i="118"/>
  <c r="BG8" i="117"/>
  <c r="BH21" i="117" s="1"/>
  <c r="BG28" i="117"/>
  <c r="AM8" i="117"/>
  <c r="AM18" i="117"/>
  <c r="AY29" i="118"/>
  <c r="AY9" i="118"/>
  <c r="AY19" i="118"/>
  <c r="BB32" i="118"/>
  <c r="AQ19" i="117"/>
  <c r="AQ9" i="117"/>
  <c r="AQ22" i="117" s="1"/>
  <c r="AJ18" i="118"/>
  <c r="AJ8" i="118"/>
  <c r="AW8" i="117"/>
  <c r="AW21" i="117" s="1"/>
  <c r="AW18" i="117"/>
  <c r="AO18" i="118"/>
  <c r="AO8" i="118"/>
  <c r="AZ32" i="117"/>
  <c r="AZ19" i="118"/>
  <c r="BB32" i="117"/>
  <c r="AQ19" i="118"/>
  <c r="AQ9" i="118"/>
  <c r="AQ22" i="118" s="1"/>
  <c r="BF9" i="117"/>
  <c r="BG22" i="117" s="1"/>
  <c r="BF29" i="117"/>
  <c r="BF19" i="117"/>
  <c r="AT8" i="118"/>
  <c r="AT18" i="118"/>
  <c r="AB95" i="65"/>
  <c r="AH18" i="118"/>
  <c r="AH8" i="118"/>
  <c r="AS8" i="118"/>
  <c r="AS18" i="118"/>
  <c r="AQ31" i="64"/>
  <c r="AQ45" i="64"/>
  <c r="AQ5" i="117"/>
  <c r="AQ22" i="64"/>
  <c r="AQ5" i="118"/>
  <c r="AR18" i="118" s="1"/>
  <c r="AQ30" i="64"/>
  <c r="AQ29" i="64"/>
  <c r="AQ28" i="64"/>
  <c r="AQ27" i="64"/>
  <c r="AQ26" i="64"/>
  <c r="AQ25" i="64"/>
  <c r="AQ24" i="64"/>
  <c r="AQ23" i="64"/>
  <c r="AG22" i="118"/>
  <c r="AF22" i="118"/>
  <c r="AR8" i="117"/>
  <c r="AK22" i="117"/>
  <c r="AC37" i="64"/>
  <c r="BA19" i="117"/>
  <c r="BA29" i="117"/>
  <c r="BA9" i="117"/>
  <c r="AR45" i="64"/>
  <c r="AP8" i="118"/>
  <c r="AP18" i="118"/>
  <c r="AI8" i="118"/>
  <c r="AI18" i="118"/>
  <c r="BG19" i="117"/>
  <c r="BB19" i="117"/>
  <c r="AZ8" i="117"/>
  <c r="AZ28" i="117"/>
  <c r="AL8" i="117"/>
  <c r="AL18" i="117"/>
  <c r="AH22" i="117"/>
  <c r="BG32" i="118"/>
  <c r="BE9" i="118"/>
  <c r="BE19" i="118"/>
  <c r="BE29" i="118"/>
  <c r="AN8" i="117"/>
  <c r="AN18" i="117"/>
  <c r="AC5" i="64"/>
  <c r="BC32" i="117"/>
  <c r="BC22" i="117"/>
  <c r="AP8" i="117"/>
  <c r="AP18" i="117"/>
  <c r="BD29" i="117"/>
  <c r="BD9" i="117"/>
  <c r="BD19" i="117"/>
  <c r="AI8" i="117"/>
  <c r="AI18" i="117"/>
  <c r="BG32" i="117"/>
  <c r="AZ8" i="118"/>
  <c r="AZ28" i="118"/>
  <c r="BB28" i="117"/>
  <c r="BB8" i="117"/>
  <c r="AR19" i="117"/>
  <c r="BG19" i="118"/>
  <c r="AJ8" i="117"/>
  <c r="AJ18" i="117"/>
  <c r="AH22" i="118"/>
  <c r="AG18" i="117"/>
  <c r="AG8" i="117"/>
  <c r="AW8" i="118"/>
  <c r="AW21" i="118" s="1"/>
  <c r="AW18" i="118"/>
  <c r="AO18" i="117"/>
  <c r="AO8" i="117"/>
  <c r="AK22" i="118"/>
  <c r="AD164" i="66"/>
  <c r="AN18" i="118"/>
  <c r="AN8" i="118"/>
  <c r="AF8" i="117"/>
  <c r="AF21" i="117" s="1"/>
  <c r="AF18" i="117"/>
  <c r="AH18" i="117"/>
  <c r="AH8" i="117"/>
  <c r="AK18" i="118"/>
  <c r="AK8" i="118"/>
  <c r="BG8" i="118"/>
  <c r="BH21" i="118" s="1"/>
  <c r="BG28" i="118"/>
  <c r="AD15" i="64"/>
  <c r="AD6" i="117"/>
  <c r="AD6" i="118"/>
  <c r="AE35" i="64"/>
  <c r="AY19" i="117"/>
  <c r="AY29" i="117"/>
  <c r="AY9" i="117"/>
  <c r="AG22" i="117"/>
  <c r="AF22" i="117"/>
  <c r="AN22" i="117"/>
  <c r="AQ21" i="64"/>
  <c r="BC28" i="117"/>
  <c r="BC8" i="117"/>
  <c r="BC18" i="117"/>
  <c r="BB28" i="118"/>
  <c r="BB8" i="118"/>
  <c r="AT18" i="117"/>
  <c r="AT8" i="117"/>
  <c r="AV19" i="118"/>
  <c r="AU9" i="118"/>
  <c r="AU19" i="118"/>
  <c r="BE45" i="64"/>
  <c r="BE66" i="64"/>
  <c r="BE68" i="64" s="1"/>
  <c r="BE22" i="64"/>
  <c r="BE5" i="117"/>
  <c r="BE59" i="64"/>
  <c r="BE5" i="118"/>
  <c r="BE31" i="64"/>
  <c r="BE28" i="64"/>
  <c r="BE30" i="64"/>
  <c r="BE29" i="64"/>
  <c r="BE27" i="64"/>
  <c r="BE26" i="64"/>
  <c r="BE25" i="64"/>
  <c r="BE24" i="64"/>
  <c r="BE23" i="64"/>
  <c r="AO22" i="117"/>
  <c r="BD29" i="118"/>
  <c r="BD9" i="118"/>
  <c r="BD19" i="118"/>
  <c r="AA5" i="64"/>
  <c r="AA15" i="64" s="1"/>
  <c r="BA29" i="118"/>
  <c r="BA19" i="118"/>
  <c r="BA9" i="118"/>
  <c r="AK18" i="117"/>
  <c r="AK8" i="117"/>
  <c r="AY66" i="64"/>
  <c r="AY68" i="64" s="1"/>
  <c r="AY45" i="64"/>
  <c r="AY59" i="64"/>
  <c r="AY5" i="118"/>
  <c r="AY31" i="64"/>
  <c r="AY22" i="64"/>
  <c r="AY5" i="117"/>
  <c r="AZ18" i="117" s="1"/>
  <c r="AY28" i="64"/>
  <c r="AY30" i="64"/>
  <c r="AY27" i="64"/>
  <c r="AY29" i="64"/>
  <c r="AY26" i="64"/>
  <c r="AY25" i="64"/>
  <c r="AY24" i="64"/>
  <c r="AY23" i="64"/>
  <c r="AL8" i="118"/>
  <c r="AL18" i="118"/>
  <c r="BC28" i="118"/>
  <c r="BC8" i="118"/>
  <c r="BC18" i="118"/>
  <c r="BF59" i="64"/>
  <c r="BF66" i="64"/>
  <c r="BF68" i="64" s="1"/>
  <c r="BF31" i="64"/>
  <c r="BF5" i="117"/>
  <c r="BF5" i="118"/>
  <c r="BF22" i="64"/>
  <c r="BF45" i="64"/>
  <c r="BF28" i="64"/>
  <c r="BF29" i="64"/>
  <c r="BF30" i="64"/>
  <c r="BF27" i="64"/>
  <c r="BF26" i="64"/>
  <c r="BF24" i="64"/>
  <c r="BF25" i="64"/>
  <c r="BF23" i="64"/>
  <c r="AC161" i="66"/>
  <c r="AB161" i="66"/>
  <c r="AB151" i="66"/>
  <c r="AB164" i="66" s="1"/>
  <c r="AV45" i="64"/>
  <c r="AU45" i="64"/>
  <c r="AU22" i="64"/>
  <c r="AU5" i="117"/>
  <c r="AU31" i="64"/>
  <c r="AU5" i="118"/>
  <c r="AU30" i="64"/>
  <c r="AU29" i="64"/>
  <c r="AU27" i="64"/>
  <c r="AU28" i="64"/>
  <c r="AU26" i="64"/>
  <c r="AU25" i="64"/>
  <c r="AU24" i="64"/>
  <c r="AU23" i="64"/>
  <c r="BE9" i="117"/>
  <c r="BE29" i="117"/>
  <c r="BE19" i="117"/>
  <c r="AS18" i="117"/>
  <c r="AS8" i="117"/>
  <c r="BA21" i="64"/>
  <c r="BA59" i="64"/>
  <c r="BA66" i="64"/>
  <c r="BA68" i="64" s="1"/>
  <c r="BA45" i="64"/>
  <c r="BA5" i="118"/>
  <c r="BA22" i="64"/>
  <c r="BA31" i="64"/>
  <c r="BA5" i="117"/>
  <c r="BB18" i="117" s="1"/>
  <c r="BA28" i="64"/>
  <c r="BA27" i="64"/>
  <c r="BA30" i="64"/>
  <c r="BA29" i="64"/>
  <c r="BA26" i="64"/>
  <c r="BA25" i="64"/>
  <c r="BA24" i="64"/>
  <c r="BA23" i="64"/>
  <c r="AR8" i="118"/>
  <c r="U19" i="112"/>
  <c r="E27" i="112"/>
  <c r="U27" i="112" s="1"/>
  <c r="AM8" i="118"/>
  <c r="AM18" i="118"/>
  <c r="BD21" i="64"/>
  <c r="BD59" i="64"/>
  <c r="BD5" i="117"/>
  <c r="BD22" i="64"/>
  <c r="BD66" i="64"/>
  <c r="BD68" i="64" s="1"/>
  <c r="BD45" i="64"/>
  <c r="BD31" i="64"/>
  <c r="BD5" i="118"/>
  <c r="BD28" i="64"/>
  <c r="BD29" i="64"/>
  <c r="BD27" i="64"/>
  <c r="BD30" i="64"/>
  <c r="BD26" i="64"/>
  <c r="BD24" i="64"/>
  <c r="BD25" i="64"/>
  <c r="BD23" i="64"/>
  <c r="AT22" i="118"/>
  <c r="AL22" i="117"/>
  <c r="AV19" i="117"/>
  <c r="AU9" i="117"/>
  <c r="AU19" i="117"/>
  <c r="AM22" i="118"/>
  <c r="AO22" i="118"/>
  <c r="W19" i="112"/>
  <c r="G27" i="112"/>
  <c r="W27" i="112" s="1"/>
  <c r="AG18" i="118"/>
  <c r="AG8" i="118"/>
  <c r="AX18" i="117"/>
  <c r="AX8" i="117"/>
  <c r="BH31" i="117" s="1"/>
  <c r="AF18" i="118"/>
  <c r="AF8" i="118"/>
  <c r="BC22" i="118"/>
  <c r="BC32" i="118"/>
  <c r="AE8" i="118"/>
  <c r="AX22" i="118"/>
  <c r="AX18" i="118"/>
  <c r="AX8" i="118"/>
  <c r="BH31" i="118" s="1"/>
  <c r="AS21" i="117" l="1"/>
  <c r="AL21" i="118"/>
  <c r="AD21" i="64"/>
  <c r="AD178" i="125"/>
  <c r="AD179" i="125" s="1"/>
  <c r="AR22" i="118"/>
  <c r="AK21" i="117"/>
  <c r="AR22" i="117"/>
  <c r="AO21" i="117"/>
  <c r="AX21" i="118"/>
  <c r="AX21" i="117"/>
  <c r="AP21" i="118"/>
  <c r="AK21" i="118"/>
  <c r="AN21" i="117"/>
  <c r="AG21" i="117"/>
  <c r="AI21" i="118"/>
  <c r="AM21" i="118"/>
  <c r="AF21" i="118"/>
  <c r="AT21" i="118"/>
  <c r="AJ21" i="117"/>
  <c r="BD18" i="117"/>
  <c r="BD8" i="117"/>
  <c r="BD28" i="117"/>
  <c r="BA22" i="118"/>
  <c r="BA32" i="118"/>
  <c r="AY22" i="117"/>
  <c r="AY32" i="117"/>
  <c r="AD35" i="64"/>
  <c r="AC6" i="118"/>
  <c r="AC6" i="117"/>
  <c r="AD19" i="117" s="1"/>
  <c r="AC15" i="64"/>
  <c r="BA22" i="117"/>
  <c r="BA32" i="117"/>
  <c r="AS21" i="118"/>
  <c r="BD28" i="118"/>
  <c r="BD18" i="118"/>
  <c r="BD8" i="118"/>
  <c r="BE32" i="117"/>
  <c r="BE22" i="117"/>
  <c r="BF18" i="118"/>
  <c r="BF28" i="118"/>
  <c r="BF8" i="118"/>
  <c r="BG21" i="118" s="1"/>
  <c r="AA6" i="117"/>
  <c r="AA9" i="117" s="1"/>
  <c r="AA6" i="118"/>
  <c r="AA9" i="118" s="1"/>
  <c r="AD9" i="117"/>
  <c r="AE19" i="117"/>
  <c r="BB31" i="117"/>
  <c r="AP21" i="117"/>
  <c r="AQ18" i="118"/>
  <c r="AQ8" i="118"/>
  <c r="AQ21" i="118" s="1"/>
  <c r="AH21" i="118"/>
  <c r="AV18" i="118"/>
  <c r="AU8" i="118"/>
  <c r="AU18" i="118"/>
  <c r="BC31" i="118"/>
  <c r="BC21" i="118"/>
  <c r="AY8" i="118"/>
  <c r="AZ21" i="118" s="1"/>
  <c r="AY28" i="118"/>
  <c r="AY18" i="118"/>
  <c r="AE45" i="64"/>
  <c r="AD22" i="64"/>
  <c r="AD31" i="64"/>
  <c r="AD5" i="117"/>
  <c r="AD5" i="118"/>
  <c r="AD29" i="64"/>
  <c r="AD30" i="64"/>
  <c r="AD28" i="64"/>
  <c r="AD27" i="64"/>
  <c r="AD26" i="64"/>
  <c r="AD25" i="64"/>
  <c r="AD24" i="64"/>
  <c r="AD23" i="64"/>
  <c r="AH21" i="117"/>
  <c r="AZ31" i="117"/>
  <c r="AJ21" i="118"/>
  <c r="AM21" i="117"/>
  <c r="BF32" i="118"/>
  <c r="BF22" i="118"/>
  <c r="AU22" i="117"/>
  <c r="AV22" i="117"/>
  <c r="BA18" i="118"/>
  <c r="BA28" i="118"/>
  <c r="BA8" i="118"/>
  <c r="BB21" i="118" s="1"/>
  <c r="BF18" i="117"/>
  <c r="BF8" i="117"/>
  <c r="BG21" i="117" s="1"/>
  <c r="BF28" i="117"/>
  <c r="BD22" i="118"/>
  <c r="BD32" i="118"/>
  <c r="BE18" i="118"/>
  <c r="BE8" i="118"/>
  <c r="BE28" i="118"/>
  <c r="BB31" i="118"/>
  <c r="BE22" i="118"/>
  <c r="BE32" i="118"/>
  <c r="AB37" i="64"/>
  <c r="AB5" i="64"/>
  <c r="BB22" i="117"/>
  <c r="BG18" i="117"/>
  <c r="BB18" i="118"/>
  <c r="AI21" i="117"/>
  <c r="AL21" i="117"/>
  <c r="AQ18" i="117"/>
  <c r="AQ8" i="117"/>
  <c r="AQ21" i="117" s="1"/>
  <c r="AZ22" i="117"/>
  <c r="AG21" i="118"/>
  <c r="AV18" i="117"/>
  <c r="AU8" i="117"/>
  <c r="AU18" i="117"/>
  <c r="BE28" i="117"/>
  <c r="BE18" i="117"/>
  <c r="BE8" i="117"/>
  <c r="BG18" i="118"/>
  <c r="AZ31" i="118"/>
  <c r="BG31" i="117"/>
  <c r="AN21" i="118"/>
  <c r="AZ18" i="118"/>
  <c r="BD22" i="117"/>
  <c r="BD32" i="117"/>
  <c r="AO21" i="118"/>
  <c r="BA8" i="117"/>
  <c r="BB21" i="117" s="1"/>
  <c r="BA28" i="117"/>
  <c r="BA18" i="117"/>
  <c r="AY28" i="117"/>
  <c r="AY18" i="117"/>
  <c r="AY8" i="117"/>
  <c r="AV22" i="118"/>
  <c r="AU22" i="118"/>
  <c r="AT21" i="117"/>
  <c r="BC31" i="117"/>
  <c r="BC21" i="117"/>
  <c r="AE19" i="118"/>
  <c r="AD9" i="118"/>
  <c r="AE22" i="118" s="1"/>
  <c r="BG31" i="118"/>
  <c r="AR18" i="117"/>
  <c r="BF32" i="117"/>
  <c r="BF22" i="117"/>
  <c r="BB22" i="118"/>
  <c r="AY32" i="118"/>
  <c r="AY22" i="118"/>
  <c r="AZ22" i="118"/>
  <c r="AC164" i="66"/>
  <c r="AC21" i="64" l="1"/>
  <c r="AC178" i="125"/>
  <c r="AC179" i="125" s="1"/>
  <c r="AA21" i="64"/>
  <c r="AA178" i="125"/>
  <c r="AA179" i="125" s="1"/>
  <c r="BE21" i="118"/>
  <c r="BE31" i="118"/>
  <c r="BA31" i="118"/>
  <c r="BA21" i="118"/>
  <c r="AE18" i="117"/>
  <c r="AD8" i="117"/>
  <c r="AE22" i="117"/>
  <c r="AR21" i="117"/>
  <c r="AY21" i="118"/>
  <c r="AY31" i="118"/>
  <c r="AY31" i="117"/>
  <c r="AY21" i="117"/>
  <c r="BE21" i="117"/>
  <c r="BE31" i="117"/>
  <c r="AC35" i="64"/>
  <c r="AB15" i="64"/>
  <c r="AB35" i="64"/>
  <c r="AB6" i="118"/>
  <c r="AB6" i="117"/>
  <c r="AC19" i="117" s="1"/>
  <c r="AA31" i="64"/>
  <c r="AA5" i="117"/>
  <c r="AA8" i="117" s="1"/>
  <c r="AA5" i="118"/>
  <c r="AA8" i="118" s="1"/>
  <c r="AA22" i="64"/>
  <c r="AA30" i="64"/>
  <c r="AA27" i="64"/>
  <c r="AA29" i="64"/>
  <c r="AA28" i="64"/>
  <c r="AA26" i="64"/>
  <c r="AA24" i="64"/>
  <c r="AA25" i="64"/>
  <c r="AA23" i="64"/>
  <c r="AD45" i="64"/>
  <c r="AC5" i="118"/>
  <c r="AD18" i="118" s="1"/>
  <c r="AC22" i="64"/>
  <c r="AC31" i="64"/>
  <c r="AC5" i="117"/>
  <c r="AC30" i="64"/>
  <c r="AC29" i="64"/>
  <c r="AC28" i="64"/>
  <c r="AC27" i="64"/>
  <c r="AC26" i="64"/>
  <c r="AC25" i="64"/>
  <c r="AC24" i="64"/>
  <c r="AC23" i="64"/>
  <c r="BF21" i="117"/>
  <c r="BF31" i="117"/>
  <c r="AU21" i="118"/>
  <c r="AV21" i="118"/>
  <c r="BD31" i="118"/>
  <c r="BD21" i="118"/>
  <c r="AC9" i="117"/>
  <c r="AR21" i="118"/>
  <c r="AU21" i="117"/>
  <c r="AV21" i="117"/>
  <c r="AD8" i="118"/>
  <c r="AE18" i="118"/>
  <c r="BF21" i="118"/>
  <c r="BF31" i="118"/>
  <c r="BA31" i="117"/>
  <c r="BA21" i="117"/>
  <c r="AZ21" i="117"/>
  <c r="AD19" i="118"/>
  <c r="AC9" i="118"/>
  <c r="BD31" i="117"/>
  <c r="BD21" i="117"/>
  <c r="AB178" i="125" l="1"/>
  <c r="AB179" i="125" s="1"/>
  <c r="AB9" i="117"/>
  <c r="AB22" i="117" s="1"/>
  <c r="AB19" i="117"/>
  <c r="AD22" i="118"/>
  <c r="AC19" i="118"/>
  <c r="AB9" i="118"/>
  <c r="AB22" i="118" s="1"/>
  <c r="AB19" i="118"/>
  <c r="AC8" i="117"/>
  <c r="AD21" i="117" s="1"/>
  <c r="AC45" i="64"/>
  <c r="AB31" i="64"/>
  <c r="AB45" i="64"/>
  <c r="AB5" i="118"/>
  <c r="AC18" i="118" s="1"/>
  <c r="AB22" i="64"/>
  <c r="AB5" i="117"/>
  <c r="AC18" i="117" s="1"/>
  <c r="AB30" i="64"/>
  <c r="AB28" i="64"/>
  <c r="AB27" i="64"/>
  <c r="AB29" i="64"/>
  <c r="AB26" i="64"/>
  <c r="AB25" i="64"/>
  <c r="AB24" i="64"/>
  <c r="AB23" i="64"/>
  <c r="AD22" i="117"/>
  <c r="AD18" i="117"/>
  <c r="AE21" i="118"/>
  <c r="AC8" i="118"/>
  <c r="AD21" i="118" s="1"/>
  <c r="AB21" i="64"/>
  <c r="AE21" i="117"/>
  <c r="AC22" i="117" l="1"/>
  <c r="AC22" i="118"/>
  <c r="AB8" i="117"/>
  <c r="AB21" i="117" s="1"/>
  <c r="AB18" i="117"/>
  <c r="AB8" i="118"/>
  <c r="AB21" i="118" s="1"/>
  <c r="AB18" i="118"/>
  <c r="AC21" i="118" l="1"/>
  <c r="AC21" i="117"/>
  <c r="AK36" i="101" l="1"/>
  <c r="AF36" i="101"/>
  <c r="AK55" i="97"/>
  <c r="AA57" i="97"/>
  <c r="AP36" i="97"/>
  <c r="AP35" i="101"/>
  <c r="AD56" i="97"/>
  <c r="AD55" i="101"/>
  <c r="AA59" i="101"/>
  <c r="AK54" i="101" l="1"/>
  <c r="AK57" i="101"/>
  <c r="AK53" i="101"/>
  <c r="AA36" i="97"/>
  <c r="AK60" i="101"/>
  <c r="AA60" i="97"/>
  <c r="AA53" i="97"/>
  <c r="AF60" i="101"/>
  <c r="AD55" i="97"/>
  <c r="AD57" i="97"/>
  <c r="AP59" i="97"/>
  <c r="AP56" i="97"/>
  <c r="AP59" i="101"/>
  <c r="AK36" i="97"/>
  <c r="AF60" i="97"/>
  <c r="AI36" i="101"/>
  <c r="AA60" i="101"/>
  <c r="AP60" i="97"/>
  <c r="AD60" i="101"/>
  <c r="AA28" i="101"/>
  <c r="AA31" i="101"/>
  <c r="AA30" i="101"/>
  <c r="AA27" i="101"/>
  <c r="AA29" i="101"/>
  <c r="AA34" i="101"/>
  <c r="AA32" i="101"/>
  <c r="AA33" i="101"/>
  <c r="AA35" i="101"/>
  <c r="AA57" i="101"/>
  <c r="AA58" i="101"/>
  <c r="AA54" i="101"/>
  <c r="AA53" i="101"/>
  <c r="AP60" i="101"/>
  <c r="AD29" i="101"/>
  <c r="AD33" i="101"/>
  <c r="AD27" i="101"/>
  <c r="AD32" i="101"/>
  <c r="AD28" i="101"/>
  <c r="AD34" i="101"/>
  <c r="AD30" i="101"/>
  <c r="AD31" i="101"/>
  <c r="AD54" i="101"/>
  <c r="AD57" i="101"/>
  <c r="AD56" i="101"/>
  <c r="AD35" i="101"/>
  <c r="AD58" i="101"/>
  <c r="AI36" i="97"/>
  <c r="AF59" i="97"/>
  <c r="AF33" i="97"/>
  <c r="AF31" i="97"/>
  <c r="AF28" i="97"/>
  <c r="AF29" i="97"/>
  <c r="AF27" i="97"/>
  <c r="AF30" i="97"/>
  <c r="AF32" i="97"/>
  <c r="AF34" i="97"/>
  <c r="AF35" i="97"/>
  <c r="AF58" i="97"/>
  <c r="AF54" i="97"/>
  <c r="AF57" i="97"/>
  <c r="AF53" i="97"/>
  <c r="AF56" i="97"/>
  <c r="AF55" i="97"/>
  <c r="AP35" i="97"/>
  <c r="AP31" i="97"/>
  <c r="AP27" i="97"/>
  <c r="AP34" i="97"/>
  <c r="AP28" i="97"/>
  <c r="AP30" i="97"/>
  <c r="AP29" i="97"/>
  <c r="AP33" i="97"/>
  <c r="AP32" i="97"/>
  <c r="AP58" i="97"/>
  <c r="AD36" i="97"/>
  <c r="AK31" i="97"/>
  <c r="AK29" i="97"/>
  <c r="AK33" i="97"/>
  <c r="AK28" i="97"/>
  <c r="AK32" i="97"/>
  <c r="AK34" i="97"/>
  <c r="AK27" i="97"/>
  <c r="AK30" i="97"/>
  <c r="AK57" i="97"/>
  <c r="AK54" i="97"/>
  <c r="AK56" i="97"/>
  <c r="AK58" i="97"/>
  <c r="AK59" i="97"/>
  <c r="AK53" i="97"/>
  <c r="AK35" i="97"/>
  <c r="AD35" i="97"/>
  <c r="AD33" i="97"/>
  <c r="AD32" i="97"/>
  <c r="AD29" i="97"/>
  <c r="AD28" i="97"/>
  <c r="AD31" i="97"/>
  <c r="AD34" i="97"/>
  <c r="AD30" i="97"/>
  <c r="AD27" i="97"/>
  <c r="AD58" i="97"/>
  <c r="AP53" i="97"/>
  <c r="AP55" i="97"/>
  <c r="AA29" i="97"/>
  <c r="AA34" i="97"/>
  <c r="AA32" i="97"/>
  <c r="AA28" i="97"/>
  <c r="AA31" i="97"/>
  <c r="AA30" i="97"/>
  <c r="AA33" i="97"/>
  <c r="AA27" i="97"/>
  <c r="AA56" i="97"/>
  <c r="AA35" i="97"/>
  <c r="AA59" i="97"/>
  <c r="AA55" i="97"/>
  <c r="AA58" i="97"/>
  <c r="AA54" i="97"/>
  <c r="AA55" i="101"/>
  <c r="AA56" i="101"/>
  <c r="AP55" i="101"/>
  <c r="AP57" i="101"/>
  <c r="AD36" i="101"/>
  <c r="AE36" i="101"/>
  <c r="AD53" i="101"/>
  <c r="AP53" i="101"/>
  <c r="AP32" i="101"/>
  <c r="AP33" i="101"/>
  <c r="AP30" i="101"/>
  <c r="AP31" i="101"/>
  <c r="AP28" i="101"/>
  <c r="AP27" i="101"/>
  <c r="AP34" i="101"/>
  <c r="AP29" i="101"/>
  <c r="AP58" i="101"/>
  <c r="AE36" i="97"/>
  <c r="AP54" i="101"/>
  <c r="AD60" i="97"/>
  <c r="AP56" i="101"/>
  <c r="AD53" i="97"/>
  <c r="AK60" i="97"/>
  <c r="AF33" i="101"/>
  <c r="AF34" i="101"/>
  <c r="AF30" i="101"/>
  <c r="AF29" i="101"/>
  <c r="AF31" i="101"/>
  <c r="AF28" i="101"/>
  <c r="AF27" i="101"/>
  <c r="AF32" i="101"/>
  <c r="AF54" i="101"/>
  <c r="AF58" i="101"/>
  <c r="AF57" i="101"/>
  <c r="AF35" i="101"/>
  <c r="AF59" i="101"/>
  <c r="AF53" i="101"/>
  <c r="AF56" i="101"/>
  <c r="AF55" i="101"/>
  <c r="AH36" i="101"/>
  <c r="AD59" i="97"/>
  <c r="AF36" i="97"/>
  <c r="AA36" i="101"/>
  <c r="AP57" i="97"/>
  <c r="AC60" i="97"/>
  <c r="AH36" i="97"/>
  <c r="AC36" i="101"/>
  <c r="AD54" i="97"/>
  <c r="AK28" i="101"/>
  <c r="AK29" i="101"/>
  <c r="AK32" i="101"/>
  <c r="AK33" i="101"/>
  <c r="AK30" i="101"/>
  <c r="AK34" i="101"/>
  <c r="AK31" i="101"/>
  <c r="AK27" i="101"/>
  <c r="AK59" i="101"/>
  <c r="AK56" i="101"/>
  <c r="AK35" i="101"/>
  <c r="AK55" i="101"/>
  <c r="AK58" i="101"/>
  <c r="AP36" i="101"/>
  <c r="AD59" i="101"/>
  <c r="AP54" i="97"/>
  <c r="AA52" i="97" l="1"/>
  <c r="AK52" i="101"/>
  <c r="AA26" i="97"/>
  <c r="AI60" i="101"/>
  <c r="AC60" i="101"/>
  <c r="AK52" i="97"/>
  <c r="AA52" i="101"/>
  <c r="AP52" i="101"/>
  <c r="AF52" i="101"/>
  <c r="AD52" i="101"/>
  <c r="AP26" i="101"/>
  <c r="AK26" i="97"/>
  <c r="AF52" i="97"/>
  <c r="AA26" i="101"/>
  <c r="AH32" i="101"/>
  <c r="AH29" i="101"/>
  <c r="AH28" i="101"/>
  <c r="AH30" i="101"/>
  <c r="AH27" i="101"/>
  <c r="AH33" i="101"/>
  <c r="AH31" i="101"/>
  <c r="AH34" i="101"/>
  <c r="AH57" i="101"/>
  <c r="AH54" i="101"/>
  <c r="AH56" i="101"/>
  <c r="AH55" i="101"/>
  <c r="AH53" i="101"/>
  <c r="AH58" i="101"/>
  <c r="AH35" i="101"/>
  <c r="AH59" i="101"/>
  <c r="AF26" i="101"/>
  <c r="AI28" i="97"/>
  <c r="AI31" i="97"/>
  <c r="AI30" i="97"/>
  <c r="AI33" i="97"/>
  <c r="AI29" i="97"/>
  <c r="AI32" i="97"/>
  <c r="AI27" i="97"/>
  <c r="AI34" i="97"/>
  <c r="AI58" i="97"/>
  <c r="AI56" i="97"/>
  <c r="AI59" i="97"/>
  <c r="AI35" i="97"/>
  <c r="AI54" i="97"/>
  <c r="AI55" i="97"/>
  <c r="AI57" i="97"/>
  <c r="AI53" i="97"/>
  <c r="AP52" i="97"/>
  <c r="AF26" i="97"/>
  <c r="AI60" i="97"/>
  <c r="AC59" i="101"/>
  <c r="AC33" i="101"/>
  <c r="AC34" i="101"/>
  <c r="AC27" i="101"/>
  <c r="AC29" i="101"/>
  <c r="AC32" i="101"/>
  <c r="AC30" i="101"/>
  <c r="AC31" i="101"/>
  <c r="AC28" i="101"/>
  <c r="AC54" i="101"/>
  <c r="AC53" i="101"/>
  <c r="AC58" i="101"/>
  <c r="AC35" i="101"/>
  <c r="AC57" i="101"/>
  <c r="AC56" i="101"/>
  <c r="AC55" i="101"/>
  <c r="AD26" i="97"/>
  <c r="AH30" i="97"/>
  <c r="AH29" i="97"/>
  <c r="AH27" i="97"/>
  <c r="AH32" i="97"/>
  <c r="AH33" i="97"/>
  <c r="AH28" i="97"/>
  <c r="AH31" i="97"/>
  <c r="AH34" i="97"/>
  <c r="AH53" i="97"/>
  <c r="AH55" i="97"/>
  <c r="AH57" i="97"/>
  <c r="AH58" i="97"/>
  <c r="AH54" i="97"/>
  <c r="AH56" i="97"/>
  <c r="AH59" i="97"/>
  <c r="AH35" i="97"/>
  <c r="AC35" i="97"/>
  <c r="AC33" i="97"/>
  <c r="AC32" i="97"/>
  <c r="AC28" i="97"/>
  <c r="AC27" i="97"/>
  <c r="AC29" i="97"/>
  <c r="AC34" i="97"/>
  <c r="AC30" i="97"/>
  <c r="AC31" i="97"/>
  <c r="AC56" i="97"/>
  <c r="AC55" i="97"/>
  <c r="AC58" i="97"/>
  <c r="AC53" i="97"/>
  <c r="AC54" i="97"/>
  <c r="AC59" i="97"/>
  <c r="AC57" i="97"/>
  <c r="AD26" i="101"/>
  <c r="AE32" i="101"/>
  <c r="AE31" i="101"/>
  <c r="AE29" i="101"/>
  <c r="AE34" i="101"/>
  <c r="AE28" i="101"/>
  <c r="AE30" i="101"/>
  <c r="AE58" i="101"/>
  <c r="AE27" i="101"/>
  <c r="AE33" i="101"/>
  <c r="AE55" i="101"/>
  <c r="AE54" i="101"/>
  <c r="AE57" i="101"/>
  <c r="AE59" i="101"/>
  <c r="AE56" i="101"/>
  <c r="AE35" i="101"/>
  <c r="AE53" i="101"/>
  <c r="AB36" i="101"/>
  <c r="AD52" i="97"/>
  <c r="AP26" i="97"/>
  <c r="AE60" i="101"/>
  <c r="AB36" i="97"/>
  <c r="AG36" i="101"/>
  <c r="AH60" i="101"/>
  <c r="AE33" i="97"/>
  <c r="AE29" i="97"/>
  <c r="AE27" i="97"/>
  <c r="AE31" i="97"/>
  <c r="AE28" i="97"/>
  <c r="AE30" i="97"/>
  <c r="AE34" i="97"/>
  <c r="AE32" i="97"/>
  <c r="AE55" i="97"/>
  <c r="AE58" i="97"/>
  <c r="AE35" i="97"/>
  <c r="AE57" i="97"/>
  <c r="AE56" i="97"/>
  <c r="AE53" i="97"/>
  <c r="AE54" i="97"/>
  <c r="AE59" i="97"/>
  <c r="AJ36" i="97"/>
  <c r="AC36" i="97"/>
  <c r="AI32" i="101"/>
  <c r="AI30" i="101"/>
  <c r="AI34" i="101"/>
  <c r="AI33" i="101"/>
  <c r="AI31" i="101"/>
  <c r="AI27" i="101"/>
  <c r="AI29" i="101"/>
  <c r="AI28" i="101"/>
  <c r="AI58" i="101"/>
  <c r="AI55" i="101"/>
  <c r="AI57" i="101"/>
  <c r="AI53" i="101"/>
  <c r="AI35" i="101"/>
  <c r="AI56" i="101"/>
  <c r="AI54" i="101"/>
  <c r="AI59" i="101"/>
  <c r="AE60" i="97"/>
  <c r="AK26" i="101"/>
  <c r="AH60" i="97"/>
  <c r="AB60" i="97" l="1"/>
  <c r="AE52" i="101"/>
  <c r="AJ60" i="101"/>
  <c r="AH52" i="97"/>
  <c r="AG33" i="101"/>
  <c r="AG27" i="101"/>
  <c r="AG30" i="101"/>
  <c r="AG29" i="101"/>
  <c r="AG32" i="101"/>
  <c r="AG28" i="101"/>
  <c r="AG31" i="101"/>
  <c r="AG34" i="101"/>
  <c r="AG58" i="101"/>
  <c r="AG53" i="101"/>
  <c r="AG57" i="101"/>
  <c r="AG54" i="101"/>
  <c r="AG35" i="101"/>
  <c r="AG55" i="101"/>
  <c r="AG56" i="101"/>
  <c r="AG59" i="101"/>
  <c r="AG31" i="97"/>
  <c r="AG33" i="97"/>
  <c r="AG27" i="97"/>
  <c r="AG28" i="97"/>
  <c r="AG29" i="97"/>
  <c r="AG30" i="97"/>
  <c r="AG32" i="97"/>
  <c r="AG34" i="97"/>
  <c r="AG58" i="97"/>
  <c r="AG35" i="97"/>
  <c r="AG56" i="97"/>
  <c r="AG57" i="97"/>
  <c r="AG53" i="97"/>
  <c r="AG54" i="97"/>
  <c r="AG55" i="97"/>
  <c r="AG59" i="97"/>
  <c r="AI26" i="101"/>
  <c r="AI52" i="97"/>
  <c r="AH26" i="101"/>
  <c r="AJ33" i="101"/>
  <c r="AJ34" i="101"/>
  <c r="AJ32" i="101"/>
  <c r="AJ28" i="101"/>
  <c r="AJ27" i="101"/>
  <c r="AJ31" i="101"/>
  <c r="AJ30" i="101"/>
  <c r="AJ29" i="101"/>
  <c r="AJ53" i="101"/>
  <c r="AJ56" i="101"/>
  <c r="AJ57" i="101"/>
  <c r="AJ58" i="101"/>
  <c r="AJ54" i="101"/>
  <c r="AJ55" i="101"/>
  <c r="AJ59" i="101"/>
  <c r="AJ35" i="101"/>
  <c r="AE26" i="97"/>
  <c r="AB31" i="97"/>
  <c r="AB32" i="97"/>
  <c r="AB27" i="97"/>
  <c r="AB29" i="97"/>
  <c r="AB33" i="97"/>
  <c r="AB34" i="97"/>
  <c r="AB30" i="97"/>
  <c r="AB28" i="97"/>
  <c r="AB58" i="97"/>
  <c r="AB59" i="97"/>
  <c r="AB35" i="97"/>
  <c r="AH26" i="97"/>
  <c r="AB60" i="101"/>
  <c r="AC52" i="97"/>
  <c r="AI52" i="101"/>
  <c r="AG36" i="97"/>
  <c r="AC52" i="101"/>
  <c r="AG60" i="97"/>
  <c r="AI26" i="97"/>
  <c r="AC26" i="97"/>
  <c r="AJ31" i="97"/>
  <c r="AJ34" i="97"/>
  <c r="AJ32" i="97"/>
  <c r="AJ28" i="97"/>
  <c r="AJ29" i="97"/>
  <c r="AJ27" i="97"/>
  <c r="AJ33" i="97"/>
  <c r="AJ30" i="97"/>
  <c r="AJ55" i="97"/>
  <c r="AJ56" i="97"/>
  <c r="AJ57" i="97"/>
  <c r="AJ58" i="97"/>
  <c r="AJ54" i="97"/>
  <c r="AJ53" i="97"/>
  <c r="AJ35" i="97"/>
  <c r="AJ59" i="97"/>
  <c r="AC26" i="101"/>
  <c r="AG60" i="101"/>
  <c r="AL36" i="101"/>
  <c r="AJ36" i="101"/>
  <c r="AJ60" i="97"/>
  <c r="AL59" i="97"/>
  <c r="AE52" i="97"/>
  <c r="AB34" i="101"/>
  <c r="AB31" i="101"/>
  <c r="AB27" i="101"/>
  <c r="AB32" i="101"/>
  <c r="AB30" i="101"/>
  <c r="AB33" i="101"/>
  <c r="AB29" i="101"/>
  <c r="AB28" i="101"/>
  <c r="AB58" i="101"/>
  <c r="AB35" i="101"/>
  <c r="AB59" i="101"/>
  <c r="AE26" i="101"/>
  <c r="AH52" i="101"/>
  <c r="AL36" i="97" l="1"/>
  <c r="AL60" i="97"/>
  <c r="AG52" i="97"/>
  <c r="AG26" i="101"/>
  <c r="AJ52" i="101"/>
  <c r="AJ26" i="101"/>
  <c r="AG26" i="97"/>
  <c r="AJ26" i="97"/>
  <c r="AB26" i="97"/>
  <c r="AG52" i="101"/>
  <c r="AL59" i="101"/>
  <c r="AL28" i="101"/>
  <c r="AL32" i="101"/>
  <c r="AL29" i="101"/>
  <c r="AL34" i="101"/>
  <c r="AL33" i="101"/>
  <c r="AL30" i="101"/>
  <c r="AL31" i="101"/>
  <c r="AL27" i="101"/>
  <c r="AL58" i="101"/>
  <c r="AL35" i="101"/>
  <c r="AJ52" i="97"/>
  <c r="AB26" i="101"/>
  <c r="AL60" i="101"/>
  <c r="AL35" i="97"/>
  <c r="AL30" i="97"/>
  <c r="AL32" i="97"/>
  <c r="AL29" i="97"/>
  <c r="AL28" i="97"/>
  <c r="AL31" i="97"/>
  <c r="AL33" i="97"/>
  <c r="AL34" i="97"/>
  <c r="AL27" i="97"/>
  <c r="AL26" i="97" s="1"/>
  <c r="AL58" i="97"/>
  <c r="AL26" i="101" l="1"/>
  <c r="AM36" i="101"/>
  <c r="AO60" i="101" l="1"/>
  <c r="AM35" i="97"/>
  <c r="AM31" i="97"/>
  <c r="AM28" i="97"/>
  <c r="AM30" i="97"/>
  <c r="AM29" i="97"/>
  <c r="AM32" i="97"/>
  <c r="AM34" i="97"/>
  <c r="AM27" i="97"/>
  <c r="AM33" i="97"/>
  <c r="AM58" i="97"/>
  <c r="AM57" i="97"/>
  <c r="AM55" i="97"/>
  <c r="AM53" i="97"/>
  <c r="AM56" i="97"/>
  <c r="AM54" i="97"/>
  <c r="AM59" i="97"/>
  <c r="AM60" i="97"/>
  <c r="AM34" i="101"/>
  <c r="AM29" i="101"/>
  <c r="AM31" i="101"/>
  <c r="AM27" i="101"/>
  <c r="AM28" i="101"/>
  <c r="AM30" i="101"/>
  <c r="AM32" i="101"/>
  <c r="AM33" i="101"/>
  <c r="AM58" i="101"/>
  <c r="AM55" i="101"/>
  <c r="AM56" i="101"/>
  <c r="AM53" i="101"/>
  <c r="AM54" i="101"/>
  <c r="AM57" i="101"/>
  <c r="AM59" i="101"/>
  <c r="AM35" i="101"/>
  <c r="AM60" i="101"/>
  <c r="AO36" i="101"/>
  <c r="AO60" i="97"/>
  <c r="BG36" i="97"/>
  <c r="AM36" i="97"/>
  <c r="AN60" i="101" l="1"/>
  <c r="AN60" i="97"/>
  <c r="AM52" i="97"/>
  <c r="AO36" i="97"/>
  <c r="BG59" i="97"/>
  <c r="AM52" i="101"/>
  <c r="BG60" i="97"/>
  <c r="AM26" i="97"/>
  <c r="AN35" i="101"/>
  <c r="AN31" i="101"/>
  <c r="AN30" i="101"/>
  <c r="AN28" i="101"/>
  <c r="AN33" i="101"/>
  <c r="AN34" i="101"/>
  <c r="AN29" i="101"/>
  <c r="AN27" i="101"/>
  <c r="AN32" i="101"/>
  <c r="AN58" i="101"/>
  <c r="AN54" i="101"/>
  <c r="AN53" i="101"/>
  <c r="AN57" i="101"/>
  <c r="AN55" i="101"/>
  <c r="AN56" i="101"/>
  <c r="AN59" i="101"/>
  <c r="AO34" i="101"/>
  <c r="AO28" i="101"/>
  <c r="AO30" i="101"/>
  <c r="AO29" i="101"/>
  <c r="AO31" i="101"/>
  <c r="AO33" i="101"/>
  <c r="AO27" i="101"/>
  <c r="AO32" i="101"/>
  <c r="AO58" i="101"/>
  <c r="AO55" i="101"/>
  <c r="AO53" i="101"/>
  <c r="AO57" i="101"/>
  <c r="AO54" i="101"/>
  <c r="AO56" i="101"/>
  <c r="AO35" i="101"/>
  <c r="AO59" i="101"/>
  <c r="AN36" i="101"/>
  <c r="BG35" i="97"/>
  <c r="BG33" i="97"/>
  <c r="BG31" i="97"/>
  <c r="BG30" i="97"/>
  <c r="BG29" i="97"/>
  <c r="BG34" i="97"/>
  <c r="BG27" i="97"/>
  <c r="BG28" i="97"/>
  <c r="BG32" i="97"/>
  <c r="BG58" i="97"/>
  <c r="BG57" i="97"/>
  <c r="BG55" i="97"/>
  <c r="BG54" i="97"/>
  <c r="BG53" i="97"/>
  <c r="BG56" i="97"/>
  <c r="AM26" i="101"/>
  <c r="BG36" i="101"/>
  <c r="AO58" i="97"/>
  <c r="AO32" i="97"/>
  <c r="AO29" i="97"/>
  <c r="AO31" i="97"/>
  <c r="AO28" i="97"/>
  <c r="AO30" i="97"/>
  <c r="AO27" i="97"/>
  <c r="AO34" i="97"/>
  <c r="AO33" i="97"/>
  <c r="AO56" i="97"/>
  <c r="AO57" i="97"/>
  <c r="AO55" i="97"/>
  <c r="AO54" i="97"/>
  <c r="AO53" i="97"/>
  <c r="AO35" i="97"/>
  <c r="AO59" i="97"/>
  <c r="AN33" i="97"/>
  <c r="AN31" i="97"/>
  <c r="AN34" i="97"/>
  <c r="AN32" i="97"/>
  <c r="AN29" i="97"/>
  <c r="AN27" i="97"/>
  <c r="AN28" i="97"/>
  <c r="AN30" i="97"/>
  <c r="AN58" i="97"/>
  <c r="AN54" i="97"/>
  <c r="AN53" i="97"/>
  <c r="AN55" i="97"/>
  <c r="AN57" i="97"/>
  <c r="AN56" i="97"/>
  <c r="AN35" i="97"/>
  <c r="AN59" i="97"/>
  <c r="AN36" i="97"/>
  <c r="BH59" i="97"/>
  <c r="BH35" i="97" l="1"/>
  <c r="AN52" i="101"/>
  <c r="AN26" i="101"/>
  <c r="AN52" i="97"/>
  <c r="AO52" i="101"/>
  <c r="BH27" i="97"/>
  <c r="BH28" i="97"/>
  <c r="BH29" i="97"/>
  <c r="BH32" i="97"/>
  <c r="BH30" i="97"/>
  <c r="BH31" i="97"/>
  <c r="BH33" i="97"/>
  <c r="BH34" i="97"/>
  <c r="BH58" i="97"/>
  <c r="BH55" i="97"/>
  <c r="BH56" i="97"/>
  <c r="BH57" i="97"/>
  <c r="BH54" i="97"/>
  <c r="BH53" i="97"/>
  <c r="BG59" i="101"/>
  <c r="BG34" i="101"/>
  <c r="BG28" i="101"/>
  <c r="BG29" i="101"/>
  <c r="BG27" i="101"/>
  <c r="BG31" i="101"/>
  <c r="BG32" i="101"/>
  <c r="BG30" i="101"/>
  <c r="BG33" i="101"/>
  <c r="BG58" i="101"/>
  <c r="BG55" i="101"/>
  <c r="BG56" i="101"/>
  <c r="BG54" i="101"/>
  <c r="BG57" i="101"/>
  <c r="BG53" i="101"/>
  <c r="BG35" i="101"/>
  <c r="BH60" i="97"/>
  <c r="AO26" i="97"/>
  <c r="AQ36" i="97"/>
  <c r="BG52" i="97"/>
  <c r="BH36" i="97"/>
  <c r="AO26" i="101"/>
  <c r="BG26" i="97"/>
  <c r="AQ36" i="101"/>
  <c r="AN26" i="97"/>
  <c r="BH35" i="101"/>
  <c r="BG60" i="101"/>
  <c r="AO52" i="97"/>
  <c r="BH59" i="101" l="1"/>
  <c r="BH60" i="101"/>
  <c r="AQ60" i="101"/>
  <c r="BG52" i="101"/>
  <c r="AR36" i="97"/>
  <c r="BG26" i="101"/>
  <c r="BH52" i="97"/>
  <c r="AQ28" i="97"/>
  <c r="AQ30" i="97"/>
  <c r="AQ34" i="97"/>
  <c r="AQ27" i="97"/>
  <c r="AQ31" i="97"/>
  <c r="AQ33" i="97"/>
  <c r="AQ32" i="97"/>
  <c r="AQ29" i="97"/>
  <c r="AQ58" i="97"/>
  <c r="AQ57" i="97"/>
  <c r="AQ56" i="97"/>
  <c r="AQ53" i="97"/>
  <c r="AQ55" i="97"/>
  <c r="AQ54" i="97"/>
  <c r="AQ35" i="97"/>
  <c r="AQ59" i="97"/>
  <c r="BH57" i="101"/>
  <c r="BH55" i="101"/>
  <c r="BH54" i="101"/>
  <c r="BH53" i="101"/>
  <c r="BH58" i="101"/>
  <c r="BH56" i="101"/>
  <c r="BH27" i="101"/>
  <c r="BH30" i="101"/>
  <c r="BH31" i="101"/>
  <c r="BH34" i="101"/>
  <c r="BH33" i="101"/>
  <c r="BH32" i="101"/>
  <c r="BH28" i="101"/>
  <c r="BH29" i="101"/>
  <c r="BH36" i="101"/>
  <c r="BH26" i="97"/>
  <c r="AQ60" i="97"/>
  <c r="AQ34" i="101"/>
  <c r="AQ32" i="101"/>
  <c r="AQ30" i="101"/>
  <c r="AQ27" i="101"/>
  <c r="AQ31" i="101"/>
  <c r="AQ33" i="101"/>
  <c r="AQ28" i="101"/>
  <c r="AQ29" i="101"/>
  <c r="AQ58" i="101"/>
  <c r="AQ55" i="101"/>
  <c r="AQ57" i="101"/>
  <c r="AQ53" i="101"/>
  <c r="AQ56" i="101"/>
  <c r="AQ54" i="101"/>
  <c r="AQ35" i="101"/>
  <c r="AQ59" i="101"/>
  <c r="AQ52" i="101" l="1"/>
  <c r="AR60" i="97"/>
  <c r="AQ52" i="97"/>
  <c r="AR29" i="101"/>
  <c r="AR32" i="101"/>
  <c r="AR34" i="101"/>
  <c r="AR30" i="101"/>
  <c r="AR31" i="101"/>
  <c r="AR27" i="101"/>
  <c r="AR33" i="101"/>
  <c r="AR58" i="101"/>
  <c r="AR28" i="101"/>
  <c r="AR56" i="101"/>
  <c r="AR54" i="101"/>
  <c r="AR53" i="101"/>
  <c r="AR57" i="101"/>
  <c r="AR55" i="101"/>
  <c r="AR35" i="101"/>
  <c r="AR59" i="101"/>
  <c r="AR60" i="101"/>
  <c r="AR36" i="101"/>
  <c r="AR55" i="97"/>
  <c r="AR31" i="97"/>
  <c r="AR30" i="97"/>
  <c r="AR28" i="97"/>
  <c r="AR29" i="97"/>
  <c r="AR34" i="97"/>
  <c r="AR27" i="97"/>
  <c r="AR33" i="97"/>
  <c r="AR32" i="97"/>
  <c r="AR58" i="97"/>
  <c r="AR54" i="97"/>
  <c r="AR56" i="97"/>
  <c r="AR57" i="97"/>
  <c r="AR53" i="97"/>
  <c r="AR35" i="97"/>
  <c r="AR59" i="97"/>
  <c r="BH26" i="101"/>
  <c r="BH52" i="101"/>
  <c r="AS36" i="101"/>
  <c r="AQ26" i="101"/>
  <c r="AS60" i="97"/>
  <c r="AQ26" i="97"/>
  <c r="AS29" i="97" l="1"/>
  <c r="AS32" i="97"/>
  <c r="AS33" i="97"/>
  <c r="AS31" i="97"/>
  <c r="AS28" i="97"/>
  <c r="AS27" i="97"/>
  <c r="AS30" i="97"/>
  <c r="AS34" i="97"/>
  <c r="AS58" i="97"/>
  <c r="AS56" i="97"/>
  <c r="AS57" i="97"/>
  <c r="AS54" i="97"/>
  <c r="AS55" i="97"/>
  <c r="AS53" i="97"/>
  <c r="AS35" i="97"/>
  <c r="AS59" i="97"/>
  <c r="AR52" i="97"/>
  <c r="AT36" i="101"/>
  <c r="AR52" i="101"/>
  <c r="AR26" i="97"/>
  <c r="AR26" i="101"/>
  <c r="AS36" i="97"/>
  <c r="AT36" i="97"/>
  <c r="AS32" i="101"/>
  <c r="AS33" i="101"/>
  <c r="AS28" i="101"/>
  <c r="AS29" i="101"/>
  <c r="AS31" i="101"/>
  <c r="AS30" i="101"/>
  <c r="AS34" i="101"/>
  <c r="AS27" i="101"/>
  <c r="AS58" i="101"/>
  <c r="AS54" i="101"/>
  <c r="AS56" i="101"/>
  <c r="AS57" i="101"/>
  <c r="AS55" i="101"/>
  <c r="AS53" i="101"/>
  <c r="AS35" i="101"/>
  <c r="AS59" i="101"/>
  <c r="AS60" i="101"/>
  <c r="AT60" i="97" l="1"/>
  <c r="AT60" i="101"/>
  <c r="AT56" i="97"/>
  <c r="AT33" i="97"/>
  <c r="AT30" i="97"/>
  <c r="AT31" i="97"/>
  <c r="AT34" i="97"/>
  <c r="AT28" i="97"/>
  <c r="AT29" i="97"/>
  <c r="AT32" i="97"/>
  <c r="AT27" i="97"/>
  <c r="AT58" i="97"/>
  <c r="AT55" i="97"/>
  <c r="AT54" i="97"/>
  <c r="AT53" i="97"/>
  <c r="AT57" i="97"/>
  <c r="AT35" i="97"/>
  <c r="AT59" i="97"/>
  <c r="AS52" i="101"/>
  <c r="AT30" i="101"/>
  <c r="AT34" i="101"/>
  <c r="AT29" i="101"/>
  <c r="AT32" i="101"/>
  <c r="AT33" i="101"/>
  <c r="AT31" i="101"/>
  <c r="AT28" i="101"/>
  <c r="AT27" i="101"/>
  <c r="AT58" i="101"/>
  <c r="AT54" i="101"/>
  <c r="AT56" i="101"/>
  <c r="AT55" i="101"/>
  <c r="AT57" i="101"/>
  <c r="AT53" i="101"/>
  <c r="AT35" i="101"/>
  <c r="AT59" i="101"/>
  <c r="AS52" i="97"/>
  <c r="AV36" i="97"/>
  <c r="AS26" i="101"/>
  <c r="AU36" i="101"/>
  <c r="AU36" i="97"/>
  <c r="AS26" i="97"/>
  <c r="AU60" i="101" l="1"/>
  <c r="AV36" i="101"/>
  <c r="AV32" i="101"/>
  <c r="AV31" i="101"/>
  <c r="AV30" i="101"/>
  <c r="AV28" i="101"/>
  <c r="AV29" i="101"/>
  <c r="AV34" i="101"/>
  <c r="AV27" i="101"/>
  <c r="AV33" i="101"/>
  <c r="AV58" i="101"/>
  <c r="AV55" i="101"/>
  <c r="AV54" i="101"/>
  <c r="AV35" i="101"/>
  <c r="AV56" i="101"/>
  <c r="AV53" i="101"/>
  <c r="AV57" i="101"/>
  <c r="AV59" i="101"/>
  <c r="AV60" i="97"/>
  <c r="AW36" i="101"/>
  <c r="AT52" i="97"/>
  <c r="AW36" i="97"/>
  <c r="AT52" i="101"/>
  <c r="AT26" i="97"/>
  <c r="AV59" i="97"/>
  <c r="AV28" i="97"/>
  <c r="AV27" i="97"/>
  <c r="AV34" i="97"/>
  <c r="AV31" i="97"/>
  <c r="AV32" i="97"/>
  <c r="AV30" i="97"/>
  <c r="AV29" i="97"/>
  <c r="AV33" i="97"/>
  <c r="AV58" i="97"/>
  <c r="AV57" i="97"/>
  <c r="AV55" i="97"/>
  <c r="AV56" i="97"/>
  <c r="AV35" i="97"/>
  <c r="AV54" i="97"/>
  <c r="AV53" i="97"/>
  <c r="AU59" i="97"/>
  <c r="AU31" i="97"/>
  <c r="AU34" i="97"/>
  <c r="AU32" i="97"/>
  <c r="AU33" i="97"/>
  <c r="AU30" i="97"/>
  <c r="AU29" i="97"/>
  <c r="AU28" i="97"/>
  <c r="AU27" i="97"/>
  <c r="AU58" i="97"/>
  <c r="AU55" i="97"/>
  <c r="AU56" i="97"/>
  <c r="AU53" i="97"/>
  <c r="AU57" i="97"/>
  <c r="AU54" i="97"/>
  <c r="AU35" i="97"/>
  <c r="AV60" i="101"/>
  <c r="AU60" i="97"/>
  <c r="AT26" i="101"/>
  <c r="AU28" i="101"/>
  <c r="AU31" i="101"/>
  <c r="AU33" i="101"/>
  <c r="AU29" i="101"/>
  <c r="AU32" i="101"/>
  <c r="AU30" i="101"/>
  <c r="AU27" i="101"/>
  <c r="AU34" i="101"/>
  <c r="AU54" i="101"/>
  <c r="AU58" i="101"/>
  <c r="AU55" i="101"/>
  <c r="AU56" i="101"/>
  <c r="AU57" i="101"/>
  <c r="AU53" i="101"/>
  <c r="AU35" i="101"/>
  <c r="AU59" i="101"/>
  <c r="AU26" i="97" l="1"/>
  <c r="AW60" i="101"/>
  <c r="AV26" i="97"/>
  <c r="AW60" i="97"/>
  <c r="AV52" i="101"/>
  <c r="AU52" i="97"/>
  <c r="AW31" i="101"/>
  <c r="AW28" i="101"/>
  <c r="AW30" i="101"/>
  <c r="AW34" i="101"/>
  <c r="AW33" i="101"/>
  <c r="AW29" i="101"/>
  <c r="AW32" i="101"/>
  <c r="AW27" i="101"/>
  <c r="AW58" i="101"/>
  <c r="AW56" i="101"/>
  <c r="AW57" i="101"/>
  <c r="AW53" i="101"/>
  <c r="AW55" i="101"/>
  <c r="AW54" i="101"/>
  <c r="AW35" i="101"/>
  <c r="AW59" i="101"/>
  <c r="AV26" i="101"/>
  <c r="AV52" i="97"/>
  <c r="AW31" i="97"/>
  <c r="AW32" i="97"/>
  <c r="AW33" i="97"/>
  <c r="AW27" i="97"/>
  <c r="AW29" i="97"/>
  <c r="AW28" i="97"/>
  <c r="AW30" i="97"/>
  <c r="AW34" i="97"/>
  <c r="AW58" i="97"/>
  <c r="AW57" i="97"/>
  <c r="AW54" i="97"/>
  <c r="AW53" i="97"/>
  <c r="AW56" i="97"/>
  <c r="AW55" i="97"/>
  <c r="AW59" i="97"/>
  <c r="AW35" i="97"/>
  <c r="AU52" i="101"/>
  <c r="AU26" i="101"/>
  <c r="AW52" i="101" l="1"/>
  <c r="AY36" i="101"/>
  <c r="AW26" i="101"/>
  <c r="AW26" i="97"/>
  <c r="AY36" i="97"/>
  <c r="AW52" i="97"/>
  <c r="AX36" i="101"/>
  <c r="AX60" i="101"/>
  <c r="AX60" i="97" l="1"/>
  <c r="AX27" i="97"/>
  <c r="AX28" i="97"/>
  <c r="AX31" i="97"/>
  <c r="AX29" i="97"/>
  <c r="AX30" i="97"/>
  <c r="AX34" i="97"/>
  <c r="AX32" i="97"/>
  <c r="AX33" i="97"/>
  <c r="AX58" i="97"/>
  <c r="AX55" i="97"/>
  <c r="AX57" i="97"/>
  <c r="AX56" i="97"/>
  <c r="AX54" i="97"/>
  <c r="AX53" i="97"/>
  <c r="AX35" i="97"/>
  <c r="AX59" i="97"/>
  <c r="AY59" i="97"/>
  <c r="AY27" i="97"/>
  <c r="AY32" i="97"/>
  <c r="AY29" i="97"/>
  <c r="AY34" i="97"/>
  <c r="AY31" i="97"/>
  <c r="AY28" i="97"/>
  <c r="AY33" i="97"/>
  <c r="AY30" i="97"/>
  <c r="AY58" i="97"/>
  <c r="AY55" i="97"/>
  <c r="AY54" i="97"/>
  <c r="AY56" i="97"/>
  <c r="AY57" i="97"/>
  <c r="AY53" i="97"/>
  <c r="AY35" i="97"/>
  <c r="AY60" i="97"/>
  <c r="AX36" i="97"/>
  <c r="AY27" i="101"/>
  <c r="AY34" i="101"/>
  <c r="AY58" i="101"/>
  <c r="AY32" i="101"/>
  <c r="AY28" i="101"/>
  <c r="AY30" i="101"/>
  <c r="AY31" i="101"/>
  <c r="AY33" i="101"/>
  <c r="AY29" i="101"/>
  <c r="AY55" i="101"/>
  <c r="AY56" i="101"/>
  <c r="AY53" i="101"/>
  <c r="AY54" i="101"/>
  <c r="AY57" i="101"/>
  <c r="AY35" i="101"/>
  <c r="AY59" i="101"/>
  <c r="AX29" i="101"/>
  <c r="AX58" i="101"/>
  <c r="AX32" i="101"/>
  <c r="AX30" i="101"/>
  <c r="AX34" i="101"/>
  <c r="AX27" i="101"/>
  <c r="AX31" i="101"/>
  <c r="AX28" i="101"/>
  <c r="AX33" i="101"/>
  <c r="AX54" i="101"/>
  <c r="AX53" i="101"/>
  <c r="AX56" i="101"/>
  <c r="AX55" i="101"/>
  <c r="AX57" i="101"/>
  <c r="AX35" i="101"/>
  <c r="AX59" i="101"/>
  <c r="AZ36" i="101"/>
  <c r="AY60" i="101"/>
  <c r="AX52" i="97" l="1"/>
  <c r="AY52" i="97"/>
  <c r="AY26" i="101"/>
  <c r="AZ60" i="101"/>
  <c r="AX26" i="97"/>
  <c r="AZ60" i="97"/>
  <c r="BA36" i="101"/>
  <c r="AY52" i="101"/>
  <c r="AY26" i="97"/>
  <c r="AX26" i="101"/>
  <c r="AZ28" i="101"/>
  <c r="AZ33" i="101"/>
  <c r="AZ27" i="101"/>
  <c r="AZ34" i="101"/>
  <c r="AZ29" i="101"/>
  <c r="AZ32" i="101"/>
  <c r="AZ30" i="101"/>
  <c r="AZ31" i="101"/>
  <c r="AZ58" i="101"/>
  <c r="AZ55" i="101"/>
  <c r="AZ54" i="101"/>
  <c r="AZ53" i="101"/>
  <c r="AZ57" i="101"/>
  <c r="AZ56" i="101"/>
  <c r="AZ35" i="101"/>
  <c r="AZ59" i="101"/>
  <c r="AX52" i="101"/>
  <c r="AZ35" i="97"/>
  <c r="AZ32" i="97"/>
  <c r="AZ34" i="97"/>
  <c r="AZ29" i="97"/>
  <c r="AZ58" i="97"/>
  <c r="AZ33" i="97"/>
  <c r="AZ30" i="97"/>
  <c r="AZ27" i="97"/>
  <c r="AZ31" i="97"/>
  <c r="AZ28" i="97"/>
  <c r="AZ53" i="97"/>
  <c r="AZ55" i="97"/>
  <c r="AZ54" i="97"/>
  <c r="AZ56" i="97"/>
  <c r="AZ57" i="97"/>
  <c r="AZ59" i="97"/>
  <c r="AZ36" i="97"/>
  <c r="BA33" i="97" l="1"/>
  <c r="BA34" i="97"/>
  <c r="BA29" i="97"/>
  <c r="BA30" i="97"/>
  <c r="BA31" i="97"/>
  <c r="BA27" i="97"/>
  <c r="BA28" i="97"/>
  <c r="BA32" i="97"/>
  <c r="BA58" i="97"/>
  <c r="BA56" i="97"/>
  <c r="BA53" i="97"/>
  <c r="BA54" i="97"/>
  <c r="BA57" i="97"/>
  <c r="BA55" i="97"/>
  <c r="BA35" i="97"/>
  <c r="BA59" i="97"/>
  <c r="BA30" i="101"/>
  <c r="BA29" i="101"/>
  <c r="BA31" i="101"/>
  <c r="BA32" i="101"/>
  <c r="BA28" i="101"/>
  <c r="BA33" i="101"/>
  <c r="BA34" i="101"/>
  <c r="BA27" i="101"/>
  <c r="BA58" i="101"/>
  <c r="BA54" i="101"/>
  <c r="BA56" i="101"/>
  <c r="BA57" i="101"/>
  <c r="BA53" i="101"/>
  <c r="BA55" i="101"/>
  <c r="BA35" i="101"/>
  <c r="BA59" i="101"/>
  <c r="BA60" i="101"/>
  <c r="AZ52" i="101"/>
  <c r="BA60" i="97"/>
  <c r="AZ26" i="101"/>
  <c r="BA36" i="97"/>
  <c r="AZ26" i="97"/>
  <c r="BB36" i="101"/>
  <c r="AZ52" i="97"/>
  <c r="BB60" i="101" l="1"/>
  <c r="BA26" i="101"/>
  <c r="BB59" i="97"/>
  <c r="BB32" i="97"/>
  <c r="BB33" i="97"/>
  <c r="BB27" i="97"/>
  <c r="BB29" i="97"/>
  <c r="BB31" i="97"/>
  <c r="BB28" i="97"/>
  <c r="BB30" i="97"/>
  <c r="BB34" i="97"/>
  <c r="BB58" i="97"/>
  <c r="BB54" i="97"/>
  <c r="BB56" i="97"/>
  <c r="BB57" i="97"/>
  <c r="BB55" i="97"/>
  <c r="BB53" i="97"/>
  <c r="BB35" i="97"/>
  <c r="BA52" i="97"/>
  <c r="BA26" i="97"/>
  <c r="BB60" i="97"/>
  <c r="BB30" i="101"/>
  <c r="BB31" i="101"/>
  <c r="BB28" i="101"/>
  <c r="BB27" i="101"/>
  <c r="BB33" i="101"/>
  <c r="BB32" i="101"/>
  <c r="BB29" i="101"/>
  <c r="BB34" i="101"/>
  <c r="BB58" i="101"/>
  <c r="BB53" i="101"/>
  <c r="BB56" i="101"/>
  <c r="BB57" i="101"/>
  <c r="BB55" i="101"/>
  <c r="BB54" i="101"/>
  <c r="BB35" i="101"/>
  <c r="BB59" i="101"/>
  <c r="BB36" i="97"/>
  <c r="BA52" i="101"/>
  <c r="BC60" i="101" l="1"/>
  <c r="BB52" i="97"/>
  <c r="BB26" i="97"/>
  <c r="AB54" i="97"/>
  <c r="AB57" i="97"/>
  <c r="AB53" i="101"/>
  <c r="BB52" i="101"/>
  <c r="BD60" i="101"/>
  <c r="BB26" i="101"/>
  <c r="BC29" i="101"/>
  <c r="BC33" i="101"/>
  <c r="BC28" i="101"/>
  <c r="BC27" i="101"/>
  <c r="BC32" i="101"/>
  <c r="BC31" i="101"/>
  <c r="BC34" i="101"/>
  <c r="BC30" i="101"/>
  <c r="BC58" i="101"/>
  <c r="BC55" i="101"/>
  <c r="BC57" i="101"/>
  <c r="BC56" i="101"/>
  <c r="BC53" i="101"/>
  <c r="BC54" i="101"/>
  <c r="BC35" i="101"/>
  <c r="BC59" i="101"/>
  <c r="BC36" i="101"/>
  <c r="BC31" i="97"/>
  <c r="BC34" i="97"/>
  <c r="BC32" i="97"/>
  <c r="BC29" i="97"/>
  <c r="BC30" i="97"/>
  <c r="BC28" i="97"/>
  <c r="BC27" i="97"/>
  <c r="BC33" i="97"/>
  <c r="BC58" i="97"/>
  <c r="BC54" i="97"/>
  <c r="BC53" i="97"/>
  <c r="BC56" i="97"/>
  <c r="BC55" i="97"/>
  <c r="BC57" i="97"/>
  <c r="BC35" i="97"/>
  <c r="BC59" i="97"/>
  <c r="BC36" i="97"/>
  <c r="AB56" i="101"/>
  <c r="AB55" i="97"/>
  <c r="BC60" i="97"/>
  <c r="BC52" i="101" l="1"/>
  <c r="BC26" i="97"/>
  <c r="BD60" i="97"/>
  <c r="AB53" i="97"/>
  <c r="AB55" i="101"/>
  <c r="AB57" i="101"/>
  <c r="AB54" i="101"/>
  <c r="AB52" i="101" s="1"/>
  <c r="BD59" i="97"/>
  <c r="BD33" i="97"/>
  <c r="BD29" i="97"/>
  <c r="BD27" i="97"/>
  <c r="BD31" i="97"/>
  <c r="BD32" i="97"/>
  <c r="BD30" i="97"/>
  <c r="BD34" i="97"/>
  <c r="BD28" i="97"/>
  <c r="BD58" i="97"/>
  <c r="BD57" i="97"/>
  <c r="BD53" i="97"/>
  <c r="BD55" i="97"/>
  <c r="BD56" i="97"/>
  <c r="BD54" i="97"/>
  <c r="BD35" i="97"/>
  <c r="BD31" i="101"/>
  <c r="BD27" i="101"/>
  <c r="BD34" i="101"/>
  <c r="BD33" i="101"/>
  <c r="BD30" i="101"/>
  <c r="BD28" i="101"/>
  <c r="BD32" i="101"/>
  <c r="BD29" i="101"/>
  <c r="BD58" i="101"/>
  <c r="BD54" i="101"/>
  <c r="BD57" i="101"/>
  <c r="BD56" i="101"/>
  <c r="BD55" i="101"/>
  <c r="BD53" i="101"/>
  <c r="BD35" i="101"/>
  <c r="BD59" i="101"/>
  <c r="BD36" i="97"/>
  <c r="BD36" i="101"/>
  <c r="BE36" i="97"/>
  <c r="BC52" i="97"/>
  <c r="AB56" i="97"/>
  <c r="BE36" i="101"/>
  <c r="BC26" i="101"/>
  <c r="BE60" i="101" l="1"/>
  <c r="BD52" i="101"/>
  <c r="AL53" i="97"/>
  <c r="BD52" i="97"/>
  <c r="AL57" i="97"/>
  <c r="BD26" i="101"/>
  <c r="AL55" i="97"/>
  <c r="BF36" i="101"/>
  <c r="BD26" i="97"/>
  <c r="BE60" i="97"/>
  <c r="BE27" i="97"/>
  <c r="BE32" i="97"/>
  <c r="BE30" i="97"/>
  <c r="BE33" i="97"/>
  <c r="BE31" i="97"/>
  <c r="BE34" i="97"/>
  <c r="BE28" i="97"/>
  <c r="BE29" i="97"/>
  <c r="BE53" i="97"/>
  <c r="BE56" i="97"/>
  <c r="BE58" i="97"/>
  <c r="BE54" i="97"/>
  <c r="BE57" i="97"/>
  <c r="BE55" i="97"/>
  <c r="BE35" i="97"/>
  <c r="BE59" i="97"/>
  <c r="AL54" i="101"/>
  <c r="BF36" i="97"/>
  <c r="AL56" i="101"/>
  <c r="BF60" i="97"/>
  <c r="BE28" i="101"/>
  <c r="BE34" i="101"/>
  <c r="BE32" i="101"/>
  <c r="BE27" i="101"/>
  <c r="BE29" i="101"/>
  <c r="BE30" i="101"/>
  <c r="BE31" i="101"/>
  <c r="BE33" i="101"/>
  <c r="BE58" i="101"/>
  <c r="BE57" i="101"/>
  <c r="BE54" i="101"/>
  <c r="BE56" i="101"/>
  <c r="BE55" i="101"/>
  <c r="BE53" i="101"/>
  <c r="BE35" i="101"/>
  <c r="BE59" i="101"/>
  <c r="AB52" i="97"/>
  <c r="BE52" i="101" l="1"/>
  <c r="BE26" i="101"/>
  <c r="BE52" i="97"/>
  <c r="AL56" i="97"/>
  <c r="AL55" i="101"/>
  <c r="BF60" i="101"/>
  <c r="BF33" i="101"/>
  <c r="BF29" i="101"/>
  <c r="BF27" i="101"/>
  <c r="BF32" i="101"/>
  <c r="BF28" i="101"/>
  <c r="BF30" i="101"/>
  <c r="BF34" i="101"/>
  <c r="BF31" i="101"/>
  <c r="BF56" i="101"/>
  <c r="BF57" i="101"/>
  <c r="BF58" i="101"/>
  <c r="BF54" i="101"/>
  <c r="BF55" i="101"/>
  <c r="BF53" i="101"/>
  <c r="BF35" i="101"/>
  <c r="BF59" i="101"/>
  <c r="AL54" i="97"/>
  <c r="BF35" i="97"/>
  <c r="BF34" i="97"/>
  <c r="BF28" i="97"/>
  <c r="BF31" i="97"/>
  <c r="BF30" i="97"/>
  <c r="BF27" i="97"/>
  <c r="BF33" i="97"/>
  <c r="BF32" i="97"/>
  <c r="BF29" i="97"/>
  <c r="BF53" i="97"/>
  <c r="BF54" i="97"/>
  <c r="BF56" i="97"/>
  <c r="BF58" i="97"/>
  <c r="BF57" i="97"/>
  <c r="BF55" i="97"/>
  <c r="BF59" i="97"/>
  <c r="BE26" i="97"/>
  <c r="AL53" i="101"/>
  <c r="AL57" i="101"/>
  <c r="AL52" i="101" l="1"/>
  <c r="AL52" i="97"/>
  <c r="BF52" i="101"/>
  <c r="BF52" i="97"/>
  <c r="BF26" i="101"/>
  <c r="BF26" i="97"/>
</calcChain>
</file>

<file path=xl/sharedStrings.xml><?xml version="1.0" encoding="utf-8"?>
<sst xmlns="http://schemas.openxmlformats.org/spreadsheetml/2006/main" count="2390" uniqueCount="1113">
  <si>
    <t>Total</t>
  </si>
  <si>
    <t>GWP</t>
  </si>
  <si>
    <t>Note</t>
    <phoneticPr fontId="10"/>
  </si>
  <si>
    <t>LPG</t>
  </si>
  <si>
    <t>Total</t>
    <phoneticPr fontId="10"/>
  </si>
  <si>
    <t>0.Contents</t>
    <phoneticPr fontId="10"/>
  </si>
  <si>
    <t>1,000,000,000,000 g</t>
    <phoneticPr fontId="10"/>
  </si>
  <si>
    <t>1 Mt</t>
    <phoneticPr fontId="10"/>
  </si>
  <si>
    <t>1,000,000,000 g</t>
    <phoneticPr fontId="10"/>
  </si>
  <si>
    <t>1 kt</t>
    <phoneticPr fontId="10"/>
  </si>
  <si>
    <t>1,000,000 g</t>
    <phoneticPr fontId="10"/>
  </si>
  <si>
    <t>1 t</t>
    <phoneticPr fontId="10"/>
  </si>
  <si>
    <t>1,000 g</t>
    <phoneticPr fontId="10"/>
  </si>
  <si>
    <t>―</t>
    <phoneticPr fontId="10"/>
  </si>
  <si>
    <t>1 g</t>
    <phoneticPr fontId="10"/>
  </si>
  <si>
    <t>HFCs</t>
    <phoneticPr fontId="10"/>
  </si>
  <si>
    <t>PFCs</t>
    <phoneticPr fontId="10"/>
  </si>
  <si>
    <t xml:space="preserve"> </t>
    <phoneticPr fontId="10"/>
  </si>
  <si>
    <r>
      <rPr>
        <sz val="11"/>
        <rFont val="ＭＳ 明朝"/>
        <family val="1"/>
        <charset val="128"/>
      </rPr>
      <t>備考</t>
    </r>
    <rPh sb="0" eb="2">
      <t>ビコウ</t>
    </rPh>
    <phoneticPr fontId="10"/>
  </si>
  <si>
    <t>1 Tg</t>
    <phoneticPr fontId="10"/>
  </si>
  <si>
    <t>1 Gg</t>
    <phoneticPr fontId="10"/>
  </si>
  <si>
    <t>1 Mg</t>
    <phoneticPr fontId="10"/>
  </si>
  <si>
    <t>1 kg</t>
    <phoneticPr fontId="10"/>
  </si>
  <si>
    <r>
      <rPr>
        <sz val="11"/>
        <rFont val="ＭＳ 明朝"/>
        <family val="1"/>
        <charset val="128"/>
      </rPr>
      <t>合計</t>
    </r>
    <rPh sb="0" eb="2">
      <t>ゴウケイ</t>
    </rPh>
    <phoneticPr fontId="10"/>
  </si>
  <si>
    <r>
      <rPr>
        <sz val="11"/>
        <rFont val="ＭＳ 明朝"/>
        <family val="1"/>
        <charset val="128"/>
      </rPr>
      <t>合計</t>
    </r>
    <rPh sb="0" eb="2">
      <t>ゴウケイ</t>
    </rPh>
    <phoneticPr fontId="11"/>
  </si>
  <si>
    <r>
      <t xml:space="preserve">F-gas </t>
    </r>
    <r>
      <rPr>
        <sz val="11"/>
        <rFont val="ＭＳ 明朝"/>
        <family val="1"/>
        <charset val="128"/>
      </rPr>
      <t>合計</t>
    </r>
    <phoneticPr fontId="10"/>
  </si>
  <si>
    <r>
      <rPr>
        <sz val="11"/>
        <rFont val="ＭＳ 明朝"/>
        <family val="1"/>
        <charset val="128"/>
      </rPr>
      <t>温室効果ガス</t>
    </r>
  </si>
  <si>
    <r>
      <rPr>
        <sz val="11"/>
        <rFont val="ＭＳ 明朝"/>
        <family val="1"/>
        <charset val="128"/>
      </rPr>
      <t>エネルギー起源</t>
    </r>
    <rPh sb="5" eb="7">
      <t>キゲン</t>
    </rPh>
    <phoneticPr fontId="9"/>
  </si>
  <si>
    <r>
      <rPr>
        <sz val="12"/>
        <rFont val="ＭＳ 明朝"/>
        <family val="1"/>
        <charset val="128"/>
      </rPr>
      <t>代替フロン等４ガス</t>
    </r>
    <rPh sb="0" eb="2">
      <t>ダイタイ</t>
    </rPh>
    <rPh sb="5" eb="6">
      <t>トウ</t>
    </rPh>
    <phoneticPr fontId="9"/>
  </si>
  <si>
    <r>
      <rPr>
        <sz val="11"/>
        <rFont val="ＭＳ 明朝"/>
        <family val="1"/>
        <charset val="128"/>
      </rPr>
      <t>計</t>
    </r>
  </si>
  <si>
    <t>-</t>
    <phoneticPr fontId="10"/>
  </si>
  <si>
    <r>
      <rPr>
        <sz val="11"/>
        <rFont val="ＭＳ 明朝"/>
        <family val="1"/>
        <charset val="128"/>
      </rPr>
      <t>内容</t>
    </r>
    <rPh sb="0" eb="2">
      <t>ナイヨウ</t>
    </rPh>
    <phoneticPr fontId="10"/>
  </si>
  <si>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10"/>
  </si>
  <si>
    <r>
      <rPr>
        <sz val="12"/>
        <rFont val="ＭＳ 明朝"/>
        <family val="1"/>
        <charset val="128"/>
      </rPr>
      <t>温室効果ガス</t>
    </r>
    <rPh sb="0" eb="2">
      <t>オンシツ</t>
    </rPh>
    <rPh sb="2" eb="4">
      <t>コウカ</t>
    </rPh>
    <phoneticPr fontId="9"/>
  </si>
  <si>
    <r>
      <rPr>
        <sz val="12"/>
        <rFont val="ＭＳ 明朝"/>
        <family val="1"/>
        <charset val="128"/>
      </rPr>
      <t>計</t>
    </r>
    <rPh sb="0" eb="1">
      <t>ケイ</t>
    </rPh>
    <phoneticPr fontId="9"/>
  </si>
  <si>
    <r>
      <rPr>
        <sz val="11"/>
        <rFont val="ＭＳ 明朝"/>
        <family val="1"/>
        <charset val="128"/>
      </rPr>
      <t>■前年度比</t>
    </r>
    <rPh sb="1" eb="2">
      <t>ゼン</t>
    </rPh>
    <rPh sb="2" eb="4">
      <t>ネンド</t>
    </rPh>
    <rPh sb="4" eb="5">
      <t>ヒ</t>
    </rPh>
    <phoneticPr fontId="10"/>
  </si>
  <si>
    <r>
      <rPr>
        <b/>
        <sz val="11"/>
        <rFont val="ＭＳ 明朝"/>
        <family val="1"/>
        <charset val="128"/>
      </rPr>
      <t>エネルギー転換部門</t>
    </r>
  </si>
  <si>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</si>
  <si>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10"/>
  </si>
  <si>
    <r>
      <rPr>
        <sz val="11"/>
        <rFont val="ＭＳ 明朝"/>
        <family val="1"/>
        <charset val="128"/>
      </rPr>
      <t>鉱業他</t>
    </r>
    <rPh sb="0" eb="2">
      <t>コウギョウ</t>
    </rPh>
    <rPh sb="2" eb="3">
      <t>タ</t>
    </rPh>
    <phoneticPr fontId="10"/>
  </si>
  <si>
    <r>
      <rPr>
        <sz val="11"/>
        <rFont val="ＭＳ 明朝"/>
        <family val="1"/>
        <charset val="128"/>
      </rPr>
      <t>建設業</t>
    </r>
    <phoneticPr fontId="10"/>
  </si>
  <si>
    <r>
      <rPr>
        <b/>
        <sz val="11"/>
        <rFont val="ＭＳ 明朝"/>
        <family val="1"/>
        <charset val="128"/>
      </rPr>
      <t>製造業</t>
    </r>
    <rPh sb="0" eb="3">
      <t>セイゾウギョウ</t>
    </rPh>
    <phoneticPr fontId="10"/>
  </si>
  <si>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</si>
  <si>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</si>
  <si>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明朝"/>
        <family val="1"/>
        <charset val="128"/>
      </rPr>
      <t>卸小売・金融保険・不動産業</t>
    </r>
    <rPh sb="4" eb="6">
      <t>キンユウ</t>
    </rPh>
    <rPh sb="6" eb="8">
      <t>ホケン</t>
    </rPh>
    <rPh sb="9" eb="12">
      <t>フドウサン</t>
    </rPh>
    <rPh sb="12" eb="13">
      <t>ギョウ</t>
    </rPh>
    <phoneticPr fontId="10"/>
  </si>
  <si>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10"/>
  </si>
  <si>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10"/>
  </si>
  <si>
    <r>
      <rPr>
        <b/>
        <sz val="11"/>
        <rFont val="ＭＳ 明朝"/>
        <family val="1"/>
        <charset val="128"/>
      </rPr>
      <t>鉱物産業</t>
    </r>
    <rPh sb="0" eb="2">
      <t>コウブツ</t>
    </rPh>
    <rPh sb="2" eb="4">
      <t>サンギョウ</t>
    </rPh>
    <phoneticPr fontId="10"/>
  </si>
  <si>
    <r>
      <rPr>
        <b/>
        <sz val="11"/>
        <rFont val="ＭＳ 明朝"/>
        <family val="1"/>
        <charset val="128"/>
      </rPr>
      <t>化学産業</t>
    </r>
    <rPh sb="0" eb="2">
      <t>カガク</t>
    </rPh>
    <rPh sb="2" eb="4">
      <t>サンギョウ</t>
    </rPh>
    <phoneticPr fontId="10"/>
  </si>
  <si>
    <r>
      <rPr>
        <b/>
        <sz val="11"/>
        <rFont val="ＭＳ 明朝"/>
        <family val="1"/>
        <charset val="128"/>
      </rPr>
      <t>廃棄物</t>
    </r>
    <rPh sb="0" eb="3">
      <t>ハイキブツ</t>
    </rPh>
    <phoneticPr fontId="10"/>
  </si>
  <si>
    <r>
      <rPr>
        <sz val="11"/>
        <rFont val="ＭＳ 明朝"/>
        <family val="1"/>
        <charset val="128"/>
      </rPr>
      <t>廃棄物のエネルギー利用</t>
    </r>
    <rPh sb="0" eb="2">
      <t>ハイキ</t>
    </rPh>
    <rPh sb="2" eb="3">
      <t>ブツ</t>
    </rPh>
    <rPh sb="9" eb="11">
      <t>リヨウ</t>
    </rPh>
    <phoneticPr fontId="10"/>
  </si>
  <si>
    <r>
      <rPr>
        <b/>
        <sz val="11"/>
        <rFont val="ＭＳ 明朝"/>
        <family val="1"/>
        <charset val="128"/>
      </rPr>
      <t>農業</t>
    </r>
    <rPh sb="0" eb="2">
      <t>ノウギョウ</t>
    </rPh>
    <phoneticPr fontId="10"/>
  </si>
  <si>
    <r>
      <rPr>
        <sz val="11"/>
        <rFont val="ＭＳ 明朝"/>
        <family val="1"/>
        <charset val="128"/>
      </rPr>
      <t>石灰施用</t>
    </r>
    <rPh sb="0" eb="2">
      <t>セッカイ</t>
    </rPh>
    <rPh sb="2" eb="4">
      <t>セヨウ</t>
    </rPh>
    <phoneticPr fontId="10"/>
  </si>
  <si>
    <r>
      <rPr>
        <sz val="11"/>
        <rFont val="ＭＳ 明朝"/>
        <family val="1"/>
        <charset val="128"/>
      </rPr>
      <t>尿素施肥</t>
    </r>
    <rPh sb="0" eb="2">
      <t>ニョウソ</t>
    </rPh>
    <rPh sb="2" eb="4">
      <t>セヒ</t>
    </rPh>
    <phoneticPr fontId="10"/>
  </si>
  <si>
    <r>
      <rPr>
        <sz val="11"/>
        <rFont val="ＭＳ 明朝"/>
        <family val="1"/>
        <charset val="128"/>
      </rPr>
      <t>燃料からの漏出他</t>
    </r>
    <rPh sb="0" eb="2">
      <t>ネンリョウ</t>
    </rPh>
    <rPh sb="5" eb="7">
      <t>ロウシュツ</t>
    </rPh>
    <rPh sb="7" eb="8">
      <t>ホカ</t>
    </rPh>
    <phoneticPr fontId="10"/>
  </si>
  <si>
    <r>
      <rPr>
        <sz val="11"/>
        <rFont val="ＭＳ 明朝"/>
        <family val="1"/>
        <charset val="128"/>
      </rPr>
      <t>合計</t>
    </r>
    <r>
      <rPr>
        <sz val="11"/>
        <color rgb="FFFF0000"/>
        <rFont val="ＭＳ 明朝"/>
        <family val="1"/>
        <charset val="128"/>
      </rPr>
      <t/>
    </r>
    <rPh sb="0" eb="2">
      <t>ゴウケイ</t>
    </rPh>
    <phoneticPr fontId="10"/>
  </si>
  <si>
    <r>
      <rPr>
        <sz val="11"/>
        <rFont val="ＭＳ 明朝"/>
        <family val="1"/>
        <charset val="128"/>
      </rPr>
      <t>エネルギー転換部門</t>
    </r>
    <rPh sb="5" eb="7">
      <t>テンカン</t>
    </rPh>
    <rPh sb="7" eb="9">
      <t>ブモン</t>
    </rPh>
    <phoneticPr fontId="10"/>
  </si>
  <si>
    <r>
      <rPr>
        <sz val="11"/>
        <rFont val="ＭＳ 明朝"/>
        <family val="1"/>
        <charset val="128"/>
      </rPr>
      <t>産業部門</t>
    </r>
    <rPh sb="0" eb="2">
      <t>サンギョウ</t>
    </rPh>
    <rPh sb="2" eb="4">
      <t>ブモン</t>
    </rPh>
    <phoneticPr fontId="10"/>
  </si>
  <si>
    <r>
      <rPr>
        <sz val="11"/>
        <rFont val="ＭＳ 明朝"/>
        <family val="1"/>
        <charset val="128"/>
      </rPr>
      <t>運輸部門</t>
    </r>
    <rPh sb="0" eb="2">
      <t>ウンユ</t>
    </rPh>
    <rPh sb="2" eb="4">
      <t>ブモン</t>
    </rPh>
    <phoneticPr fontId="10"/>
  </si>
  <si>
    <r>
      <rPr>
        <sz val="11"/>
        <rFont val="ＭＳ 明朝"/>
        <family val="1"/>
        <charset val="128"/>
      </rPr>
      <t>業務その他部門</t>
    </r>
    <rPh sb="0" eb="2">
      <t>ギョウム</t>
    </rPh>
    <rPh sb="4" eb="5">
      <t>タ</t>
    </rPh>
    <rPh sb="5" eb="7">
      <t>ブモン</t>
    </rPh>
    <phoneticPr fontId="10"/>
  </si>
  <si>
    <r>
      <rPr>
        <sz val="11"/>
        <rFont val="ＭＳ 明朝"/>
        <family val="1"/>
        <charset val="128"/>
      </rPr>
      <t>家庭部門</t>
    </r>
    <rPh sb="0" eb="2">
      <t>カテイ</t>
    </rPh>
    <rPh sb="2" eb="4">
      <t>ブモン</t>
    </rPh>
    <phoneticPr fontId="10"/>
  </si>
  <si>
    <r>
      <rPr>
        <sz val="11"/>
        <rFont val="ＭＳ 明朝"/>
        <family val="1"/>
        <charset val="128"/>
      </rPr>
      <t>廃棄物</t>
    </r>
    <rPh sb="0" eb="3">
      <t>ハイキブツ</t>
    </rPh>
    <phoneticPr fontId="10"/>
  </si>
  <si>
    <r>
      <rPr>
        <sz val="11"/>
        <rFont val="ＭＳ 明朝"/>
        <family val="1"/>
        <charset val="128"/>
      </rPr>
      <t>石炭</t>
    </r>
    <rPh sb="0" eb="2">
      <t>セキタン</t>
    </rPh>
    <phoneticPr fontId="9"/>
  </si>
  <si>
    <r>
      <rPr>
        <sz val="11"/>
        <rFont val="ＭＳ 明朝"/>
        <family val="1"/>
        <charset val="128"/>
      </rPr>
      <t>石炭製品</t>
    </r>
    <rPh sb="0" eb="4">
      <t>セキタンセイヒン</t>
    </rPh>
    <phoneticPr fontId="9"/>
  </si>
  <si>
    <r>
      <rPr>
        <sz val="11"/>
        <rFont val="ＭＳ 明朝"/>
        <family val="1"/>
        <charset val="128"/>
      </rPr>
      <t>原油</t>
    </r>
    <rPh sb="0" eb="2">
      <t>ゲンユ</t>
    </rPh>
    <phoneticPr fontId="9"/>
  </si>
  <si>
    <r>
      <rPr>
        <sz val="11"/>
        <rFont val="ＭＳ 明朝"/>
        <family val="1"/>
        <charset val="128"/>
      </rPr>
      <t>石油製品</t>
    </r>
    <rPh sb="0" eb="4">
      <t>セキユセイヒン</t>
    </rPh>
    <phoneticPr fontId="9"/>
  </si>
  <si>
    <r>
      <rPr>
        <sz val="11"/>
        <rFont val="ＭＳ 明朝"/>
        <family val="1"/>
        <charset val="128"/>
      </rPr>
      <t>天然ガス</t>
    </r>
    <rPh sb="0" eb="2">
      <t>テンネン</t>
    </rPh>
    <phoneticPr fontId="9"/>
  </si>
  <si>
    <r>
      <rPr>
        <sz val="11"/>
        <rFont val="ＭＳ 明朝"/>
        <family val="1"/>
        <charset val="128"/>
      </rPr>
      <t>都市ガス</t>
    </r>
    <rPh sb="0" eb="2">
      <t>トシ</t>
    </rPh>
    <phoneticPr fontId="9"/>
  </si>
  <si>
    <r>
      <rPr>
        <sz val="11"/>
        <rFont val="ＭＳ 明朝"/>
        <family val="1"/>
        <charset val="128"/>
      </rPr>
      <t>■シェア</t>
    </r>
    <phoneticPr fontId="10"/>
  </si>
  <si>
    <r>
      <rPr>
        <sz val="11"/>
        <rFont val="ＭＳ 明朝"/>
        <family val="1"/>
        <charset val="128"/>
      </rPr>
      <t>単位</t>
    </r>
    <rPh sb="0" eb="2">
      <t>タンイ</t>
    </rPh>
    <phoneticPr fontId="10"/>
  </si>
  <si>
    <r>
      <rPr>
        <sz val="11"/>
        <rFont val="ＭＳ 明朝"/>
        <family val="1"/>
        <charset val="128"/>
      </rPr>
      <t>十億円</t>
    </r>
    <rPh sb="0" eb="2">
      <t>ジュウオク</t>
    </rPh>
    <rPh sb="2" eb="3">
      <t>エン</t>
    </rPh>
    <phoneticPr fontId="10"/>
  </si>
  <si>
    <r>
      <rPr>
        <sz val="11"/>
        <rFont val="ＭＳ 明朝"/>
        <family val="1"/>
        <charset val="128"/>
      </rPr>
      <t>■排出量および人口</t>
    </r>
    <rPh sb="7" eb="9">
      <t>ジンコウ</t>
    </rPh>
    <phoneticPr fontId="10"/>
  </si>
  <si>
    <r>
      <rPr>
        <sz val="11"/>
        <rFont val="ＭＳ 明朝"/>
        <family val="1"/>
        <charset val="128"/>
      </rPr>
      <t>千人</t>
    </r>
    <rPh sb="0" eb="2">
      <t>センニン</t>
    </rPh>
    <phoneticPr fontId="10"/>
  </si>
  <si>
    <r>
      <rPr>
        <sz val="11"/>
        <rFont val="ＭＳ 明朝"/>
        <family val="1"/>
        <charset val="128"/>
      </rPr>
      <t>人口</t>
    </r>
    <r>
      <rPr>
        <sz val="10"/>
        <rFont val="Century"/>
        <family val="1"/>
      </rPr>
      <t/>
    </r>
    <rPh sb="0" eb="2">
      <t>ジンコウ</t>
    </rPh>
    <phoneticPr fontId="10"/>
  </si>
  <si>
    <r>
      <rPr>
        <sz val="11"/>
        <rFont val="ＭＳ 明朝"/>
        <family val="1"/>
        <charset val="128"/>
      </rPr>
      <t>人口</t>
    </r>
    <rPh sb="0" eb="2">
      <t>ジンコウ</t>
    </rPh>
    <phoneticPr fontId="10"/>
  </si>
  <si>
    <r>
      <t>2013</t>
    </r>
    <r>
      <rPr>
        <sz val="14"/>
        <rFont val="ＭＳ 明朝"/>
        <family val="1"/>
        <charset val="128"/>
      </rPr>
      <t>年度</t>
    </r>
    <rPh sb="4" eb="5">
      <t>ネン</t>
    </rPh>
    <rPh sb="5" eb="6">
      <t>ド</t>
    </rPh>
    <phoneticPr fontId="10"/>
  </si>
  <si>
    <r>
      <rPr>
        <sz val="14"/>
        <rFont val="ＭＳ 明朝"/>
        <family val="1"/>
        <charset val="128"/>
      </rPr>
      <t>■【電気・熱配分後】</t>
    </r>
    <rPh sb="8" eb="9">
      <t>ゴ</t>
    </rPh>
    <phoneticPr fontId="10"/>
  </si>
  <si>
    <r>
      <rPr>
        <sz val="11"/>
        <rFont val="ＭＳ 明朝"/>
        <family val="1"/>
        <charset val="128"/>
      </rPr>
      <t>ガス製造</t>
    </r>
    <phoneticPr fontId="10"/>
  </si>
  <si>
    <r>
      <rPr>
        <sz val="11"/>
        <rFont val="ＭＳ 明朝"/>
        <family val="1"/>
        <charset val="128"/>
      </rPr>
      <t>事業用発電</t>
    </r>
    <phoneticPr fontId="10"/>
  </si>
  <si>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</si>
  <si>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</si>
  <si>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</si>
  <si>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</si>
  <si>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</si>
  <si>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</si>
  <si>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</si>
  <si>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</si>
  <si>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</si>
  <si>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1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</si>
  <si>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</si>
  <si>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</si>
  <si>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</si>
  <si>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</si>
  <si>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</si>
  <si>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</si>
  <si>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</si>
  <si>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</si>
  <si>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</si>
  <si>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</si>
  <si>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</si>
  <si>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</si>
  <si>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10"/>
  </si>
  <si>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</si>
  <si>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</si>
  <si>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</si>
  <si>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10"/>
  </si>
  <si>
    <r>
      <rPr>
        <sz val="11"/>
        <rFont val="ＭＳ 明朝"/>
        <family val="1"/>
        <charset val="128"/>
      </rPr>
      <t>情報通信業</t>
    </r>
    <phoneticPr fontId="10"/>
  </si>
  <si>
    <r>
      <rPr>
        <sz val="11"/>
        <rFont val="ＭＳ 明朝"/>
        <family val="1"/>
        <charset val="128"/>
      </rPr>
      <t>運輸業･郵便業</t>
    </r>
    <phoneticPr fontId="10"/>
  </si>
  <si>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</si>
  <si>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</si>
  <si>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</si>
  <si>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10"/>
  </si>
  <si>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</si>
  <si>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</si>
  <si>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</si>
  <si>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</si>
  <si>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</si>
  <si>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</si>
  <si>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</si>
  <si>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</si>
  <si>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</si>
  <si>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10"/>
  </si>
  <si>
    <r>
      <rPr>
        <sz val="11"/>
        <rFont val="ＭＳ 明朝"/>
        <family val="1"/>
        <charset val="128"/>
      </rPr>
      <t>　乗用車</t>
    </r>
    <rPh sb="1" eb="4">
      <t>ジョウヨウシャ</t>
    </rPh>
    <phoneticPr fontId="10"/>
  </si>
  <si>
    <r>
      <rPr>
        <sz val="11"/>
        <rFont val="ＭＳ 明朝"/>
        <family val="1"/>
        <charset val="128"/>
      </rPr>
      <t>　　自家用車</t>
    </r>
    <rPh sb="2" eb="6">
      <t>ジカヨウシャ</t>
    </rPh>
    <phoneticPr fontId="10"/>
  </si>
  <si>
    <r>
      <rPr>
        <sz val="11"/>
        <rFont val="ＭＳ 明朝"/>
        <family val="1"/>
        <charset val="128"/>
      </rPr>
      <t>　　　　家計利用分</t>
    </r>
    <rPh sb="4" eb="6">
      <t>カケイ</t>
    </rPh>
    <rPh sb="6" eb="8">
      <t>リヨウ</t>
    </rPh>
    <rPh sb="8" eb="9">
      <t>ブン</t>
    </rPh>
    <phoneticPr fontId="10"/>
  </si>
  <si>
    <r>
      <rPr>
        <sz val="11"/>
        <rFont val="ＭＳ 明朝"/>
        <family val="1"/>
        <charset val="128"/>
      </rPr>
      <t>　バス</t>
    </r>
    <phoneticPr fontId="10"/>
  </si>
  <si>
    <r>
      <rPr>
        <sz val="11"/>
        <rFont val="ＭＳ 明朝"/>
        <family val="1"/>
        <charset val="128"/>
      </rPr>
      <t>　　自家用</t>
    </r>
    <phoneticPr fontId="10"/>
  </si>
  <si>
    <r>
      <rPr>
        <sz val="11"/>
        <rFont val="ＭＳ 明朝"/>
        <family val="1"/>
        <charset val="128"/>
      </rPr>
      <t>　　営業用　</t>
    </r>
    <phoneticPr fontId="10"/>
  </si>
  <si>
    <r>
      <rPr>
        <sz val="11"/>
        <rFont val="ＭＳ 明朝"/>
        <family val="1"/>
        <charset val="128"/>
      </rPr>
      <t>　二輪車</t>
    </r>
    <rPh sb="1" eb="4">
      <t>ニリンシャ</t>
    </rPh>
    <phoneticPr fontId="10"/>
  </si>
  <si>
    <r>
      <rPr>
        <sz val="11"/>
        <rFont val="ＭＳ 明朝"/>
        <family val="1"/>
        <charset val="128"/>
      </rPr>
      <t>鉄道</t>
    </r>
    <rPh sb="0" eb="2">
      <t>テツドウ</t>
    </rPh>
    <phoneticPr fontId="10"/>
  </si>
  <si>
    <r>
      <rPr>
        <sz val="11"/>
        <rFont val="ＭＳ 明朝"/>
        <family val="1"/>
        <charset val="128"/>
      </rPr>
      <t>　営業用</t>
    </r>
    <phoneticPr fontId="10"/>
  </si>
  <si>
    <r>
      <rPr>
        <sz val="11"/>
        <rFont val="ＭＳ 明朝"/>
        <family val="1"/>
        <charset val="128"/>
      </rPr>
      <t>　自家用</t>
    </r>
    <phoneticPr fontId="10"/>
  </si>
  <si>
    <r>
      <rPr>
        <sz val="11"/>
        <rFont val="ＭＳ 明朝"/>
        <family val="1"/>
        <charset val="128"/>
      </rPr>
      <t>　　貨物輸送寄与</t>
    </r>
    <phoneticPr fontId="10"/>
  </si>
  <si>
    <r>
      <rPr>
        <sz val="11"/>
        <rFont val="ＭＳ 明朝"/>
        <family val="1"/>
        <charset val="128"/>
      </rPr>
      <t>　　乗員輸送寄与</t>
    </r>
    <phoneticPr fontId="10"/>
  </si>
  <si>
    <r>
      <rPr>
        <sz val="11"/>
        <rFont val="ＭＳ 明朝"/>
        <family val="1"/>
        <charset val="128"/>
      </rPr>
      <t>地域内訳推計誤差等</t>
    </r>
    <rPh sb="8" eb="9">
      <t>トウ</t>
    </rPh>
    <phoneticPr fontId="10"/>
  </si>
  <si>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</si>
  <si>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廃棄物のエネルギー利用</t>
    </r>
    <rPh sb="0" eb="3">
      <t>ハイキブツ</t>
    </rPh>
    <rPh sb="9" eb="11">
      <t>リヨウ</t>
    </rPh>
    <phoneticPr fontId="10"/>
  </si>
  <si>
    <r>
      <rPr>
        <sz val="11"/>
        <rFont val="ＭＳ 明朝"/>
        <family val="1"/>
        <charset val="128"/>
      </rPr>
      <t>■前年比</t>
    </r>
    <rPh sb="1" eb="3">
      <t>ゼンネン</t>
    </rPh>
    <phoneticPr fontId="10"/>
  </si>
  <si>
    <r>
      <rPr>
        <sz val="11"/>
        <rFont val="ＭＳ 明朝"/>
        <family val="1"/>
        <charset val="128"/>
      </rPr>
      <t>年度</t>
    </r>
    <rPh sb="0" eb="2">
      <t>ネンド</t>
    </rPh>
    <phoneticPr fontId="10"/>
  </si>
  <si>
    <r>
      <rPr>
        <sz val="11"/>
        <rFont val="ＭＳ 明朝"/>
        <family val="1"/>
        <charset val="128"/>
      </rPr>
      <t>世帯数</t>
    </r>
    <rPh sb="0" eb="3">
      <t>セタイスウ</t>
    </rPh>
    <phoneticPr fontId="10"/>
  </si>
  <si>
    <r>
      <rPr>
        <sz val="11"/>
        <rFont val="ＭＳ 明朝"/>
        <family val="1"/>
        <charset val="128"/>
      </rPr>
      <t>合計</t>
    </r>
  </si>
  <si>
    <r>
      <rPr>
        <sz val="11"/>
        <rFont val="ＭＳ 明朝"/>
        <family val="1"/>
        <charset val="128"/>
      </rPr>
      <t>石炭等</t>
    </r>
    <rPh sb="2" eb="3">
      <t>トウ</t>
    </rPh>
    <phoneticPr fontId="13"/>
  </si>
  <si>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</si>
  <si>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</si>
  <si>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3"/>
  </si>
  <si>
    <r>
      <rPr>
        <sz val="11"/>
        <rFont val="ＭＳ 明朝"/>
        <family val="1"/>
        <charset val="128"/>
      </rPr>
      <t>熱</t>
    </r>
    <rPh sb="0" eb="1">
      <t>ネツ</t>
    </rPh>
    <phoneticPr fontId="13"/>
  </si>
  <si>
    <r>
      <rPr>
        <sz val="11"/>
        <rFont val="ＭＳ 明朝"/>
        <family val="1"/>
        <charset val="128"/>
      </rPr>
      <t>ガソリン</t>
    </r>
  </si>
  <si>
    <r>
      <rPr>
        <sz val="11"/>
        <rFont val="ＭＳ 明朝"/>
        <family val="1"/>
        <charset val="128"/>
      </rPr>
      <t>軽油</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</si>
  <si>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</si>
  <si>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3"/>
  </si>
  <si>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</si>
  <si>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</si>
  <si>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</si>
  <si>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</si>
  <si>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</si>
  <si>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3"/>
  </si>
  <si>
    <r>
      <rPr>
        <sz val="11"/>
        <rFont val="ＭＳ 明朝"/>
        <family val="1"/>
        <charset val="128"/>
      </rPr>
      <t>排出吸収源</t>
    </r>
    <rPh sb="0" eb="2">
      <t>ハイシュツ</t>
    </rPh>
    <rPh sb="2" eb="4">
      <t>キュウシュウ</t>
    </rPh>
    <rPh sb="4" eb="5">
      <t>ゲン</t>
    </rPh>
    <phoneticPr fontId="10"/>
  </si>
  <si>
    <r>
      <t xml:space="preserve">1.A.1. </t>
    </r>
    <r>
      <rPr>
        <sz val="11"/>
        <rFont val="ＭＳ 明朝"/>
        <family val="1"/>
        <charset val="128"/>
      </rPr>
      <t>エネルギー産業</t>
    </r>
    <rPh sb="12" eb="14">
      <t>サンギョウ</t>
    </rPh>
    <phoneticPr fontId="10"/>
  </si>
  <si>
    <r>
      <t xml:space="preserve">1.A.3. </t>
    </r>
    <r>
      <rPr>
        <sz val="11"/>
        <rFont val="ＭＳ 明朝"/>
        <family val="1"/>
        <charset val="128"/>
      </rPr>
      <t>運輸</t>
    </r>
    <rPh sb="7" eb="9">
      <t>ウンユ</t>
    </rPh>
    <phoneticPr fontId="10"/>
  </si>
  <si>
    <r>
      <t xml:space="preserve">3. </t>
    </r>
    <r>
      <rPr>
        <b/>
        <sz val="11"/>
        <rFont val="ＭＳ 明朝"/>
        <family val="1"/>
        <charset val="128"/>
      </rPr>
      <t>農業</t>
    </r>
    <rPh sb="3" eb="5">
      <t>ノウギョウ</t>
    </rPh>
    <phoneticPr fontId="10"/>
  </si>
  <si>
    <t>-</t>
    <phoneticPr fontId="10"/>
  </si>
  <si>
    <t>-</t>
    <phoneticPr fontId="10"/>
  </si>
  <si>
    <t>F-gases</t>
    <phoneticPr fontId="9"/>
  </si>
  <si>
    <t>Hydrofluorocarbons (HFCs)</t>
    <phoneticPr fontId="9"/>
  </si>
  <si>
    <t>Perfluorocarbons (PFCs)</t>
    <phoneticPr fontId="9"/>
  </si>
  <si>
    <t>Total</t>
    <phoneticPr fontId="9"/>
  </si>
  <si>
    <t>Manufacture of Coal Products</t>
    <phoneticPr fontId="10"/>
  </si>
  <si>
    <t>Oil Products</t>
  </si>
  <si>
    <t>Gas Conversion and Production</t>
    <phoneticPr fontId="10"/>
  </si>
  <si>
    <t xml:space="preserve">Industry </t>
  </si>
  <si>
    <t>Agriculture, Fishery, Mining and Construction</t>
    <phoneticPr fontId="10"/>
  </si>
  <si>
    <t>Manufacturing</t>
  </si>
  <si>
    <t>Food, Beverages, Tobacco and Feed</t>
    <phoneticPr fontId="10"/>
  </si>
  <si>
    <t>Textile Mill Products</t>
    <phoneticPr fontId="10"/>
  </si>
  <si>
    <t>Pulp, Paper and Paper Products</t>
    <phoneticPr fontId="10"/>
  </si>
  <si>
    <t>Iron and Steel</t>
    <phoneticPr fontId="10"/>
  </si>
  <si>
    <t>Machinery (incl. Fabricated Metal Products)</t>
    <phoneticPr fontId="10"/>
  </si>
  <si>
    <t>Passenger</t>
    <phoneticPr fontId="10"/>
  </si>
  <si>
    <t>Road Transportation</t>
    <phoneticPr fontId="10"/>
  </si>
  <si>
    <t>Freight</t>
    <phoneticPr fontId="10"/>
  </si>
  <si>
    <t>Residential</t>
    <phoneticPr fontId="10"/>
  </si>
  <si>
    <t>Mineral Products</t>
  </si>
  <si>
    <t>Cement Production</t>
  </si>
  <si>
    <t>Lime Production</t>
  </si>
  <si>
    <t>Glass Production</t>
    <phoneticPr fontId="10"/>
  </si>
  <si>
    <t>Other Process Uses of Carbonates</t>
    <phoneticPr fontId="10"/>
  </si>
  <si>
    <t>Chemical Industry</t>
  </si>
  <si>
    <t>Non-energy Products from Fuels and Solvent Use</t>
    <phoneticPr fontId="10"/>
  </si>
  <si>
    <t>Waste</t>
    <phoneticPr fontId="10"/>
  </si>
  <si>
    <t>Waste for Energy Purposes</t>
    <phoneticPr fontId="10"/>
  </si>
  <si>
    <t>Agriculture</t>
    <phoneticPr fontId="10"/>
  </si>
  <si>
    <t>Liming</t>
    <phoneticPr fontId="10"/>
  </si>
  <si>
    <t>Fugitive Emissions from Fuel, etc.</t>
    <phoneticPr fontId="10"/>
  </si>
  <si>
    <t>Residential</t>
  </si>
  <si>
    <t>Waste</t>
  </si>
  <si>
    <t>Total</t>
    <phoneticPr fontId="10"/>
  </si>
  <si>
    <t>Greenhouse Gas Inventory Office of Japan, National Institute for Environmental Studies</t>
    <phoneticPr fontId="10"/>
  </si>
  <si>
    <t>Contents</t>
    <phoneticPr fontId="10"/>
  </si>
  <si>
    <t>This sheet</t>
    <phoneticPr fontId="10"/>
  </si>
  <si>
    <t>Fuel Combustion</t>
    <phoneticPr fontId="11"/>
  </si>
  <si>
    <t>Manufacture of Coal Products</t>
    <phoneticPr fontId="10"/>
  </si>
  <si>
    <t>Gas Conversion and Production</t>
    <phoneticPr fontId="10"/>
  </si>
  <si>
    <t>Agriculture, Fishery, Mining and Construction</t>
    <phoneticPr fontId="10"/>
  </si>
  <si>
    <t>Food, Beverages, Tobacco and Feed</t>
    <phoneticPr fontId="10"/>
  </si>
  <si>
    <t>Textile Mill Products</t>
    <phoneticPr fontId="10"/>
  </si>
  <si>
    <t>Pulp, Paper and Paper Products</t>
    <phoneticPr fontId="10"/>
  </si>
  <si>
    <t>Iron and Steel</t>
    <phoneticPr fontId="10"/>
  </si>
  <si>
    <t>Passenger</t>
    <phoneticPr fontId="10"/>
  </si>
  <si>
    <t>Road Transportation</t>
    <phoneticPr fontId="10"/>
  </si>
  <si>
    <t>Freight</t>
    <phoneticPr fontId="10"/>
  </si>
  <si>
    <t>Total</t>
    <phoneticPr fontId="10"/>
  </si>
  <si>
    <t>Agriculture</t>
  </si>
  <si>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</si>
  <si>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</si>
  <si>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</si>
  <si>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</si>
  <si>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</si>
  <si>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</si>
  <si>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</si>
  <si>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</si>
  <si>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</si>
  <si>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</si>
  <si>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</si>
  <si>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</si>
  <si>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</si>
  <si>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</si>
  <si>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</si>
  <si>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</si>
  <si>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</si>
  <si>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</si>
  <si>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</si>
  <si>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Lumber and Wood Products, except Furniture and Fixtures</t>
  </si>
  <si>
    <t>Furniture and Fixtures</t>
  </si>
  <si>
    <t>Rubber Products</t>
  </si>
  <si>
    <t>Leather Tanning, Leather Products and Fur Skins</t>
  </si>
  <si>
    <t>Miscellaneous Manufacturing Industry</t>
    <phoneticPr fontId="10"/>
  </si>
  <si>
    <t>Information and Communications</t>
    <phoneticPr fontId="10"/>
  </si>
  <si>
    <t>Transport and Postal Activities</t>
    <phoneticPr fontId="10"/>
  </si>
  <si>
    <t>Wholesale and Retail Trade</t>
    <phoneticPr fontId="10"/>
  </si>
  <si>
    <t>Finance and Insurance</t>
    <phoneticPr fontId="10"/>
  </si>
  <si>
    <t>Real Estate and Goods Rental and Leasing</t>
    <phoneticPr fontId="10"/>
  </si>
  <si>
    <t>Scientific Research, Professional and Technical Services</t>
    <phoneticPr fontId="10"/>
  </si>
  <si>
    <t>Accommodations, Eating and Drinking Services</t>
    <phoneticPr fontId="10"/>
  </si>
  <si>
    <t>Living Related and Personal Services and Amusement Services</t>
    <phoneticPr fontId="10"/>
  </si>
  <si>
    <t>Education, Learning Support</t>
  </si>
  <si>
    <t>Medical, Health Care and Welfare</t>
    <phoneticPr fontId="10"/>
  </si>
  <si>
    <t>Compound Services</t>
    <phoneticPr fontId="10"/>
  </si>
  <si>
    <t>Miscellaneous Services</t>
    <phoneticPr fontId="10"/>
  </si>
  <si>
    <t>Unable to Classify</t>
  </si>
  <si>
    <t>Railways</t>
  </si>
  <si>
    <t>Domestic Aviation</t>
    <phoneticPr fontId="10"/>
  </si>
  <si>
    <t xml:space="preserve">Truck and Lorry </t>
    <phoneticPr fontId="10"/>
  </si>
  <si>
    <t>Hokkaido District</t>
    <phoneticPr fontId="10"/>
  </si>
  <si>
    <t>Tohoku District</t>
    <phoneticPr fontId="10"/>
  </si>
  <si>
    <t>Kanto District</t>
    <phoneticPr fontId="10"/>
  </si>
  <si>
    <t>Hokuriku District</t>
    <phoneticPr fontId="10"/>
  </si>
  <si>
    <t>Tokai District</t>
    <phoneticPr fontId="10"/>
  </si>
  <si>
    <t>Kansai District</t>
    <phoneticPr fontId="10"/>
  </si>
  <si>
    <t>Chugoku District</t>
    <phoneticPr fontId="10"/>
  </si>
  <si>
    <t>Shikoku District</t>
    <phoneticPr fontId="10"/>
  </si>
  <si>
    <t>Kyushu District</t>
    <phoneticPr fontId="10"/>
  </si>
  <si>
    <t>Okinawa District</t>
    <phoneticPr fontId="10"/>
  </si>
  <si>
    <t xml:space="preserve">Government </t>
    <phoneticPr fontId="10"/>
  </si>
  <si>
    <t>Population</t>
    <phoneticPr fontId="10"/>
  </si>
  <si>
    <t>Thousand</t>
    <phoneticPr fontId="10"/>
  </si>
  <si>
    <t xml:space="preserve">Population </t>
    <phoneticPr fontId="10"/>
  </si>
  <si>
    <t>Unit</t>
    <phoneticPr fontId="10"/>
  </si>
  <si>
    <t>Billion yen</t>
    <phoneticPr fontId="10"/>
  </si>
  <si>
    <t>GDP</t>
    <phoneticPr fontId="10"/>
  </si>
  <si>
    <t>Coal</t>
    <phoneticPr fontId="9"/>
  </si>
  <si>
    <t>Coal Products</t>
    <phoneticPr fontId="9"/>
  </si>
  <si>
    <t>Oil Products</t>
    <phoneticPr fontId="9"/>
  </si>
  <si>
    <t>Natural Gas</t>
    <phoneticPr fontId="9"/>
  </si>
  <si>
    <t>Total</t>
    <phoneticPr fontId="11"/>
  </si>
  <si>
    <t>Total</t>
    <phoneticPr fontId="11"/>
  </si>
  <si>
    <t>FY2013</t>
    <phoneticPr fontId="10"/>
  </si>
  <si>
    <t>Residential</t>
    <phoneticPr fontId="10"/>
  </si>
  <si>
    <t>Waste</t>
    <phoneticPr fontId="10"/>
  </si>
  <si>
    <t>Total</t>
    <phoneticPr fontId="10"/>
  </si>
  <si>
    <t>FY2013</t>
    <phoneticPr fontId="10"/>
  </si>
  <si>
    <t xml:space="preserve">
</t>
    <phoneticPr fontId="10"/>
  </si>
  <si>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10"/>
  </si>
  <si>
    <r>
      <rPr>
        <sz val="10"/>
        <rFont val="ＭＳ 明朝"/>
        <family val="1"/>
        <charset val="128"/>
      </rPr>
      <t>※電気熱配分誤差を含む</t>
    </r>
    <rPh sb="1" eb="3">
      <t>デンキ</t>
    </rPh>
    <rPh sb="3" eb="4">
      <t>ネツ</t>
    </rPh>
    <rPh sb="4" eb="6">
      <t>ハイブン</t>
    </rPh>
    <rPh sb="6" eb="8">
      <t>ゴサ</t>
    </rPh>
    <rPh sb="9" eb="10">
      <t>フク</t>
    </rPh>
    <phoneticPr fontId="10"/>
  </si>
  <si>
    <t>3. Agriculture</t>
    <phoneticPr fontId="10"/>
  </si>
  <si>
    <t>5. Waste</t>
    <phoneticPr fontId="10"/>
  </si>
  <si>
    <r>
      <rPr>
        <sz val="14"/>
        <rFont val="ＭＳ 明朝"/>
        <family val="1"/>
        <charset val="128"/>
      </rPr>
      <t>■【電気・熱配分前】</t>
    </r>
    <phoneticPr fontId="10"/>
  </si>
  <si>
    <r>
      <rPr>
        <b/>
        <sz val="11"/>
        <rFont val="ＭＳ 明朝"/>
        <family val="1"/>
        <charset val="128"/>
      </rPr>
      <t>電気熱配分誤差</t>
    </r>
    <phoneticPr fontId="10"/>
  </si>
  <si>
    <r>
      <rPr>
        <sz val="11"/>
        <rFont val="ＭＳ 明朝"/>
        <family val="1"/>
        <charset val="128"/>
      </rPr>
      <t>■シェア</t>
    </r>
    <phoneticPr fontId="9"/>
  </si>
  <si>
    <t>Total</t>
    <phoneticPr fontId="11"/>
  </si>
  <si>
    <t>Total</t>
    <phoneticPr fontId="11"/>
  </si>
  <si>
    <t>PFCs</t>
    <phoneticPr fontId="10"/>
  </si>
  <si>
    <t>Other</t>
    <phoneticPr fontId="10"/>
  </si>
  <si>
    <t>Aluminum Production</t>
  </si>
  <si>
    <t>Liquid Crystals</t>
  </si>
  <si>
    <t xml:space="preserve">Total F-gases </t>
    <phoneticPr fontId="10"/>
  </si>
  <si>
    <t xml:space="preserve">Total F-gases </t>
    <phoneticPr fontId="10"/>
  </si>
  <si>
    <t>PFCs</t>
    <phoneticPr fontId="10"/>
  </si>
  <si>
    <t>Coal</t>
  </si>
  <si>
    <t>Kerosene</t>
  </si>
  <si>
    <t>Electricity</t>
  </si>
  <si>
    <t>Heat</t>
  </si>
  <si>
    <t>Gasoline</t>
  </si>
  <si>
    <t>Diesel Oil</t>
  </si>
  <si>
    <t>Municipal Solid Waste</t>
  </si>
  <si>
    <t>Heating</t>
  </si>
  <si>
    <t>Cooling</t>
    <phoneticPr fontId="13"/>
  </si>
  <si>
    <t>Hot Water</t>
    <phoneticPr fontId="13"/>
  </si>
  <si>
    <t>Cooking</t>
    <phoneticPr fontId="13"/>
  </si>
  <si>
    <t>Car</t>
    <phoneticPr fontId="13"/>
  </si>
  <si>
    <t>Municipal Solid Waste</t>
    <phoneticPr fontId="13"/>
  </si>
  <si>
    <t>Number of Households</t>
    <phoneticPr fontId="10"/>
  </si>
  <si>
    <t>Fiscal Year</t>
    <phoneticPr fontId="10"/>
  </si>
  <si>
    <t>Car</t>
    <phoneticPr fontId="13"/>
  </si>
  <si>
    <t>Cooling</t>
    <phoneticPr fontId="13"/>
  </si>
  <si>
    <t>Cooking</t>
    <phoneticPr fontId="13"/>
  </si>
  <si>
    <t>Municipal Solid Waste</t>
    <phoneticPr fontId="13"/>
  </si>
  <si>
    <t>1.A.1. Energy Industries</t>
    <phoneticPr fontId="10"/>
  </si>
  <si>
    <t>1.A.2. Manufacturing Industries and Construction</t>
    <phoneticPr fontId="10"/>
  </si>
  <si>
    <t>1.A.3. Transport</t>
    <phoneticPr fontId="10"/>
  </si>
  <si>
    <t>Domestic Navigation</t>
    <phoneticPr fontId="10"/>
  </si>
  <si>
    <t>4. Land-Use, Land-Use Change, and Forestry (LULUCF)</t>
    <phoneticPr fontId="10"/>
  </si>
  <si>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</si>
  <si>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</si>
  <si>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1.B. Fugitive Emissions from Fuels</t>
    <phoneticPr fontId="10"/>
  </si>
  <si>
    <t>Including Waste for Energy Purposes</t>
  </si>
  <si>
    <t>Deforestation</t>
    <phoneticPr fontId="10"/>
  </si>
  <si>
    <t>Fiscal Year</t>
    <phoneticPr fontId="10"/>
  </si>
  <si>
    <t>Hot Water</t>
    <phoneticPr fontId="13"/>
  </si>
  <si>
    <r>
      <t>GDP</t>
    </r>
    <r>
      <rPr>
        <sz val="10"/>
        <rFont val="Century"/>
        <family val="1"/>
      </rPr>
      <t/>
    </r>
    <phoneticPr fontId="10"/>
  </si>
  <si>
    <t>Notes</t>
    <phoneticPr fontId="10"/>
  </si>
  <si>
    <t>Cement Production</t>
    <phoneticPr fontId="10"/>
  </si>
  <si>
    <t>Lime Production</t>
    <phoneticPr fontId="10"/>
  </si>
  <si>
    <t>Glass Production</t>
    <phoneticPr fontId="10"/>
  </si>
  <si>
    <t>Other Process Uses of Carbonates</t>
    <phoneticPr fontId="10"/>
  </si>
  <si>
    <t>Chemical Industry</t>
    <phoneticPr fontId="10"/>
  </si>
  <si>
    <t>Non-energy Products from Fuels and Solvent Use</t>
    <phoneticPr fontId="10"/>
  </si>
  <si>
    <t>Waste for Energy Purposes</t>
    <phoneticPr fontId="10"/>
  </si>
  <si>
    <t>Waste</t>
    <phoneticPr fontId="10"/>
  </si>
  <si>
    <t>Liming</t>
    <phoneticPr fontId="10"/>
  </si>
  <si>
    <t>Agriculture</t>
    <phoneticPr fontId="10"/>
  </si>
  <si>
    <t>Fugitive Emissions from Fuel, etc.</t>
    <phoneticPr fontId="10"/>
  </si>
  <si>
    <r>
      <t xml:space="preserve">5. </t>
    </r>
    <r>
      <rPr>
        <b/>
        <sz val="11"/>
        <rFont val="ＭＳ 明朝"/>
        <family val="1"/>
        <charset val="128"/>
      </rPr>
      <t>廃棄物</t>
    </r>
    <rPh sb="3" eb="6">
      <t>ハイキブツ</t>
    </rPh>
    <phoneticPr fontId="10"/>
  </si>
  <si>
    <t>*Including "Statistical discrepancy from power and heat allocation"</t>
    <phoneticPr fontId="10"/>
  </si>
  <si>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10"/>
  </si>
  <si>
    <t>2. Industrial Processes and Product Use</t>
    <phoneticPr fontId="10"/>
  </si>
  <si>
    <t>Industrial Processes and Product Use</t>
    <phoneticPr fontId="10"/>
  </si>
  <si>
    <t>Industrial Processes and Product Use</t>
    <phoneticPr fontId="10"/>
  </si>
  <si>
    <t>The difference between them is to which sector the emissions from fuel combustion for power and heat generation are allocated.</t>
    <phoneticPr fontId="10"/>
  </si>
  <si>
    <t>Population*</t>
    <phoneticPr fontId="10"/>
  </si>
  <si>
    <t>City Gas</t>
    <phoneticPr fontId="10"/>
  </si>
  <si>
    <t>City Gas</t>
    <phoneticPr fontId="9"/>
  </si>
  <si>
    <t>Afforestation, reforestation</t>
    <phoneticPr fontId="10"/>
  </si>
  <si>
    <t>Crude Oil</t>
    <phoneticPr fontId="9"/>
  </si>
  <si>
    <t>Energy Transformation</t>
  </si>
  <si>
    <t>Energy Transformation</t>
    <phoneticPr fontId="10"/>
  </si>
  <si>
    <t>Energy Transformation</t>
    <phoneticPr fontId="10"/>
  </si>
  <si>
    <t>Energy Transformation*</t>
    <phoneticPr fontId="10"/>
  </si>
  <si>
    <r>
      <t xml:space="preserve">1.A.2. </t>
    </r>
    <r>
      <rPr>
        <sz val="11"/>
        <rFont val="ＭＳ 明朝"/>
        <family val="1"/>
        <charset val="128"/>
      </rPr>
      <t>製造業・建設業</t>
    </r>
    <phoneticPr fontId="10"/>
  </si>
  <si>
    <t>⃝</t>
    <phoneticPr fontId="10"/>
  </si>
  <si>
    <r>
      <t xml:space="preserve">1.A.4. </t>
    </r>
    <r>
      <rPr>
        <sz val="11"/>
        <rFont val="ＭＳ 明朝"/>
        <family val="1"/>
        <charset val="128"/>
      </rPr>
      <t>その他部門</t>
    </r>
    <rPh sb="9" eb="10">
      <t>タ</t>
    </rPh>
    <rPh sb="10" eb="12">
      <t>ブモン</t>
    </rPh>
    <phoneticPr fontId="10"/>
  </si>
  <si>
    <r>
      <rPr>
        <sz val="11"/>
        <rFont val="ＭＳ 明朝"/>
        <family val="1"/>
        <charset val="128"/>
      </rPr>
      <t>人口</t>
    </r>
    <r>
      <rPr>
        <vertAlign val="superscript"/>
        <sz val="11"/>
        <rFont val="ＭＳ 明朝"/>
        <family val="1"/>
        <charset val="128"/>
      </rPr>
      <t>※</t>
    </r>
    <rPh sb="0" eb="2">
      <t>ジンコウ</t>
    </rPh>
    <phoneticPr fontId="10"/>
  </si>
  <si>
    <r>
      <t xml:space="preserve">3.D. </t>
    </r>
    <r>
      <rPr>
        <sz val="11"/>
        <rFont val="ＭＳ 明朝"/>
        <family val="1"/>
        <charset val="128"/>
      </rPr>
      <t>農用地の土壌</t>
    </r>
    <rPh sb="5" eb="8">
      <t>ノウヨウチ</t>
    </rPh>
    <rPh sb="9" eb="11">
      <t>ドジョウ</t>
    </rPh>
    <phoneticPr fontId="10"/>
  </si>
  <si>
    <r>
      <t xml:space="preserve">5.B. </t>
    </r>
    <r>
      <rPr>
        <sz val="11"/>
        <rFont val="ＭＳ 明朝"/>
        <family val="1"/>
        <charset val="128"/>
      </rPr>
      <t>固形廃棄物の生物処理</t>
    </r>
    <rPh sb="5" eb="7">
      <t>コケイ</t>
    </rPh>
    <rPh sb="7" eb="10">
      <t>ハイキブツ</t>
    </rPh>
    <rPh sb="11" eb="13">
      <t>セイブツ</t>
    </rPh>
    <rPh sb="13" eb="15">
      <t>ショリ</t>
    </rPh>
    <phoneticPr fontId="10"/>
  </si>
  <si>
    <r>
      <t xml:space="preserve">5.D. </t>
    </r>
    <r>
      <rPr>
        <sz val="11"/>
        <rFont val="ＭＳ 明朝"/>
        <family val="1"/>
        <charset val="128"/>
      </rPr>
      <t>排水の処理と放出</t>
    </r>
    <rPh sb="5" eb="7">
      <t>ハイスイ</t>
    </rPh>
    <rPh sb="8" eb="10">
      <t>ショリ</t>
    </rPh>
    <rPh sb="11" eb="13">
      <t>ホウシュツ</t>
    </rPh>
    <phoneticPr fontId="10"/>
  </si>
  <si>
    <r>
      <t xml:space="preserve">1.A. </t>
    </r>
    <r>
      <rPr>
        <sz val="11"/>
        <rFont val="ＭＳ 明朝"/>
        <family val="1"/>
        <charset val="128"/>
      </rPr>
      <t>燃料の燃焼</t>
    </r>
    <rPh sb="5" eb="7">
      <t>ネンリョウ</t>
    </rPh>
    <rPh sb="8" eb="10">
      <t>ネンショウ</t>
    </rPh>
    <phoneticPr fontId="10"/>
  </si>
  <si>
    <t>1.A. Fuel Combustion</t>
    <phoneticPr fontId="10"/>
  </si>
  <si>
    <t>3.B. Manure Management</t>
    <phoneticPr fontId="10"/>
  </si>
  <si>
    <t>3.D. Agricultural Soils</t>
    <phoneticPr fontId="10"/>
  </si>
  <si>
    <t>5.B. Biological Treatment of Solid Waste</t>
    <phoneticPr fontId="10"/>
  </si>
  <si>
    <t>5.D. Wastewater Treatment and Discharge</t>
    <phoneticPr fontId="10"/>
  </si>
  <si>
    <r>
      <t xml:space="preserve">2.B. </t>
    </r>
    <r>
      <rPr>
        <sz val="11"/>
        <rFont val="ＭＳ 明朝"/>
        <family val="1"/>
        <charset val="128"/>
      </rPr>
      <t>化学産業</t>
    </r>
    <rPh sb="5" eb="7">
      <t>カガク</t>
    </rPh>
    <rPh sb="7" eb="9">
      <t>サンギョウ</t>
    </rPh>
    <phoneticPr fontId="10"/>
  </si>
  <si>
    <r>
      <t xml:space="preserve">3.A. </t>
    </r>
    <r>
      <rPr>
        <sz val="11"/>
        <rFont val="ＭＳ 明朝"/>
        <family val="1"/>
        <charset val="128"/>
      </rPr>
      <t>消化管内発酵</t>
    </r>
    <rPh sb="5" eb="7">
      <t>ショウカ</t>
    </rPh>
    <rPh sb="7" eb="9">
      <t>カンナイ</t>
    </rPh>
    <rPh sb="9" eb="11">
      <t>ハッコウ</t>
    </rPh>
    <phoneticPr fontId="10"/>
  </si>
  <si>
    <r>
      <t xml:space="preserve">3.C. </t>
    </r>
    <r>
      <rPr>
        <sz val="11"/>
        <rFont val="ＭＳ 明朝"/>
        <family val="1"/>
        <charset val="128"/>
      </rPr>
      <t>稲作</t>
    </r>
    <rPh sb="5" eb="7">
      <t>イナサク</t>
    </rPh>
    <phoneticPr fontId="10"/>
  </si>
  <si>
    <r>
      <t xml:space="preserve">5.A. </t>
    </r>
    <r>
      <rPr>
        <sz val="11"/>
        <rFont val="ＭＳ 明朝"/>
        <family val="1"/>
        <charset val="128"/>
      </rPr>
      <t>固形廃棄物の処分</t>
    </r>
    <rPh sb="5" eb="7">
      <t>コケイ</t>
    </rPh>
    <rPh sb="7" eb="10">
      <t>ハイキブツ</t>
    </rPh>
    <rPh sb="11" eb="13">
      <t>ショブン</t>
    </rPh>
    <phoneticPr fontId="10"/>
  </si>
  <si>
    <t>2.B. Chemical Industry</t>
    <phoneticPr fontId="10"/>
  </si>
  <si>
    <t>3.A. Enteric Fermentation</t>
    <phoneticPr fontId="10"/>
  </si>
  <si>
    <t>3.C. Rice Cultivation</t>
    <phoneticPr fontId="10"/>
  </si>
  <si>
    <t>5.A. Solid Waste Disposal</t>
    <phoneticPr fontId="10"/>
  </si>
  <si>
    <t>5.C. Incineration and Open Burning of Waste (excluding waste for energy purposes)</t>
    <phoneticPr fontId="10"/>
  </si>
  <si>
    <t>Chemical and Allied Products, Oil and Coal Products</t>
  </si>
  <si>
    <t>Printing and Allied Industries</t>
    <phoneticPr fontId="10"/>
  </si>
  <si>
    <t>Urea Application</t>
    <phoneticPr fontId="10"/>
  </si>
  <si>
    <r>
      <rPr>
        <sz val="11"/>
        <rFont val="ＭＳ 明朝"/>
        <family val="1"/>
        <charset val="128"/>
      </rPr>
      <t>自動車（旅客）</t>
    </r>
  </si>
  <si>
    <r>
      <rPr>
        <sz val="11"/>
        <rFont val="ＭＳ 明朝"/>
        <family val="1"/>
        <charset val="128"/>
      </rPr>
      <t>パルプ･紙･紙加工品</t>
    </r>
    <phoneticPr fontId="10"/>
  </si>
  <si>
    <t>Agriculture, Forestry and Fishery</t>
  </si>
  <si>
    <t>Mining, Quarrying of Stone and Gravel</t>
  </si>
  <si>
    <t>Construction Work Industry</t>
  </si>
  <si>
    <t>Electricity, Gas, Heat Supply, Water, Information and Communication and Transport and Postal Activities</t>
    <phoneticPr fontId="10"/>
  </si>
  <si>
    <t>Wholesale and Retail Trade, Finance and Insurance, Real Estate and Goods Rental and Leasing</t>
    <phoneticPr fontId="10"/>
  </si>
  <si>
    <t>Professional and Technical Service, Accommodations, Eating and Drinking Service, Living Related and Personal Services and Amusement Services</t>
    <phoneticPr fontId="10"/>
  </si>
  <si>
    <t>Education, Learning Support, Medical, Health Care and Welfare,  Compound and Miscellaneous Services</t>
    <phoneticPr fontId="10"/>
  </si>
  <si>
    <t>Railways</t>
    <phoneticPr fontId="10"/>
  </si>
  <si>
    <t>Domestic Navigation</t>
  </si>
  <si>
    <r>
      <t xml:space="preserve">1.A. </t>
    </r>
    <r>
      <rPr>
        <b/>
        <sz val="11"/>
        <rFont val="ＭＳ 明朝"/>
        <family val="1"/>
        <charset val="128"/>
      </rPr>
      <t>燃料の燃焼</t>
    </r>
    <rPh sb="5" eb="7">
      <t>ネンリョウ</t>
    </rPh>
    <rPh sb="8" eb="10">
      <t>ネンショウ</t>
    </rPh>
    <phoneticPr fontId="10"/>
  </si>
  <si>
    <r>
      <t xml:space="preserve">1.B. </t>
    </r>
    <r>
      <rPr>
        <b/>
        <sz val="11"/>
        <rFont val="ＭＳ 明朝"/>
        <family val="1"/>
        <charset val="128"/>
      </rPr>
      <t>燃料からの漏出</t>
    </r>
    <rPh sb="5" eb="7">
      <t>ネンリョウ</t>
    </rPh>
    <rPh sb="10" eb="12">
      <t>ロウシュツ</t>
    </rPh>
    <phoneticPr fontId="10"/>
  </si>
  <si>
    <r>
      <t xml:space="preserve">2.A. </t>
    </r>
    <r>
      <rPr>
        <sz val="11"/>
        <rFont val="ＭＳ 明朝"/>
        <family val="1"/>
        <charset val="128"/>
      </rPr>
      <t>鉱物産業</t>
    </r>
    <rPh sb="5" eb="7">
      <t>コウブツ</t>
    </rPh>
    <rPh sb="7" eb="9">
      <t>サンギョウ</t>
    </rPh>
    <phoneticPr fontId="10"/>
  </si>
  <si>
    <r>
      <t xml:space="preserve">2.D. </t>
    </r>
    <r>
      <rPr>
        <sz val="11"/>
        <rFont val="ＭＳ 明朝"/>
        <family val="1"/>
        <charset val="128"/>
      </rPr>
      <t>燃料からの非エネルギー製品及び溶剤の使用</t>
    </r>
    <rPh sb="5" eb="7">
      <t>ネンリョウ</t>
    </rPh>
    <rPh sb="10" eb="11">
      <t>ヒ</t>
    </rPh>
    <rPh sb="16" eb="18">
      <t>セイヒン</t>
    </rPh>
    <rPh sb="18" eb="19">
      <t>オヨ</t>
    </rPh>
    <rPh sb="20" eb="22">
      <t>ヨウザイ</t>
    </rPh>
    <rPh sb="23" eb="25">
      <t>シヨウ</t>
    </rPh>
    <phoneticPr fontId="10"/>
  </si>
  <si>
    <r>
      <t xml:space="preserve">3.G. </t>
    </r>
    <r>
      <rPr>
        <sz val="11"/>
        <rFont val="ＭＳ 明朝"/>
        <family val="1"/>
        <charset val="128"/>
      </rPr>
      <t>石灰施用</t>
    </r>
    <rPh sb="5" eb="7">
      <t>セッカイ</t>
    </rPh>
    <rPh sb="7" eb="9">
      <t>セヨウ</t>
    </rPh>
    <phoneticPr fontId="10"/>
  </si>
  <si>
    <r>
      <t xml:space="preserve">4.A. </t>
    </r>
    <r>
      <rPr>
        <sz val="11"/>
        <rFont val="ＭＳ 明朝"/>
        <family val="1"/>
        <charset val="128"/>
      </rPr>
      <t>森林</t>
    </r>
    <rPh sb="5" eb="7">
      <t>シンリン</t>
    </rPh>
    <phoneticPr fontId="10"/>
  </si>
  <si>
    <r>
      <t xml:space="preserve">4.B. </t>
    </r>
    <r>
      <rPr>
        <sz val="11"/>
        <rFont val="ＭＳ 明朝"/>
        <family val="1"/>
        <charset val="128"/>
      </rPr>
      <t>農地</t>
    </r>
    <rPh sb="5" eb="7">
      <t>ノウチ</t>
    </rPh>
    <phoneticPr fontId="10"/>
  </si>
  <si>
    <r>
      <t xml:space="preserve">4.C. </t>
    </r>
    <r>
      <rPr>
        <sz val="11"/>
        <rFont val="ＭＳ 明朝"/>
        <family val="1"/>
        <charset val="128"/>
      </rPr>
      <t>草地</t>
    </r>
    <rPh sb="5" eb="7">
      <t>クサチ</t>
    </rPh>
    <phoneticPr fontId="10"/>
  </si>
  <si>
    <r>
      <t xml:space="preserve">4.D. </t>
    </r>
    <r>
      <rPr>
        <sz val="11"/>
        <rFont val="ＭＳ 明朝"/>
        <family val="1"/>
        <charset val="128"/>
      </rPr>
      <t>湿地</t>
    </r>
    <rPh sb="5" eb="7">
      <t>シッチ</t>
    </rPh>
    <phoneticPr fontId="10"/>
  </si>
  <si>
    <r>
      <t xml:space="preserve">4.E. </t>
    </r>
    <r>
      <rPr>
        <sz val="11"/>
        <rFont val="ＭＳ 明朝"/>
        <family val="1"/>
        <charset val="128"/>
      </rPr>
      <t>開発地</t>
    </r>
    <rPh sb="5" eb="7">
      <t>カイハツ</t>
    </rPh>
    <rPh sb="7" eb="8">
      <t>チ</t>
    </rPh>
    <phoneticPr fontId="10"/>
  </si>
  <si>
    <r>
      <t xml:space="preserve">4.F. </t>
    </r>
    <r>
      <rPr>
        <sz val="11"/>
        <rFont val="ＭＳ 明朝"/>
        <family val="1"/>
        <charset val="128"/>
      </rPr>
      <t>その他の土地</t>
    </r>
    <rPh sb="7" eb="8">
      <t>タ</t>
    </rPh>
    <rPh sb="9" eb="11">
      <t>トチ</t>
    </rPh>
    <phoneticPr fontId="10"/>
  </si>
  <si>
    <r>
      <t xml:space="preserve">4.G. </t>
    </r>
    <r>
      <rPr>
        <sz val="11"/>
        <rFont val="ＭＳ 明朝"/>
        <family val="1"/>
        <charset val="128"/>
      </rPr>
      <t>伐採木材製品</t>
    </r>
    <rPh sb="5" eb="7">
      <t>バッサイ</t>
    </rPh>
    <rPh sb="7" eb="9">
      <t>モクザイ</t>
    </rPh>
    <rPh sb="9" eb="11">
      <t>セイヒン</t>
    </rPh>
    <phoneticPr fontId="10"/>
  </si>
  <si>
    <t>2.D. Non-energy Products from Fuels and Solvent Use</t>
    <phoneticPr fontId="10"/>
  </si>
  <si>
    <t>3.G. Liming</t>
    <phoneticPr fontId="10"/>
  </si>
  <si>
    <t>3.H. Urea Application</t>
    <phoneticPr fontId="10"/>
  </si>
  <si>
    <t>4.B. Cropland</t>
    <phoneticPr fontId="10"/>
  </si>
  <si>
    <t>4.C. Grassland</t>
    <phoneticPr fontId="10"/>
  </si>
  <si>
    <t>4.D. Wetlands</t>
    <phoneticPr fontId="10"/>
  </si>
  <si>
    <t>4.E. Settlements</t>
    <phoneticPr fontId="10"/>
  </si>
  <si>
    <t>4.G. Harvest Wood Products</t>
    <phoneticPr fontId="10"/>
  </si>
  <si>
    <r>
      <t xml:space="preserve">5.C. </t>
    </r>
    <r>
      <rPr>
        <sz val="11"/>
        <rFont val="ＭＳ 明朝"/>
        <family val="1"/>
        <charset val="128"/>
      </rPr>
      <t>廃棄物の焼却と野焼き（エネルギー利用を含まない）</t>
    </r>
    <rPh sb="5" eb="8">
      <t>ハイキブツ</t>
    </rPh>
    <rPh sb="9" eb="11">
      <t>ショウキャク</t>
    </rPh>
    <rPh sb="12" eb="14">
      <t>ノヤ</t>
    </rPh>
    <rPh sb="21" eb="23">
      <t>リヨウ</t>
    </rPh>
    <rPh sb="24" eb="25">
      <t>フク</t>
    </rPh>
    <phoneticPr fontId="10"/>
  </si>
  <si>
    <r>
      <rPr>
        <b/>
        <sz val="11"/>
        <rFont val="ＭＳ 明朝"/>
        <family val="1"/>
        <charset val="128"/>
      </rPr>
      <t>旅客</t>
    </r>
    <rPh sb="0" eb="2">
      <t>リョカク</t>
    </rPh>
    <phoneticPr fontId="10"/>
  </si>
  <si>
    <r>
      <rPr>
        <b/>
        <sz val="11"/>
        <rFont val="ＭＳ 明朝"/>
        <family val="1"/>
        <charset val="128"/>
      </rPr>
      <t>貨物</t>
    </r>
    <phoneticPr fontId="10"/>
  </si>
  <si>
    <r>
      <t xml:space="preserve">1.B. </t>
    </r>
    <r>
      <rPr>
        <sz val="11"/>
        <rFont val="ＭＳ 明朝"/>
        <family val="1"/>
        <charset val="128"/>
      </rPr>
      <t>燃料からの漏出</t>
    </r>
    <rPh sb="5" eb="7">
      <t>ネンリョウ</t>
    </rPh>
    <rPh sb="10" eb="12">
      <t>ロウシュツ</t>
    </rPh>
    <phoneticPr fontId="10"/>
  </si>
  <si>
    <t>1.B. Fugitive Emissions from Fuel</t>
    <phoneticPr fontId="10"/>
  </si>
  <si>
    <t>2.Industrial Processes and Product Use</t>
    <phoneticPr fontId="10"/>
  </si>
  <si>
    <t>8.F-gas</t>
    <phoneticPr fontId="10"/>
  </si>
  <si>
    <t>9.GHG-capita</t>
    <phoneticPr fontId="10"/>
  </si>
  <si>
    <t>10.GHG-GDP</t>
    <phoneticPr fontId="10"/>
  </si>
  <si>
    <t>11.Household (per household)</t>
    <phoneticPr fontId="10"/>
  </si>
  <si>
    <t>12.Household (per capita)</t>
    <phoneticPr fontId="10"/>
  </si>
  <si>
    <t>Emissions are represented as plus (+) values, and removals are represented as minus (-) values.</t>
  </si>
  <si>
    <t xml:space="preserve">Metal Industry </t>
  </si>
  <si>
    <t xml:space="preserve">2.C. Metal Industry </t>
  </si>
  <si>
    <t>Note</t>
  </si>
  <si>
    <t>https://www.nies.go.jp/gio/copyright/index.html</t>
    <phoneticPr fontId="10"/>
  </si>
  <si>
    <t>https://www.nies.go.jp/gio/en/copyright/index.html</t>
  </si>
  <si>
    <t>Other</t>
  </si>
  <si>
    <t>13.NDC-LULUCF</t>
    <phoneticPr fontId="10"/>
  </si>
  <si>
    <t>1.Summary</t>
    <phoneticPr fontId="10"/>
  </si>
  <si>
    <t>Forest management</t>
    <phoneticPr fontId="10"/>
  </si>
  <si>
    <t>Forest</t>
    <phoneticPr fontId="10"/>
  </si>
  <si>
    <t>Harvested wood products</t>
    <phoneticPr fontId="10"/>
  </si>
  <si>
    <t>Cropland management</t>
    <phoneticPr fontId="10"/>
  </si>
  <si>
    <t>Grazing Land management</t>
    <phoneticPr fontId="10"/>
  </si>
  <si>
    <t>Urban greening</t>
    <phoneticPr fontId="10"/>
  </si>
  <si>
    <r>
      <rPr>
        <sz val="11"/>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10"/>
  </si>
  <si>
    <t>Note:</t>
    <phoneticPr fontId="10"/>
  </si>
  <si>
    <t>Removals by Measures for Forest and Other Carbon Sinks</t>
    <phoneticPr fontId="10"/>
  </si>
  <si>
    <t xml:space="preserve">*5: Values of LULUCF in this table are under the convention and different from emissions and removals in the LULUCF sector in the NDC. </t>
    <phoneticPr fontId="10"/>
  </si>
  <si>
    <t>Emissions</t>
    <phoneticPr fontId="9"/>
  </si>
  <si>
    <r>
      <t>GHG</t>
    </r>
    <r>
      <rPr>
        <sz val="11"/>
        <rFont val="ＭＳ 明朝"/>
        <family val="1"/>
        <charset val="128"/>
      </rPr>
      <t>排出量</t>
    </r>
    <rPh sb="3" eb="5">
      <t>ハイシュツ</t>
    </rPh>
    <rPh sb="5" eb="6">
      <t>リョウ</t>
    </rPh>
    <phoneticPr fontId="10"/>
  </si>
  <si>
    <r>
      <t>GHG</t>
    </r>
    <r>
      <rPr>
        <sz val="11"/>
        <rFont val="ＭＳ 明朝"/>
        <family val="1"/>
        <charset val="128"/>
      </rPr>
      <t>排出量に対する比率</t>
    </r>
    <rPh sb="3" eb="5">
      <t>ハイシュツ</t>
    </rPh>
    <rPh sb="5" eb="6">
      <t>リョウ</t>
    </rPh>
    <rPh sb="7" eb="8">
      <t>タイ</t>
    </rPh>
    <rPh sb="10" eb="12">
      <t>ヒリツ</t>
    </rPh>
    <phoneticPr fontId="10"/>
  </si>
  <si>
    <t>Note) Emissions from international bunker are reported as reference and not included in national emissions.</t>
    <phoneticPr fontId="10"/>
  </si>
  <si>
    <t>excluded to avoid double counting.</t>
    <phoneticPr fontId="10"/>
  </si>
  <si>
    <r>
      <rPr>
        <sz val="11"/>
        <rFont val="ＭＳ 明朝"/>
        <family val="1"/>
        <charset val="128"/>
      </rPr>
      <t>国際航空</t>
    </r>
    <rPh sb="0" eb="4">
      <t>コクサイコウクウ</t>
    </rPh>
    <phoneticPr fontId="10"/>
  </si>
  <si>
    <r>
      <rPr>
        <sz val="11"/>
        <rFont val="ＭＳ 明朝"/>
        <family val="1"/>
        <charset val="128"/>
      </rPr>
      <t>国際船舶</t>
    </r>
    <rPh sb="0" eb="2">
      <t>コクサイ</t>
    </rPh>
    <phoneticPr fontId="10"/>
  </si>
  <si>
    <r>
      <t xml:space="preserve">3.B. </t>
    </r>
    <r>
      <rPr>
        <sz val="11"/>
        <rFont val="ＭＳ 明朝"/>
        <family val="1"/>
        <charset val="128"/>
      </rPr>
      <t>家畜排せつ物の管理</t>
    </r>
    <rPh sb="5" eb="7">
      <t>カチク</t>
    </rPh>
    <rPh sb="7" eb="8">
      <t>ハイ</t>
    </rPh>
    <rPh sb="10" eb="11">
      <t>ブツ</t>
    </rPh>
    <rPh sb="12" eb="14">
      <t>カンリ</t>
    </rPh>
    <phoneticPr fontId="10"/>
  </si>
  <si>
    <r>
      <rPr>
        <sz val="11"/>
        <rFont val="ＭＳ 明朝"/>
        <family val="1"/>
        <charset val="128"/>
      </rPr>
      <t>■本データをご利用の際は以下のページをお読みください。</t>
    </r>
    <rPh sb="1" eb="2">
      <t>ホン</t>
    </rPh>
    <rPh sb="7" eb="9">
      <t>リヨウ</t>
    </rPh>
    <rPh sb="10" eb="11">
      <t>サイ</t>
    </rPh>
    <rPh sb="12" eb="14">
      <t>イカ</t>
    </rPh>
    <rPh sb="20" eb="21">
      <t>ヨ</t>
    </rPh>
    <phoneticPr fontId="10"/>
  </si>
  <si>
    <r>
      <rPr>
        <sz val="11"/>
        <rFont val="ＭＳ 明朝"/>
        <family val="1"/>
        <charset val="128"/>
      </rPr>
      <t>シート名／</t>
    </r>
    <r>
      <rPr>
        <sz val="11"/>
        <rFont val="Times New Roman"/>
        <family val="1"/>
      </rPr>
      <t>Sheets</t>
    </r>
    <rPh sb="3" eb="4">
      <t>メイ</t>
    </rPh>
    <phoneticPr fontId="10"/>
  </si>
  <si>
    <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の部門別排出量のシェア（電気・熱配分前後のシェア）</t>
    </r>
    <rPh sb="5" eb="8">
      <t>ブモンベツ</t>
    </rPh>
    <phoneticPr fontId="10"/>
  </si>
  <si>
    <r>
      <t>5.CO</t>
    </r>
    <r>
      <rPr>
        <vertAlign val="subscript"/>
        <sz val="11"/>
        <rFont val="Times New Roman"/>
        <family val="1"/>
      </rPr>
      <t>2</t>
    </r>
    <r>
      <rPr>
        <sz val="11"/>
        <rFont val="Times New Roman"/>
        <family val="1"/>
      </rPr>
      <t>-fuel</t>
    </r>
    <phoneticPr fontId="10"/>
  </si>
  <si>
    <r>
      <t>6.CH</t>
    </r>
    <r>
      <rPr>
        <vertAlign val="subscript"/>
        <sz val="11"/>
        <rFont val="Times New Roman"/>
        <family val="1"/>
      </rPr>
      <t>4</t>
    </r>
    <phoneticPr fontId="10"/>
  </si>
  <si>
    <r>
      <t>7.N</t>
    </r>
    <r>
      <rPr>
        <vertAlign val="subscript"/>
        <sz val="11"/>
        <rFont val="Times New Roman"/>
        <family val="1"/>
      </rPr>
      <t>2</t>
    </r>
    <r>
      <rPr>
        <sz val="11"/>
        <rFont val="Times New Roman"/>
        <family val="1"/>
      </rPr>
      <t>O</t>
    </r>
    <phoneticPr fontId="10"/>
  </si>
  <si>
    <r>
      <t>N</t>
    </r>
    <r>
      <rPr>
        <u/>
        <vertAlign val="subscript"/>
        <sz val="11"/>
        <color indexed="12"/>
        <rFont val="Times New Roman"/>
        <family val="1"/>
      </rPr>
      <t>2</t>
    </r>
    <r>
      <rPr>
        <u/>
        <sz val="11"/>
        <color indexed="12"/>
        <rFont val="Times New Roman"/>
        <family val="1"/>
      </rPr>
      <t xml:space="preserve">O </t>
    </r>
    <r>
      <rPr>
        <u/>
        <sz val="11"/>
        <color indexed="12"/>
        <rFont val="ＭＳ 明朝"/>
        <family val="1"/>
        <charset val="128"/>
      </rPr>
      <t>排出量</t>
    </r>
    <rPh sb="4" eb="7">
      <t>ハイシュツリョウ</t>
    </rPh>
    <phoneticPr fontId="10"/>
  </si>
  <si>
    <r>
      <t>F-gas</t>
    </r>
    <r>
      <rPr>
        <u/>
        <sz val="11"/>
        <color indexed="12"/>
        <rFont val="ＭＳ 明朝"/>
        <family val="1"/>
        <charset val="128"/>
      </rPr>
      <t>（</t>
    </r>
    <r>
      <rPr>
        <u/>
        <sz val="11"/>
        <color indexed="12"/>
        <rFont val="Times New Roman"/>
        <family val="1"/>
      </rPr>
      <t>HFCs, PFCs, SF</t>
    </r>
    <r>
      <rPr>
        <u/>
        <vertAlign val="subscript"/>
        <sz val="11"/>
        <color indexed="12"/>
        <rFont val="Times New Roman"/>
        <family val="1"/>
      </rPr>
      <t>6</t>
    </r>
    <r>
      <rPr>
        <u/>
        <sz val="11"/>
        <color indexed="12"/>
        <rFont val="Times New Roman"/>
        <family val="1"/>
      </rPr>
      <t>, NF</t>
    </r>
    <r>
      <rPr>
        <u/>
        <vertAlign val="subscript"/>
        <sz val="11"/>
        <color indexed="12"/>
        <rFont val="Times New Roman"/>
        <family val="1"/>
      </rPr>
      <t>3</t>
    </r>
    <r>
      <rPr>
        <u/>
        <sz val="11"/>
        <color indexed="12"/>
        <rFont val="ＭＳ 明朝"/>
        <family val="1"/>
        <charset val="128"/>
      </rPr>
      <t>）排出量</t>
    </r>
    <rPh sb="27" eb="30">
      <t>ハイシュツリョウ</t>
    </rPh>
    <phoneticPr fontId="10"/>
  </si>
  <si>
    <r>
      <t>SF</t>
    </r>
    <r>
      <rPr>
        <vertAlign val="subscript"/>
        <sz val="11"/>
        <rFont val="Times New Roman"/>
        <family val="1"/>
      </rPr>
      <t>6</t>
    </r>
    <phoneticPr fontId="10"/>
  </si>
  <si>
    <r>
      <t>NF</t>
    </r>
    <r>
      <rPr>
        <vertAlign val="subscript"/>
        <sz val="11"/>
        <rFont val="Times New Roman"/>
        <family val="1"/>
      </rPr>
      <t>3</t>
    </r>
    <phoneticPr fontId="10"/>
  </si>
  <si>
    <r>
      <rPr>
        <sz val="11"/>
        <rFont val="ＭＳ 明朝"/>
        <family val="1"/>
        <charset val="128"/>
      </rPr>
      <t>国内航空</t>
    </r>
    <rPh sb="0" eb="2">
      <t>コクナイ</t>
    </rPh>
    <rPh sb="2" eb="4">
      <t>コウクウ</t>
    </rPh>
    <phoneticPr fontId="10"/>
  </si>
  <si>
    <r>
      <rPr>
        <sz val="11"/>
        <rFont val="ＭＳ 明朝"/>
        <family val="1"/>
        <charset val="128"/>
      </rPr>
      <t>一部の潤滑油の利用を含む</t>
    </r>
    <rPh sb="0" eb="2">
      <t>イチブ</t>
    </rPh>
    <rPh sb="3" eb="6">
      <t>ジュンカツユ</t>
    </rPh>
    <rPh sb="7" eb="9">
      <t>リヨウ</t>
    </rPh>
    <rPh sb="10" eb="11">
      <t>フク</t>
    </rPh>
    <phoneticPr fontId="10"/>
  </si>
  <si>
    <r>
      <rPr>
        <sz val="11"/>
        <rFont val="ＭＳ 明朝"/>
        <family val="1"/>
        <charset val="128"/>
      </rPr>
      <t>国内船舶</t>
    </r>
    <rPh sb="0" eb="2">
      <t>コクナイ</t>
    </rPh>
    <rPh sb="2" eb="4">
      <t>センパク</t>
    </rPh>
    <phoneticPr fontId="10"/>
  </si>
  <si>
    <r>
      <rPr>
        <sz val="11"/>
        <rFont val="ＭＳ 明朝"/>
        <family val="1"/>
        <charset val="128"/>
      </rPr>
      <t>一部の潤滑油の利用を含む</t>
    </r>
    <phoneticPr fontId="10"/>
  </si>
  <si>
    <r>
      <rPr>
        <sz val="11"/>
        <rFont val="ＭＳ 明朝"/>
        <family val="1"/>
        <charset val="128"/>
      </rPr>
      <t>アンモニア製造</t>
    </r>
    <rPh sb="5" eb="7">
      <t>セイゾウ</t>
    </rPh>
    <phoneticPr fontId="10"/>
  </si>
  <si>
    <r>
      <t xml:space="preserve">4. </t>
    </r>
    <r>
      <rPr>
        <b/>
        <sz val="11"/>
        <rFont val="ＭＳ 明朝"/>
        <family val="1"/>
        <charset val="128"/>
      </rPr>
      <t>土地利用、土地利用変化および林業（</t>
    </r>
    <r>
      <rPr>
        <b/>
        <sz val="11"/>
        <rFont val="Times New Roman"/>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10"/>
  </si>
  <si>
    <r>
      <rPr>
        <b/>
        <sz val="11"/>
        <rFont val="ＭＳ 明朝"/>
        <family val="1"/>
        <charset val="128"/>
      </rPr>
      <t>間接</t>
    </r>
    <r>
      <rPr>
        <b/>
        <sz val="11"/>
        <rFont val="Times New Roman"/>
        <family val="1"/>
      </rPr>
      <t>CO</t>
    </r>
    <r>
      <rPr>
        <b/>
        <vertAlign val="subscript"/>
        <sz val="11"/>
        <rFont val="Times New Roman"/>
        <family val="1"/>
      </rPr>
      <t>2</t>
    </r>
    <rPh sb="0" eb="2">
      <t>カンセツ</t>
    </rPh>
    <phoneticPr fontId="10"/>
  </si>
  <si>
    <r>
      <rPr>
        <b/>
        <sz val="11"/>
        <rFont val="ＭＳ 明朝"/>
        <family val="1"/>
        <charset val="128"/>
      </rPr>
      <t>合計（</t>
    </r>
    <r>
      <rPr>
        <b/>
        <sz val="11"/>
        <rFont val="Times New Roman"/>
        <family val="1"/>
      </rPr>
      <t>LULUCF</t>
    </r>
    <r>
      <rPr>
        <b/>
        <sz val="11"/>
        <rFont val="ＭＳ 明朝"/>
        <family val="1"/>
        <charset val="128"/>
      </rPr>
      <t>分野含む、間接</t>
    </r>
    <r>
      <rPr>
        <b/>
        <sz val="11"/>
        <rFont val="Times New Roman"/>
        <family val="1"/>
      </rPr>
      <t>CO</t>
    </r>
    <r>
      <rPr>
        <b/>
        <vertAlign val="subscript"/>
        <sz val="11"/>
        <rFont val="Times New Roman"/>
        <family val="1"/>
      </rPr>
      <t>2</t>
    </r>
    <r>
      <rPr>
        <b/>
        <sz val="11"/>
        <rFont val="ＭＳ 明朝"/>
        <family val="1"/>
        <charset val="128"/>
      </rPr>
      <t>を除く。）</t>
    </r>
    <rPh sb="0" eb="2">
      <t>ゴウケイ</t>
    </rPh>
    <rPh sb="9" eb="11">
      <t>ブンヤ</t>
    </rPh>
    <rPh sb="11" eb="12">
      <t>フク</t>
    </rPh>
    <rPh sb="14" eb="16">
      <t>カンセツ</t>
    </rPh>
    <rPh sb="20" eb="21">
      <t>ノゾ</t>
    </rPh>
    <phoneticPr fontId="10"/>
  </si>
  <si>
    <r>
      <rPr>
        <b/>
        <sz val="11"/>
        <rFont val="ＭＳ 明朝"/>
        <family val="1"/>
        <charset val="128"/>
      </rPr>
      <t>合計（</t>
    </r>
    <r>
      <rPr>
        <b/>
        <sz val="11"/>
        <rFont val="Times New Roman"/>
        <family val="1"/>
      </rPr>
      <t>LULUCF</t>
    </r>
    <r>
      <rPr>
        <b/>
        <sz val="11"/>
        <rFont val="ＭＳ 明朝"/>
        <family val="1"/>
        <charset val="128"/>
      </rPr>
      <t>分野を除く、間接</t>
    </r>
    <r>
      <rPr>
        <b/>
        <sz val="11"/>
        <rFont val="Times New Roman"/>
        <family val="1"/>
      </rPr>
      <t>CO</t>
    </r>
    <r>
      <rPr>
        <b/>
        <vertAlign val="subscript"/>
        <sz val="11"/>
        <rFont val="Times New Roman"/>
        <family val="1"/>
      </rPr>
      <t>2</t>
    </r>
    <r>
      <rPr>
        <b/>
        <sz val="11"/>
        <rFont val="ＭＳ 明朝"/>
        <family val="1"/>
        <charset val="128"/>
      </rPr>
      <t>を含む。）</t>
    </r>
    <rPh sb="0" eb="2">
      <t>ゴウケイ</t>
    </rPh>
    <rPh sb="9" eb="11">
      <t>ブンヤ</t>
    </rPh>
    <rPh sb="12" eb="13">
      <t>ノゾ</t>
    </rPh>
    <rPh sb="15" eb="17">
      <t>カンセツ</t>
    </rPh>
    <rPh sb="21" eb="22">
      <t>フク</t>
    </rPh>
    <phoneticPr fontId="10"/>
  </si>
  <si>
    <r>
      <rPr>
        <b/>
        <sz val="11"/>
        <rFont val="ＭＳ 明朝"/>
        <family val="1"/>
        <charset val="128"/>
      </rPr>
      <t>合計（</t>
    </r>
    <r>
      <rPr>
        <b/>
        <sz val="11"/>
        <rFont val="Times New Roman"/>
        <family val="1"/>
      </rPr>
      <t>LULUCF</t>
    </r>
    <r>
      <rPr>
        <b/>
        <sz val="11"/>
        <rFont val="ＭＳ 明朝"/>
        <family val="1"/>
        <charset val="128"/>
      </rPr>
      <t>分野含む、間接</t>
    </r>
    <r>
      <rPr>
        <b/>
        <sz val="11"/>
        <rFont val="Times New Roman"/>
        <family val="1"/>
      </rPr>
      <t>CO</t>
    </r>
    <r>
      <rPr>
        <b/>
        <vertAlign val="subscript"/>
        <sz val="11"/>
        <rFont val="Times New Roman"/>
        <family val="1"/>
      </rPr>
      <t>2</t>
    </r>
    <r>
      <rPr>
        <b/>
        <sz val="11"/>
        <rFont val="ＭＳ 明朝"/>
        <family val="1"/>
        <charset val="128"/>
      </rPr>
      <t>を含む。）</t>
    </r>
    <rPh sb="0" eb="2">
      <t>ゴウケイ</t>
    </rPh>
    <rPh sb="9" eb="11">
      <t>ブンヤ</t>
    </rPh>
    <rPh sb="11" eb="12">
      <t>フク</t>
    </rPh>
    <rPh sb="14" eb="16">
      <t>カンセツ</t>
    </rPh>
    <rPh sb="20" eb="21">
      <t>フク</t>
    </rPh>
    <phoneticPr fontId="10"/>
  </si>
  <si>
    <r>
      <rPr>
        <sz val="11"/>
        <rFont val="ＭＳ 明朝"/>
        <family val="1"/>
        <charset val="128"/>
      </rPr>
      <t>※</t>
    </r>
    <r>
      <rPr>
        <sz val="11"/>
        <rFont val="Times New Roman"/>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10"/>
  </si>
  <si>
    <r>
      <rPr>
        <sz val="11"/>
        <rFont val="ＭＳ 明朝"/>
        <family val="1"/>
        <charset val="128"/>
      </rPr>
      <t>※</t>
    </r>
    <r>
      <rPr>
        <sz val="11"/>
        <rFont val="Times New Roman"/>
        <family val="1"/>
      </rPr>
      <t>4</t>
    </r>
    <r>
      <rPr>
        <sz val="11"/>
        <rFont val="ＭＳ 明朝"/>
        <family val="1"/>
        <charset val="128"/>
      </rPr>
      <t>：合計（</t>
    </r>
    <r>
      <rPr>
        <sz val="11"/>
        <rFont val="Times New Roman"/>
        <family val="1"/>
      </rPr>
      <t>LULUCF</t>
    </r>
    <r>
      <rPr>
        <sz val="11"/>
        <rFont val="ＭＳ 明朝"/>
        <family val="1"/>
        <charset val="128"/>
      </rPr>
      <t>を除く、間接</t>
    </r>
    <r>
      <rPr>
        <sz val="11"/>
        <rFont val="Times New Roman"/>
        <family val="1"/>
      </rPr>
      <t>CO</t>
    </r>
    <r>
      <rPr>
        <vertAlign val="subscript"/>
        <sz val="11"/>
        <rFont val="Times New Roman"/>
        <family val="1"/>
      </rPr>
      <t>2</t>
    </r>
    <r>
      <rPr>
        <sz val="11"/>
        <rFont val="ＭＳ 明朝"/>
        <family val="1"/>
        <charset val="128"/>
      </rPr>
      <t>を含む）は国内公表の</t>
    </r>
    <r>
      <rPr>
        <sz val="11"/>
        <rFont val="Times New Roman"/>
        <family val="1"/>
      </rPr>
      <t>CO</t>
    </r>
    <r>
      <rPr>
        <vertAlign val="subscript"/>
        <sz val="11"/>
        <rFont val="Times New Roman"/>
        <family val="1"/>
      </rPr>
      <t>2</t>
    </r>
    <r>
      <rPr>
        <sz val="11"/>
        <rFont val="ＭＳ 明朝"/>
        <family val="1"/>
        <charset val="128"/>
      </rPr>
      <t>排出量と等しい。</t>
    </r>
    <rPh sb="3" eb="5">
      <t>ゴウケイ</t>
    </rPh>
    <rPh sb="13" eb="14">
      <t>ノゾ</t>
    </rPh>
    <rPh sb="16" eb="18">
      <t>カンセツ</t>
    </rPh>
    <rPh sb="22" eb="23">
      <t>フク</t>
    </rPh>
    <rPh sb="26" eb="28">
      <t>コクナイ</t>
    </rPh>
    <rPh sb="28" eb="30">
      <t>コウヒョウ</t>
    </rPh>
    <rPh sb="34" eb="36">
      <t>ハイシュツ</t>
    </rPh>
    <rPh sb="36" eb="37">
      <t>リョウ</t>
    </rPh>
    <rPh sb="38" eb="39">
      <t>ヒト</t>
    </rPh>
    <phoneticPr fontId="10"/>
  </si>
  <si>
    <r>
      <rPr>
        <sz val="11"/>
        <rFont val="ＭＳ 明朝"/>
        <family val="1"/>
        <charset val="128"/>
      </rPr>
      <t>■排出量　</t>
    </r>
    <r>
      <rPr>
        <sz val="11"/>
        <rFont val="Times New Roman"/>
        <family val="1"/>
      </rPr>
      <t>[Mt CO</t>
    </r>
    <r>
      <rPr>
        <vertAlign val="subscript"/>
        <sz val="11"/>
        <rFont val="Times New Roman"/>
        <family val="1"/>
      </rPr>
      <t>2</t>
    </r>
    <r>
      <rPr>
        <sz val="11"/>
        <rFont val="Times New Roman"/>
        <family val="1"/>
      </rPr>
      <t>]</t>
    </r>
    <phoneticPr fontId="10"/>
  </si>
  <si>
    <r>
      <rPr>
        <sz val="11"/>
        <rFont val="ＭＳ 明朝"/>
        <family val="1"/>
        <charset val="128"/>
      </rPr>
      <t>注）国際バンカー油起源の</t>
    </r>
    <r>
      <rPr>
        <sz val="11"/>
        <rFont val="Times New Roman"/>
        <family val="1"/>
      </rPr>
      <t>GHG</t>
    </r>
    <r>
      <rPr>
        <sz val="11"/>
        <rFont val="ＭＳ 明朝"/>
        <family val="1"/>
        <charset val="128"/>
      </rPr>
      <t>排出量は参考値として報告しており、国の排出量に含まれない。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クニ</t>
    </rPh>
    <rPh sb="34" eb="36">
      <t>ハイシュツ</t>
    </rPh>
    <rPh sb="36" eb="37">
      <t>リョウ</t>
    </rPh>
    <rPh sb="38" eb="39">
      <t>フク</t>
    </rPh>
    <phoneticPr fontId="10"/>
  </si>
  <si>
    <r>
      <rPr>
        <sz val="11"/>
        <rFont val="ＭＳ 明朝"/>
        <family val="1"/>
        <charset val="128"/>
      </rPr>
      <t>■人口　</t>
    </r>
    <r>
      <rPr>
        <sz val="11"/>
        <rFont val="Times New Roman"/>
        <family val="1"/>
      </rPr>
      <t>[</t>
    </r>
    <r>
      <rPr>
        <sz val="11"/>
        <rFont val="ＭＳ 明朝"/>
        <family val="1"/>
        <charset val="128"/>
      </rPr>
      <t>千人</t>
    </r>
    <r>
      <rPr>
        <sz val="11"/>
        <rFont val="Times New Roman"/>
        <family val="1"/>
      </rPr>
      <t>]</t>
    </r>
    <rPh sb="1" eb="3">
      <t>ジンコウ</t>
    </rPh>
    <rPh sb="6" eb="7">
      <t>ニン</t>
    </rPh>
    <phoneticPr fontId="10"/>
  </si>
  <si>
    <r>
      <rPr>
        <sz val="11"/>
        <rFont val="ＭＳ 明朝"/>
        <family val="1"/>
        <charset val="128"/>
      </rPr>
      <t>ごみ処理</t>
    </r>
  </si>
  <si>
    <r>
      <rPr>
        <sz val="11"/>
        <rFont val="ＭＳ 明朝"/>
        <family val="1"/>
        <charset val="128"/>
      </rPr>
      <t>※</t>
    </r>
    <r>
      <rPr>
        <sz val="11"/>
        <rFont val="Times New Roman"/>
        <family val="1"/>
      </rPr>
      <t xml:space="preserve">1 </t>
    </r>
    <r>
      <rPr>
        <sz val="11"/>
        <rFont val="ＭＳ 明朝"/>
        <family val="1"/>
        <charset val="128"/>
      </rPr>
      <t>　電気を使用し、他の用途に含まれないものが含まれる。例：照明、冷蔵庫、掃除機、テレビなど。</t>
    </r>
    <phoneticPr fontId="10"/>
  </si>
  <si>
    <r>
      <rPr>
        <sz val="11"/>
        <rFont val="ＭＳ 明朝"/>
        <family val="1"/>
        <charset val="128"/>
      </rPr>
      <t>※</t>
    </r>
    <r>
      <rPr>
        <sz val="11"/>
        <rFont val="Times New Roman"/>
        <family val="1"/>
      </rPr>
      <t xml:space="preserve">2 </t>
    </r>
    <r>
      <rPr>
        <sz val="11"/>
        <rFont val="ＭＳ 明朝"/>
        <family val="1"/>
        <charset val="128"/>
      </rPr>
      <t>　本シートにおける家庭からの</t>
    </r>
    <r>
      <rPr>
        <sz val="11"/>
        <rFont val="Times New Roman"/>
        <family val="1"/>
      </rPr>
      <t>CO</t>
    </r>
    <r>
      <rPr>
        <vertAlign val="subscript"/>
        <sz val="11"/>
        <rFont val="Times New Roman"/>
        <family val="1"/>
      </rPr>
      <t>2</t>
    </r>
    <r>
      <rPr>
        <sz val="11"/>
        <rFont val="ＭＳ 明朝"/>
        <family val="1"/>
        <charset val="128"/>
      </rPr>
      <t>排出量は、インベントリの家庭部門に加え、自家用乗用車、ごみ処理及び水道からの排出量を足し合わせたもの。</t>
    </r>
    <phoneticPr fontId="10"/>
  </si>
  <si>
    <r>
      <rPr>
        <sz val="11"/>
        <rFont val="ＭＳ 明朝"/>
        <family val="1"/>
        <charset val="128"/>
      </rPr>
      <t>出典：総務省「住民基本台帳に基づく人口、人口動態及び世帯数」</t>
    </r>
    <rPh sb="0" eb="2">
      <t>シュッテン</t>
    </rPh>
    <phoneticPr fontId="10"/>
  </si>
  <si>
    <r>
      <rPr>
        <sz val="11"/>
        <rFont val="ＭＳ 明朝"/>
        <family val="1"/>
        <charset val="128"/>
      </rPr>
      <t>ごみ処理</t>
    </r>
    <rPh sb="2" eb="4">
      <t>ショリ</t>
    </rPh>
    <phoneticPr fontId="10"/>
  </si>
  <si>
    <r>
      <rPr>
        <sz val="11"/>
        <rFont val="ＭＳ 明朝"/>
        <family val="1"/>
        <charset val="128"/>
      </rPr>
      <t>給湯</t>
    </r>
    <phoneticPr fontId="10"/>
  </si>
  <si>
    <r>
      <rPr>
        <sz val="11"/>
        <rFont val="ＭＳ 明朝"/>
        <family val="1"/>
        <charset val="128"/>
      </rPr>
      <t>動力他</t>
    </r>
    <r>
      <rPr>
        <vertAlign val="superscript"/>
        <sz val="11"/>
        <rFont val="ＭＳ 明朝"/>
        <family val="1"/>
        <charset val="128"/>
      </rPr>
      <t>※</t>
    </r>
    <r>
      <rPr>
        <vertAlign val="superscript"/>
        <sz val="11"/>
        <rFont val="Times New Roman"/>
        <family val="1"/>
      </rPr>
      <t>1</t>
    </r>
    <phoneticPr fontId="10"/>
  </si>
  <si>
    <r>
      <rPr>
        <sz val="11"/>
        <rFont val="ＭＳ 明朝"/>
        <family val="1"/>
        <charset val="128"/>
      </rPr>
      <t>自家用乗用車</t>
    </r>
    <r>
      <rPr>
        <vertAlign val="superscript"/>
        <sz val="11"/>
        <rFont val="ＭＳ 明朝"/>
        <family val="1"/>
        <charset val="128"/>
      </rPr>
      <t>※</t>
    </r>
    <r>
      <rPr>
        <vertAlign val="superscript"/>
        <sz val="11"/>
        <rFont val="Times New Roman"/>
        <family val="1"/>
      </rPr>
      <t>2</t>
    </r>
    <phoneticPr fontId="10"/>
  </si>
  <si>
    <r>
      <rPr>
        <sz val="11"/>
        <rFont val="ＭＳ 明朝"/>
        <family val="1"/>
        <charset val="128"/>
      </rPr>
      <t>ごみ処理</t>
    </r>
    <r>
      <rPr>
        <vertAlign val="superscript"/>
        <sz val="11"/>
        <rFont val="ＭＳ 明朝"/>
        <family val="1"/>
        <charset val="128"/>
      </rPr>
      <t>※</t>
    </r>
    <r>
      <rPr>
        <vertAlign val="superscript"/>
        <sz val="11"/>
        <rFont val="Times New Roman"/>
        <family val="1"/>
      </rPr>
      <t>2</t>
    </r>
    <rPh sb="2" eb="4">
      <t>ショリ</t>
    </rPh>
    <phoneticPr fontId="10"/>
  </si>
  <si>
    <r>
      <rPr>
        <sz val="11"/>
        <rFont val="ＭＳ 明朝"/>
        <family val="1"/>
        <charset val="128"/>
      </rPr>
      <t>水道</t>
    </r>
    <r>
      <rPr>
        <vertAlign val="superscript"/>
        <sz val="11"/>
        <rFont val="ＭＳ 明朝"/>
        <family val="1"/>
        <charset val="128"/>
      </rPr>
      <t>※</t>
    </r>
    <r>
      <rPr>
        <vertAlign val="superscript"/>
        <sz val="11"/>
        <rFont val="Times New Roman"/>
        <family val="1"/>
      </rPr>
      <t>2</t>
    </r>
    <phoneticPr fontId="10"/>
  </si>
  <si>
    <r>
      <rPr>
        <sz val="11"/>
        <rFont val="ＭＳ 明朝"/>
        <family val="1"/>
        <charset val="128"/>
      </rPr>
      <t>■排出量および</t>
    </r>
    <r>
      <rPr>
        <sz val="11"/>
        <rFont val="Times New Roman"/>
        <family val="1"/>
      </rPr>
      <t>GDP</t>
    </r>
    <phoneticPr fontId="10"/>
  </si>
  <si>
    <r>
      <t>Mt CO</t>
    </r>
    <r>
      <rPr>
        <vertAlign val="subscript"/>
        <sz val="11"/>
        <rFont val="Times New Roman"/>
        <family val="1"/>
      </rPr>
      <t>2</t>
    </r>
    <r>
      <rPr>
        <sz val="11"/>
        <rFont val="ＭＳ 明朝"/>
        <family val="1"/>
        <charset val="128"/>
      </rPr>
      <t>換算</t>
    </r>
    <rPh sb="6" eb="8">
      <t>カンサン</t>
    </rPh>
    <phoneticPr fontId="10"/>
  </si>
  <si>
    <r>
      <t>CO</t>
    </r>
    <r>
      <rPr>
        <vertAlign val="subscript"/>
        <sz val="11"/>
        <rFont val="Times New Roman"/>
        <family val="1"/>
      </rPr>
      <t xml:space="preserve">2 </t>
    </r>
    <r>
      <rPr>
        <sz val="11"/>
        <rFont val="ＭＳ 明朝"/>
        <family val="1"/>
        <charset val="128"/>
      </rPr>
      <t>排出量</t>
    </r>
    <r>
      <rPr>
        <sz val="11"/>
        <rFont val="Times New Roman"/>
        <family val="1"/>
      </rPr>
      <t xml:space="preserve"> </t>
    </r>
    <phoneticPr fontId="10"/>
  </si>
  <si>
    <r>
      <t>Mt CO</t>
    </r>
    <r>
      <rPr>
        <vertAlign val="subscript"/>
        <sz val="11"/>
        <rFont val="Times New Roman"/>
        <family val="1"/>
      </rPr>
      <t>2</t>
    </r>
    <phoneticPr fontId="10"/>
  </si>
  <si>
    <r>
      <rPr>
        <sz val="11"/>
        <rFont val="ＭＳ 明朝"/>
        <family val="1"/>
        <charset val="128"/>
      </rPr>
      <t>エネルギー起源</t>
    </r>
    <r>
      <rPr>
        <sz val="11"/>
        <rFont val="Times New Roman"/>
        <family val="1"/>
      </rPr>
      <t>CO</t>
    </r>
    <r>
      <rPr>
        <vertAlign val="subscript"/>
        <sz val="11"/>
        <rFont val="Times New Roman"/>
        <family val="1"/>
      </rPr>
      <t xml:space="preserve">2 </t>
    </r>
    <r>
      <rPr>
        <sz val="11"/>
        <rFont val="ＭＳ 明朝"/>
        <family val="1"/>
        <charset val="128"/>
      </rPr>
      <t>排出量</t>
    </r>
    <r>
      <rPr>
        <sz val="11"/>
        <rFont val="Times New Roman"/>
        <family val="1"/>
      </rPr>
      <t xml:space="preserve"> </t>
    </r>
    <rPh sb="5" eb="7">
      <t>キゲン</t>
    </rPh>
    <phoneticPr fontId="10"/>
  </si>
  <si>
    <r>
      <t>t CO</t>
    </r>
    <r>
      <rPr>
        <vertAlign val="subscript"/>
        <sz val="11"/>
        <rFont val="Times New Roman"/>
        <family val="1"/>
      </rPr>
      <t xml:space="preserve">2 </t>
    </r>
    <r>
      <rPr>
        <sz val="11"/>
        <rFont val="ＭＳ 明朝"/>
        <family val="1"/>
        <charset val="128"/>
      </rPr>
      <t>換算</t>
    </r>
    <r>
      <rPr>
        <sz val="11"/>
        <rFont val="Times New Roman"/>
        <family val="1"/>
      </rPr>
      <t>/</t>
    </r>
    <r>
      <rPr>
        <sz val="11"/>
        <rFont val="ＭＳ 明朝"/>
        <family val="1"/>
        <charset val="128"/>
      </rPr>
      <t>百万円</t>
    </r>
    <rPh sb="6" eb="8">
      <t>カンサン</t>
    </rPh>
    <phoneticPr fontId="10"/>
  </si>
  <si>
    <r>
      <t>t CO</t>
    </r>
    <r>
      <rPr>
        <vertAlign val="subscript"/>
        <sz val="11"/>
        <rFont val="Times New Roman"/>
        <family val="1"/>
      </rPr>
      <t>2</t>
    </r>
    <r>
      <rPr>
        <sz val="11"/>
        <rFont val="Times New Roman"/>
        <family val="1"/>
      </rPr>
      <t>/</t>
    </r>
    <r>
      <rPr>
        <sz val="11"/>
        <rFont val="ＭＳ 明朝"/>
        <family val="1"/>
        <charset val="128"/>
      </rPr>
      <t>百万円</t>
    </r>
    <phoneticPr fontId="10"/>
  </si>
  <si>
    <r>
      <t>GDP</t>
    </r>
    <r>
      <rPr>
        <vertAlign val="superscript"/>
        <sz val="11"/>
        <rFont val="ＭＳ 明朝"/>
        <family val="1"/>
        <charset val="128"/>
      </rPr>
      <t>※</t>
    </r>
    <r>
      <rPr>
        <sz val="11"/>
        <rFont val="Times New Roman"/>
        <family val="1"/>
      </rPr>
      <t xml:space="preserve">
</t>
    </r>
    <r>
      <rPr>
        <sz val="11"/>
        <rFont val="ＭＳ 明朝"/>
        <family val="1"/>
        <charset val="128"/>
      </rPr>
      <t>（支出側、実質：連鎖方式</t>
    </r>
    <r>
      <rPr>
        <sz val="11"/>
        <rFont val="Times New Roman"/>
        <family val="1"/>
      </rPr>
      <t>[2015</t>
    </r>
    <r>
      <rPr>
        <sz val="11"/>
        <rFont val="ＭＳ 明朝"/>
        <family val="1"/>
        <charset val="128"/>
      </rPr>
      <t>年基準</t>
    </r>
    <r>
      <rPr>
        <sz val="11"/>
        <rFont val="Times New Roman"/>
        <family val="1"/>
      </rPr>
      <t>]</t>
    </r>
    <r>
      <rPr>
        <sz val="11"/>
        <rFont val="ＭＳ 明朝"/>
        <family val="1"/>
        <charset val="128"/>
      </rPr>
      <t>）</t>
    </r>
    <phoneticPr fontId="10"/>
  </si>
  <si>
    <r>
      <rPr>
        <sz val="11"/>
        <rFont val="ＭＳ 明朝"/>
        <family val="1"/>
        <charset val="128"/>
      </rPr>
      <t>※出典：
内閣府「国民経済計算」</t>
    </r>
    <rPh sb="1" eb="3">
      <t>シュッテン</t>
    </rPh>
    <phoneticPr fontId="10"/>
  </si>
  <si>
    <r>
      <rPr>
        <sz val="11"/>
        <rFont val="ＭＳ 明朝"/>
        <family val="1"/>
        <charset val="128"/>
      </rPr>
      <t>■</t>
    </r>
    <r>
      <rPr>
        <sz val="11"/>
        <rFont val="Times New Roman"/>
        <family val="1"/>
      </rPr>
      <t>2013</t>
    </r>
    <r>
      <rPr>
        <sz val="11"/>
        <rFont val="ＭＳ 明朝"/>
        <family val="1"/>
        <charset val="128"/>
      </rPr>
      <t>年度比</t>
    </r>
    <rPh sb="5" eb="7">
      <t>ネンド</t>
    </rPh>
    <rPh sb="7" eb="8">
      <t>ヒ</t>
    </rPh>
    <phoneticPr fontId="9"/>
  </si>
  <si>
    <r>
      <t>t CO</t>
    </r>
    <r>
      <rPr>
        <vertAlign val="subscript"/>
        <sz val="11"/>
        <rFont val="Times New Roman"/>
        <family val="1"/>
      </rPr>
      <t>2</t>
    </r>
    <r>
      <rPr>
        <sz val="11"/>
        <rFont val="ＭＳ 明朝"/>
        <family val="1"/>
        <charset val="128"/>
      </rPr>
      <t>換算</t>
    </r>
    <r>
      <rPr>
        <sz val="11"/>
        <rFont val="Times New Roman"/>
        <family val="1"/>
      </rPr>
      <t xml:space="preserve">/ </t>
    </r>
    <r>
      <rPr>
        <sz val="11"/>
        <rFont val="ＭＳ 明朝"/>
        <family val="1"/>
        <charset val="128"/>
      </rPr>
      <t>一人</t>
    </r>
    <rPh sb="5" eb="7">
      <t>カンサン</t>
    </rPh>
    <rPh sb="9" eb="11">
      <t>ヒトリ</t>
    </rPh>
    <phoneticPr fontId="10"/>
  </si>
  <si>
    <r>
      <t>t CO</t>
    </r>
    <r>
      <rPr>
        <vertAlign val="subscript"/>
        <sz val="11"/>
        <rFont val="Times New Roman"/>
        <family val="1"/>
      </rPr>
      <t>2</t>
    </r>
    <r>
      <rPr>
        <sz val="11"/>
        <rFont val="Times New Roman"/>
        <family val="1"/>
      </rPr>
      <t xml:space="preserve">/ </t>
    </r>
    <r>
      <rPr>
        <sz val="11"/>
        <rFont val="ＭＳ 明朝"/>
        <family val="1"/>
        <charset val="128"/>
      </rPr>
      <t>一人</t>
    </r>
    <rPh sb="7" eb="9">
      <t>ヒトリ</t>
    </rPh>
    <phoneticPr fontId="10"/>
  </si>
  <si>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phoneticPr fontId="10"/>
  </si>
  <si>
    <r>
      <rPr>
        <sz val="11"/>
        <rFont val="ＭＳ 明朝"/>
        <family val="1"/>
        <charset val="128"/>
      </rPr>
      <t>■</t>
    </r>
    <r>
      <rPr>
        <sz val="11"/>
        <rFont val="Times New Roman"/>
        <family val="1"/>
      </rPr>
      <t>2013</t>
    </r>
    <r>
      <rPr>
        <sz val="11"/>
        <rFont val="ＭＳ 明朝"/>
        <family val="1"/>
        <charset val="128"/>
      </rPr>
      <t>年比</t>
    </r>
    <rPh sb="5" eb="7">
      <t>ネンヒ</t>
    </rPh>
    <phoneticPr fontId="10"/>
  </si>
  <si>
    <r>
      <t>N</t>
    </r>
    <r>
      <rPr>
        <b/>
        <vertAlign val="subscript"/>
        <sz val="16"/>
        <rFont val="Times New Roman"/>
        <family val="1"/>
      </rPr>
      <t>2</t>
    </r>
    <r>
      <rPr>
        <b/>
        <sz val="16"/>
        <rFont val="Times New Roman"/>
        <family val="1"/>
      </rPr>
      <t>O</t>
    </r>
    <r>
      <rPr>
        <b/>
        <vertAlign val="subscript"/>
        <sz val="16"/>
        <rFont val="Times New Roman"/>
        <family val="1"/>
      </rPr>
      <t xml:space="preserve"> </t>
    </r>
    <r>
      <rPr>
        <b/>
        <sz val="16"/>
        <rFont val="ＭＳ 明朝"/>
        <family val="1"/>
        <charset val="128"/>
      </rPr>
      <t>排出量</t>
    </r>
    <phoneticPr fontId="10"/>
  </si>
  <si>
    <r>
      <rPr>
        <sz val="11"/>
        <rFont val="ＭＳ 明朝"/>
        <family val="1"/>
        <charset val="128"/>
      </rPr>
      <t>■</t>
    </r>
    <r>
      <rPr>
        <sz val="11"/>
        <rFont val="Times New Roman"/>
        <family val="1"/>
      </rPr>
      <t>2013</t>
    </r>
    <r>
      <rPr>
        <sz val="11"/>
        <rFont val="ＭＳ 明朝"/>
        <family val="1"/>
        <charset val="128"/>
      </rPr>
      <t>年度比</t>
    </r>
    <rPh sb="5" eb="7">
      <t>ネンド</t>
    </rPh>
    <rPh sb="7" eb="8">
      <t>ヒ</t>
    </rPh>
    <phoneticPr fontId="10"/>
  </si>
  <si>
    <r>
      <t>CH</t>
    </r>
    <r>
      <rPr>
        <b/>
        <vertAlign val="subscript"/>
        <sz val="16"/>
        <rFont val="Times New Roman"/>
        <family val="1"/>
      </rPr>
      <t xml:space="preserve">4 </t>
    </r>
    <r>
      <rPr>
        <b/>
        <sz val="16"/>
        <rFont val="ＭＳ 明朝"/>
        <family val="1"/>
        <charset val="128"/>
      </rPr>
      <t>排出量</t>
    </r>
    <phoneticPr fontId="10"/>
  </si>
  <si>
    <r>
      <rPr>
        <sz val="11"/>
        <rFont val="ＭＳ 明朝"/>
        <family val="1"/>
        <charset val="128"/>
      </rPr>
      <t>■排出量</t>
    </r>
    <r>
      <rPr>
        <sz val="11"/>
        <rFont val="Times New Roman"/>
        <family val="1"/>
      </rPr>
      <t xml:space="preserve"> [kt CO</t>
    </r>
    <r>
      <rPr>
        <vertAlign val="subscript"/>
        <sz val="11"/>
        <rFont val="Times New Roman"/>
        <family val="1"/>
      </rPr>
      <t>2</t>
    </r>
    <r>
      <rPr>
        <sz val="11"/>
        <rFont val="Times New Roman"/>
        <family val="1"/>
      </rPr>
      <t xml:space="preserve"> </t>
    </r>
    <r>
      <rPr>
        <sz val="11"/>
        <rFont val="ＭＳ 明朝"/>
        <family val="1"/>
        <charset val="128"/>
      </rPr>
      <t>換算</t>
    </r>
    <r>
      <rPr>
        <sz val="11"/>
        <rFont val="Times New Roman"/>
        <family val="1"/>
      </rPr>
      <t>]</t>
    </r>
    <rPh sb="1" eb="3">
      <t>ハイシュツ</t>
    </rPh>
    <rPh sb="3" eb="4">
      <t>リョウ</t>
    </rPh>
    <rPh sb="13" eb="15">
      <t>カンサン</t>
    </rPh>
    <phoneticPr fontId="10"/>
  </si>
  <si>
    <r>
      <rPr>
        <b/>
        <sz val="16"/>
        <rFont val="ＭＳ 明朝"/>
        <family val="1"/>
        <charset val="128"/>
      </rPr>
      <t xml:space="preserve">エネルギー起源
</t>
    </r>
    <r>
      <rPr>
        <b/>
        <sz val="16"/>
        <rFont val="Times New Roman"/>
        <family val="1"/>
      </rPr>
      <t>CO</t>
    </r>
    <r>
      <rPr>
        <b/>
        <vertAlign val="subscript"/>
        <sz val="16"/>
        <rFont val="Times New Roman"/>
        <family val="1"/>
      </rPr>
      <t xml:space="preserve">2 </t>
    </r>
    <r>
      <rPr>
        <b/>
        <sz val="16"/>
        <rFont val="ＭＳ 明朝"/>
        <family val="1"/>
        <charset val="128"/>
      </rPr>
      <t>排出量
（燃料種別）</t>
    </r>
    <rPh sb="5" eb="7">
      <t>キゲン</t>
    </rPh>
    <phoneticPr fontId="10"/>
  </si>
  <si>
    <r>
      <rPr>
        <sz val="11"/>
        <rFont val="ＭＳ 明朝"/>
        <family val="1"/>
        <charset val="128"/>
      </rPr>
      <t>■排出量　</t>
    </r>
    <r>
      <rPr>
        <sz val="11"/>
        <rFont val="Times New Roman"/>
        <family val="1"/>
      </rPr>
      <t>[kt CO</t>
    </r>
    <r>
      <rPr>
        <vertAlign val="subscript"/>
        <sz val="11"/>
        <rFont val="Times New Roman"/>
        <family val="1"/>
      </rPr>
      <t>2</t>
    </r>
    <r>
      <rPr>
        <sz val="11"/>
        <rFont val="Times New Roman"/>
        <family val="1"/>
      </rPr>
      <t>]</t>
    </r>
    <phoneticPr fontId="10"/>
  </si>
  <si>
    <r>
      <t>CO</t>
    </r>
    <r>
      <rPr>
        <b/>
        <vertAlign val="subscript"/>
        <sz val="16"/>
        <rFont val="Times New Roman"/>
        <family val="1"/>
      </rPr>
      <t xml:space="preserve">2 </t>
    </r>
    <r>
      <rPr>
        <b/>
        <sz val="16"/>
        <rFont val="ＭＳ 明朝"/>
        <family val="1"/>
        <charset val="128"/>
      </rPr>
      <t>の部門別排出量のシェア（電気・熱配分前後のシェア）</t>
    </r>
    <rPh sb="16" eb="18">
      <t>デンキ</t>
    </rPh>
    <rPh sb="19" eb="20">
      <t>ネツ</t>
    </rPh>
    <rPh sb="20" eb="22">
      <t>ハイブン</t>
    </rPh>
    <rPh sb="22" eb="24">
      <t>ゼンゴ</t>
    </rPh>
    <phoneticPr fontId="10"/>
  </si>
  <si>
    <r>
      <rPr>
        <sz val="11"/>
        <rFont val="ＭＳ 明朝"/>
        <family val="1"/>
        <charset val="128"/>
      </rPr>
      <t xml:space="preserve">排出量
</t>
    </r>
    <r>
      <rPr>
        <sz val="11"/>
        <rFont val="Times New Roman"/>
        <family val="1"/>
      </rPr>
      <t>[kt CO</t>
    </r>
    <r>
      <rPr>
        <vertAlign val="subscript"/>
        <sz val="11"/>
        <rFont val="Times New Roman"/>
        <family val="1"/>
      </rPr>
      <t>2</t>
    </r>
    <r>
      <rPr>
        <sz val="11"/>
        <rFont val="Times New Roman"/>
        <family val="1"/>
      </rPr>
      <t>]</t>
    </r>
    <rPh sb="0" eb="2">
      <t>ハイシュツ</t>
    </rPh>
    <rPh sb="2" eb="3">
      <t>リョウ</t>
    </rPh>
    <phoneticPr fontId="10"/>
  </si>
  <si>
    <r>
      <rPr>
        <sz val="11"/>
        <rFont val="ＭＳ 明朝"/>
        <family val="1"/>
        <charset val="128"/>
      </rPr>
      <t>工業プロセス及び製品の使用</t>
    </r>
    <rPh sb="0" eb="2">
      <t>コウギョウ</t>
    </rPh>
    <rPh sb="6" eb="7">
      <t>オヨ</t>
    </rPh>
    <rPh sb="8" eb="10">
      <t>セイヒン</t>
    </rPh>
    <rPh sb="11" eb="13">
      <t>シヨウ</t>
    </rPh>
    <phoneticPr fontId="10"/>
  </si>
  <si>
    <r>
      <rPr>
        <sz val="11"/>
        <rFont val="ＭＳ 明朝"/>
        <family val="1"/>
        <charset val="128"/>
      </rPr>
      <t>その他（間接</t>
    </r>
    <r>
      <rPr>
        <sz val="11"/>
        <rFont val="Times New Roman"/>
        <family val="1"/>
      </rPr>
      <t>CO</t>
    </r>
    <r>
      <rPr>
        <vertAlign val="subscript"/>
        <sz val="11"/>
        <rFont val="Times New Roman"/>
        <family val="1"/>
      </rPr>
      <t>2</t>
    </r>
    <r>
      <rPr>
        <sz val="11"/>
        <rFont val="ＭＳ 明朝"/>
        <family val="1"/>
        <charset val="128"/>
      </rPr>
      <t>等）</t>
    </r>
    <rPh sb="2" eb="3">
      <t>タ</t>
    </rPh>
    <rPh sb="4" eb="6">
      <t>カンセツ</t>
    </rPh>
    <rPh sb="9" eb="10">
      <t>トウ</t>
    </rPh>
    <phoneticPr fontId="10"/>
  </si>
  <si>
    <r>
      <t>CO</t>
    </r>
    <r>
      <rPr>
        <b/>
        <vertAlign val="subscript"/>
        <sz val="16"/>
        <rFont val="Times New Roman"/>
        <family val="1"/>
      </rPr>
      <t xml:space="preserve">2 </t>
    </r>
    <r>
      <rPr>
        <b/>
        <sz val="16"/>
        <rFont val="ＭＳ 明朝"/>
        <family val="1"/>
        <charset val="128"/>
      </rPr>
      <t>の部門別排出量【電気・熱配分後】</t>
    </r>
    <phoneticPr fontId="10"/>
  </si>
  <si>
    <r>
      <rPr>
        <b/>
        <sz val="11"/>
        <rFont val="ＭＳ 明朝"/>
        <family val="1"/>
        <charset val="128"/>
      </rPr>
      <t>発電所・製油所等</t>
    </r>
    <rPh sb="4" eb="7">
      <t>セイユジョ</t>
    </rPh>
    <rPh sb="7" eb="8">
      <t>トウ</t>
    </rPh>
    <phoneticPr fontId="10"/>
  </si>
  <si>
    <r>
      <rPr>
        <sz val="11"/>
        <rFont val="ＭＳ 明朝"/>
        <family val="1"/>
        <charset val="128"/>
      </rPr>
      <t>石炭製品製造（コークス製造）</t>
    </r>
    <phoneticPr fontId="10"/>
  </si>
  <si>
    <r>
      <rPr>
        <sz val="11"/>
        <rFont val="ＭＳ 明朝"/>
        <family val="1"/>
        <charset val="128"/>
      </rPr>
      <t>石油製品製造（石油精製）</t>
    </r>
    <phoneticPr fontId="10"/>
  </si>
  <si>
    <r>
      <rPr>
        <b/>
        <sz val="11"/>
        <rFont val="ＭＳ 明朝"/>
        <family val="1"/>
        <charset val="128"/>
      </rPr>
      <t>電気熱配分誤差</t>
    </r>
    <rPh sb="0" eb="2">
      <t>デンキ</t>
    </rPh>
    <rPh sb="2" eb="3">
      <t>ネツ</t>
    </rPh>
    <rPh sb="3" eb="5">
      <t>ハイブン</t>
    </rPh>
    <phoneticPr fontId="10"/>
  </si>
  <si>
    <r>
      <rPr>
        <sz val="11"/>
        <rFont val="ＭＳ 明朝"/>
        <family val="1"/>
        <charset val="128"/>
      </rPr>
      <t>食品飲料</t>
    </r>
    <phoneticPr fontId="8"/>
  </si>
  <si>
    <r>
      <rPr>
        <sz val="11"/>
        <rFont val="ＭＳ 明朝"/>
        <family val="1"/>
        <charset val="128"/>
      </rPr>
      <t>化学（含石油石炭製品）</t>
    </r>
    <rPh sb="0" eb="2">
      <t>カガク</t>
    </rPh>
    <rPh sb="3" eb="4">
      <t>フク</t>
    </rPh>
    <rPh sb="4" eb="6">
      <t>セキユ</t>
    </rPh>
    <rPh sb="6" eb="8">
      <t>セキタン</t>
    </rPh>
    <rPh sb="8" eb="10">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</si>
  <si>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</si>
  <si>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窯業･土石製品（セメント焼成等）</t>
    </r>
    <rPh sb="0" eb="2">
      <t>ヨウギョウ</t>
    </rPh>
    <rPh sb="3" eb="5">
      <t>ドセキ</t>
    </rPh>
    <rPh sb="5" eb="7">
      <t>セイヒン</t>
    </rPh>
    <rPh sb="12" eb="14">
      <t>ショウセイ</t>
    </rPh>
    <rPh sb="14" eb="15">
      <t>トウ</t>
    </rPh>
    <phoneticPr fontId="0"/>
  </si>
  <si>
    <r>
      <rPr>
        <sz val="11"/>
        <rFont val="ＭＳ 明朝"/>
        <family val="1"/>
        <charset val="128"/>
      </rPr>
      <t>非鉄金属（銅精錬等）</t>
    </r>
    <rPh sb="5" eb="6">
      <t>ドウ</t>
    </rPh>
    <rPh sb="6" eb="8">
      <t>セイレン</t>
    </rPh>
    <rPh sb="8" eb="9">
      <t>トウ</t>
    </rPh>
    <phoneticPr fontId="1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</si>
  <si>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</si>
  <si>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情報通信・運輸郵便・電気ガス熱水道業</t>
    </r>
    <rPh sb="0" eb="2">
      <t>ジョウホウ</t>
    </rPh>
    <rPh sb="2" eb="4">
      <t>ツウシン</t>
    </rPh>
    <rPh sb="5" eb="7">
      <t>ウンユ</t>
    </rPh>
    <rPh sb="7" eb="9">
      <t>ユウビン</t>
    </rPh>
    <rPh sb="14" eb="15">
      <t>ネツ</t>
    </rPh>
    <phoneticPr fontId="10"/>
  </si>
  <si>
    <r>
      <rPr>
        <sz val="11"/>
        <rFont val="ＭＳ 明朝"/>
        <family val="1"/>
        <charset val="128"/>
      </rPr>
      <t>　　　　企業利用寄与他</t>
    </r>
    <rPh sb="10" eb="11">
      <t>ホカ</t>
    </rPh>
    <phoneticPr fontId="10"/>
  </si>
  <si>
    <r>
      <rPr>
        <sz val="11"/>
        <rFont val="ＭＳ 明朝"/>
        <family val="1"/>
        <charset val="128"/>
      </rPr>
      <t>　　営業用</t>
    </r>
    <r>
      <rPr>
        <sz val="11"/>
        <rFont val="Times New Roman"/>
        <family val="1"/>
      </rPr>
      <t>/</t>
    </r>
    <r>
      <rPr>
        <sz val="11"/>
        <rFont val="ＭＳ 明朝"/>
        <family val="1"/>
        <charset val="128"/>
      </rPr>
      <t>タクシー</t>
    </r>
    <phoneticPr fontId="10"/>
  </si>
  <si>
    <r>
      <rPr>
        <sz val="11"/>
        <rFont val="ＭＳ 明朝"/>
        <family val="1"/>
        <charset val="128"/>
      </rPr>
      <t>貨物自動車</t>
    </r>
    <r>
      <rPr>
        <sz val="11"/>
        <rFont val="Times New Roman"/>
        <family val="1"/>
      </rPr>
      <t xml:space="preserve">/ </t>
    </r>
    <r>
      <rPr>
        <sz val="11"/>
        <rFont val="ＭＳ 明朝"/>
        <family val="1"/>
        <charset val="128"/>
      </rPr>
      <t>トラック</t>
    </r>
    <phoneticPr fontId="10"/>
  </si>
  <si>
    <r>
      <rPr>
        <b/>
        <sz val="11"/>
        <rFont val="ＭＳ 明朝"/>
        <family val="1"/>
        <charset val="128"/>
      </rPr>
      <t>非エネルギー起源</t>
    </r>
    <phoneticPr fontId="10"/>
  </si>
  <si>
    <r>
      <rPr>
        <b/>
        <sz val="11"/>
        <rFont val="ＭＳ 明朝"/>
        <family val="1"/>
        <charset val="128"/>
      </rPr>
      <t>工業プロセス及び製品の使用</t>
    </r>
    <rPh sb="0" eb="2">
      <t>コウギョウ</t>
    </rPh>
    <rPh sb="6" eb="7">
      <t>オヨ</t>
    </rPh>
    <rPh sb="8" eb="10">
      <t>セイヒン</t>
    </rPh>
    <rPh sb="11" eb="13">
      <t>シヨウ</t>
    </rPh>
    <phoneticPr fontId="10"/>
  </si>
  <si>
    <r>
      <rPr>
        <sz val="11"/>
        <rFont val="ＭＳ 明朝"/>
        <family val="1"/>
        <charset val="128"/>
      </rPr>
      <t>セメント製造</t>
    </r>
    <rPh sb="4" eb="6">
      <t>セイゾウ</t>
    </rPh>
    <phoneticPr fontId="10"/>
  </si>
  <si>
    <r>
      <rPr>
        <sz val="11"/>
        <rFont val="ＭＳ 明朝"/>
        <family val="1"/>
        <charset val="128"/>
      </rPr>
      <t>石灰製造</t>
    </r>
    <rPh sb="2" eb="4">
      <t>セイゾウ</t>
    </rPh>
    <phoneticPr fontId="10"/>
  </si>
  <si>
    <r>
      <rPr>
        <sz val="11"/>
        <rFont val="ＭＳ 明朝"/>
        <family val="1"/>
        <charset val="128"/>
      </rPr>
      <t>ガラス製造</t>
    </r>
    <rPh sb="3" eb="5">
      <t>セイゾウ</t>
    </rPh>
    <phoneticPr fontId="10"/>
  </si>
  <si>
    <r>
      <rPr>
        <b/>
        <sz val="11"/>
        <rFont val="ＭＳ 明朝"/>
        <family val="1"/>
        <charset val="128"/>
      </rPr>
      <t>燃料からの非エネルギー製品及び溶剤の使用</t>
    </r>
    <rPh sb="0" eb="2">
      <t>ネンリョウ</t>
    </rPh>
    <rPh sb="5" eb="6">
      <t>ヒ</t>
    </rPh>
    <rPh sb="11" eb="13">
      <t>セイヒン</t>
    </rPh>
    <rPh sb="13" eb="14">
      <t>オヨ</t>
    </rPh>
    <rPh sb="15" eb="17">
      <t>ヨウザイ</t>
    </rPh>
    <rPh sb="18" eb="20">
      <t>シヨウ</t>
    </rPh>
    <phoneticPr fontId="10"/>
  </si>
  <si>
    <r>
      <rPr>
        <sz val="11"/>
        <rFont val="ＭＳ 明朝"/>
        <family val="1"/>
        <charset val="128"/>
      </rPr>
      <t>廃棄物の焼却と野焼き（エネルギー利用を含まない）</t>
    </r>
    <rPh sb="0" eb="3">
      <t>ハイキブツ</t>
    </rPh>
    <rPh sb="4" eb="6">
      <t>ショウキャク</t>
    </rPh>
    <rPh sb="7" eb="9">
      <t>ノヤ</t>
    </rPh>
    <rPh sb="16" eb="18">
      <t>リヨウ</t>
    </rPh>
    <rPh sb="19" eb="20">
      <t>フク</t>
    </rPh>
    <phoneticPr fontId="10"/>
  </si>
  <si>
    <r>
      <rPr>
        <sz val="11"/>
        <rFont val="ＭＳ 明朝"/>
        <family val="1"/>
        <charset val="128"/>
      </rPr>
      <t>間接</t>
    </r>
    <r>
      <rPr>
        <sz val="11"/>
        <rFont val="Times New Roman"/>
        <family val="1"/>
      </rPr>
      <t>CO</t>
    </r>
    <r>
      <rPr>
        <vertAlign val="subscript"/>
        <sz val="11"/>
        <rFont val="Times New Roman"/>
        <family val="1"/>
      </rPr>
      <t>2</t>
    </r>
    <phoneticPr fontId="10"/>
  </si>
  <si>
    <r>
      <rPr>
        <sz val="11"/>
        <rFont val="ＭＳ 明朝"/>
        <family val="1"/>
        <charset val="128"/>
      </rPr>
      <t>エネルギー転換部門
（電気熱配分統計誤差を除く）</t>
    </r>
    <rPh sb="5" eb="7">
      <t>テンカン</t>
    </rPh>
    <rPh sb="7" eb="9">
      <t>ブモン</t>
    </rPh>
    <phoneticPr fontId="10"/>
  </si>
  <si>
    <r>
      <rPr>
        <sz val="11"/>
        <rFont val="ＭＳ 明朝"/>
        <family val="1"/>
        <charset val="128"/>
      </rPr>
      <t>業務他部門</t>
    </r>
    <rPh sb="0" eb="2">
      <t>ギョウム</t>
    </rPh>
    <rPh sb="2" eb="3">
      <t>タ</t>
    </rPh>
    <rPh sb="3" eb="5">
      <t>ブモン</t>
    </rPh>
    <phoneticPr fontId="10"/>
  </si>
  <si>
    <r>
      <rPr>
        <sz val="11"/>
        <rFont val="ＭＳ 明朝"/>
        <family val="1"/>
        <charset val="128"/>
      </rPr>
      <t>製造業（上記を除く）</t>
    </r>
    <rPh sb="0" eb="2">
      <t>セイゾウ</t>
    </rPh>
    <rPh sb="2" eb="3">
      <t>ギョウ</t>
    </rPh>
    <rPh sb="4" eb="6">
      <t>ジョウキ</t>
    </rPh>
    <rPh sb="7" eb="8">
      <t>ノゾ</t>
    </rPh>
    <phoneticPr fontId="10"/>
  </si>
  <si>
    <r>
      <rPr>
        <sz val="11"/>
        <rFont val="ＭＳ 明朝"/>
        <family val="1"/>
        <charset val="128"/>
      </rPr>
      <t>教育･学習支援・医療・保健衛生・社会福祉他</t>
    </r>
    <rPh sb="8" eb="10">
      <t>イリョウ</t>
    </rPh>
    <rPh sb="11" eb="13">
      <t>ホケン</t>
    </rPh>
    <rPh sb="13" eb="15">
      <t>エイセイ</t>
    </rPh>
    <rPh sb="16" eb="18">
      <t>シャカイ</t>
    </rPh>
    <rPh sb="18" eb="20">
      <t>フクシ</t>
    </rPh>
    <rPh sb="20" eb="21">
      <t>ホカ</t>
    </rPh>
    <phoneticPr fontId="10"/>
  </si>
  <si>
    <r>
      <rPr>
        <sz val="11"/>
        <rFont val="ＭＳ 明朝"/>
        <family val="1"/>
        <charset val="128"/>
      </rPr>
      <t>自動車（旅客）</t>
    </r>
    <phoneticPr fontId="10"/>
  </si>
  <si>
    <r>
      <rPr>
        <sz val="11"/>
        <rFont val="ＭＳ 明朝"/>
        <family val="1"/>
        <charset val="128"/>
      </rPr>
      <t>鉄道・国内船舶・国内航空（旅客）</t>
    </r>
    <rPh sb="3" eb="5">
      <t>コクナイ</t>
    </rPh>
    <rPh sb="5" eb="7">
      <t>センパク</t>
    </rPh>
    <rPh sb="8" eb="10">
      <t>コクナイ</t>
    </rPh>
    <rPh sb="10" eb="12">
      <t>コウクウ</t>
    </rPh>
    <phoneticPr fontId="10"/>
  </si>
  <si>
    <r>
      <rPr>
        <sz val="11"/>
        <rFont val="ＭＳ 明朝"/>
        <family val="1"/>
        <charset val="128"/>
      </rPr>
      <t>自動車（貨物）</t>
    </r>
    <rPh sb="4" eb="6">
      <t>カモツ</t>
    </rPh>
    <phoneticPr fontId="10"/>
  </si>
  <si>
    <r>
      <rPr>
        <sz val="11"/>
        <rFont val="ＭＳ 明朝"/>
        <family val="1"/>
        <charset val="128"/>
      </rPr>
      <t>鉄道・国内船舶・国内航空（貨物）</t>
    </r>
    <rPh sb="3" eb="5">
      <t>コクナイ</t>
    </rPh>
    <rPh sb="5" eb="7">
      <t>センパク</t>
    </rPh>
    <rPh sb="8" eb="10">
      <t>コクナイ</t>
    </rPh>
    <rPh sb="10" eb="12">
      <t>コウクウ</t>
    </rPh>
    <phoneticPr fontId="10"/>
  </si>
  <si>
    <r>
      <rPr>
        <sz val="11"/>
        <rFont val="ＭＳ 明朝"/>
        <family val="1"/>
        <charset val="128"/>
      </rPr>
      <t>■排出量　</t>
    </r>
    <r>
      <rPr>
        <sz val="11"/>
        <rFont val="Times New Roman"/>
        <family val="1"/>
      </rPr>
      <t>[</t>
    </r>
    <r>
      <rPr>
        <sz val="11"/>
        <rFont val="ＭＳ 明朝"/>
        <family val="1"/>
        <charset val="128"/>
      </rPr>
      <t>百万トン</t>
    </r>
    <r>
      <rPr>
        <sz val="11"/>
        <rFont val="Times New Roman"/>
        <family val="1"/>
      </rPr>
      <t>CO</t>
    </r>
    <r>
      <rPr>
        <vertAlign val="subscript"/>
        <sz val="11"/>
        <rFont val="Times New Roman"/>
        <family val="1"/>
      </rPr>
      <t>2</t>
    </r>
    <r>
      <rPr>
        <sz val="11"/>
        <rFont val="ＭＳ 明朝"/>
        <family val="1"/>
        <charset val="128"/>
      </rPr>
      <t>換算</t>
    </r>
    <r>
      <rPr>
        <sz val="11"/>
        <rFont val="Times New Roman"/>
        <family val="1"/>
      </rPr>
      <t>]</t>
    </r>
    <phoneticPr fontId="9"/>
  </si>
  <si>
    <r>
      <rPr>
        <sz val="12"/>
        <rFont val="ＭＳ 明朝"/>
        <family val="1"/>
        <charset val="128"/>
      </rPr>
      <t>二酸化炭素（</t>
    </r>
    <r>
      <rPr>
        <sz val="12"/>
        <rFont val="Times New Roman"/>
        <family val="1"/>
      </rPr>
      <t>CO</t>
    </r>
    <r>
      <rPr>
        <vertAlign val="subscript"/>
        <sz val="12"/>
        <rFont val="Times New Roman"/>
        <family val="1"/>
      </rPr>
      <t>2</t>
    </r>
    <r>
      <rPr>
        <sz val="12"/>
        <rFont val="ＭＳ 明朝"/>
        <family val="1"/>
        <charset val="128"/>
      </rPr>
      <t>）</t>
    </r>
    <rPh sb="0" eb="3">
      <t>ニサンカ</t>
    </rPh>
    <rPh sb="3" eb="5">
      <t>タンソ</t>
    </rPh>
    <phoneticPr fontId="10"/>
  </si>
  <si>
    <r>
      <rPr>
        <sz val="11"/>
        <rFont val="ＭＳ 明朝"/>
        <family val="1"/>
        <charset val="128"/>
      </rPr>
      <t>非エネルギー起源</t>
    </r>
    <rPh sb="0" eb="1">
      <t>ヒ</t>
    </rPh>
    <rPh sb="6" eb="8">
      <t>キゲン</t>
    </rPh>
    <phoneticPr fontId="9"/>
  </si>
  <si>
    <r>
      <rPr>
        <sz val="12"/>
        <rFont val="ＭＳ 明朝"/>
        <family val="1"/>
        <charset val="128"/>
      </rPr>
      <t>メタン（</t>
    </r>
    <r>
      <rPr>
        <sz val="12"/>
        <rFont val="Times New Roman"/>
        <family val="1"/>
      </rPr>
      <t>CH</t>
    </r>
    <r>
      <rPr>
        <vertAlign val="subscript"/>
        <sz val="12"/>
        <rFont val="Times New Roman"/>
        <family val="1"/>
      </rPr>
      <t>4</t>
    </r>
    <r>
      <rPr>
        <sz val="12"/>
        <rFont val="ＭＳ 明朝"/>
        <family val="1"/>
        <charset val="128"/>
      </rPr>
      <t>）</t>
    </r>
    <phoneticPr fontId="10"/>
  </si>
  <si>
    <r>
      <rPr>
        <sz val="12"/>
        <rFont val="ＭＳ 明朝"/>
        <family val="1"/>
        <charset val="128"/>
      </rPr>
      <t>一酸化二窒素（</t>
    </r>
    <r>
      <rPr>
        <sz val="12"/>
        <rFont val="Times New Roman"/>
        <family val="1"/>
      </rPr>
      <t>N</t>
    </r>
    <r>
      <rPr>
        <vertAlign val="subscript"/>
        <sz val="12"/>
        <rFont val="Times New Roman"/>
        <family val="1"/>
      </rPr>
      <t>2</t>
    </r>
    <r>
      <rPr>
        <sz val="12"/>
        <rFont val="Times New Roman"/>
        <family val="1"/>
      </rPr>
      <t>O</t>
    </r>
    <r>
      <rPr>
        <sz val="12"/>
        <rFont val="ＭＳ 明朝"/>
        <family val="1"/>
        <charset val="128"/>
      </rPr>
      <t>）</t>
    </r>
    <rPh sb="0" eb="6">
      <t>ン２オ</t>
    </rPh>
    <phoneticPr fontId="10"/>
  </si>
  <si>
    <r>
      <rPr>
        <sz val="11"/>
        <rFont val="ＭＳ 明朝"/>
        <family val="1"/>
        <charset val="128"/>
      </rPr>
      <t>ハイドロフルオロカーボン類
（</t>
    </r>
    <r>
      <rPr>
        <sz val="11"/>
        <rFont val="Times New Roman"/>
        <family val="1"/>
      </rPr>
      <t>HFCs</t>
    </r>
    <r>
      <rPr>
        <sz val="11"/>
        <rFont val="ＭＳ 明朝"/>
        <family val="1"/>
        <charset val="128"/>
      </rPr>
      <t>）</t>
    </r>
    <phoneticPr fontId="9"/>
  </si>
  <si>
    <r>
      <rPr>
        <sz val="11"/>
        <rFont val="ＭＳ 明朝"/>
        <family val="1"/>
        <charset val="128"/>
      </rPr>
      <t>パーフルオロカーボン類
（</t>
    </r>
    <r>
      <rPr>
        <sz val="11"/>
        <rFont val="Times New Roman"/>
        <family val="1"/>
      </rPr>
      <t>PFCs</t>
    </r>
    <r>
      <rPr>
        <sz val="11"/>
        <rFont val="ＭＳ 明朝"/>
        <family val="1"/>
        <charset val="128"/>
      </rPr>
      <t>）</t>
    </r>
    <phoneticPr fontId="9"/>
  </si>
  <si>
    <r>
      <rPr>
        <sz val="12"/>
        <rFont val="ＭＳ 明朝"/>
        <family val="1"/>
        <charset val="128"/>
      </rPr>
      <t>六ふっ化硫黄（</t>
    </r>
    <r>
      <rPr>
        <sz val="12"/>
        <rFont val="Times New Roman"/>
        <family val="1"/>
      </rPr>
      <t>SF</t>
    </r>
    <r>
      <rPr>
        <vertAlign val="subscript"/>
        <sz val="12"/>
        <rFont val="Times New Roman"/>
        <family val="1"/>
      </rPr>
      <t>6</t>
    </r>
    <r>
      <rPr>
        <sz val="12"/>
        <rFont val="ＭＳ 明朝"/>
        <family val="1"/>
        <charset val="128"/>
      </rPr>
      <t>）</t>
    </r>
    <rPh sb="0" eb="1">
      <t>ロク</t>
    </rPh>
    <phoneticPr fontId="9"/>
  </si>
  <si>
    <r>
      <rPr>
        <sz val="12"/>
        <rFont val="ＭＳ 明朝"/>
        <family val="1"/>
        <charset val="128"/>
      </rPr>
      <t>三ふっ化窒素（</t>
    </r>
    <r>
      <rPr>
        <sz val="12"/>
        <rFont val="Times New Roman"/>
        <family val="1"/>
      </rPr>
      <t>NF</t>
    </r>
    <r>
      <rPr>
        <vertAlign val="subscript"/>
        <sz val="12"/>
        <rFont val="Times New Roman"/>
        <family val="1"/>
      </rPr>
      <t>3</t>
    </r>
    <r>
      <rPr>
        <sz val="12"/>
        <rFont val="ＭＳ 明朝"/>
        <family val="1"/>
        <charset val="128"/>
      </rPr>
      <t>）</t>
    </r>
    <rPh sb="0" eb="1">
      <t>サン</t>
    </rPh>
    <rPh sb="3" eb="4">
      <t>カ</t>
    </rPh>
    <rPh sb="4" eb="6">
      <t>チッソ</t>
    </rPh>
    <phoneticPr fontId="9"/>
  </si>
  <si>
    <r>
      <rPr>
        <sz val="11"/>
        <rFont val="ＭＳ 明朝"/>
        <family val="1"/>
        <charset val="128"/>
      </rPr>
      <t>■</t>
    </r>
    <r>
      <rPr>
        <sz val="11"/>
        <rFont val="Times New Roman"/>
        <family val="1"/>
      </rPr>
      <t>2013</t>
    </r>
    <r>
      <rPr>
        <sz val="11"/>
        <rFont val="ＭＳ 明朝"/>
        <family val="1"/>
        <charset val="128"/>
      </rPr>
      <t>年度比</t>
    </r>
    <rPh sb="5" eb="6">
      <t>ネン</t>
    </rPh>
    <rPh sb="6" eb="7">
      <t>ド</t>
    </rPh>
    <rPh sb="7" eb="8">
      <t>ヒ</t>
    </rPh>
    <phoneticPr fontId="10"/>
  </si>
  <si>
    <r>
      <t xml:space="preserve"> </t>
    </r>
    <r>
      <rPr>
        <sz val="11"/>
        <rFont val="ＭＳ 明朝"/>
        <family val="1"/>
        <charset val="128"/>
      </rPr>
      <t>※参考：　</t>
    </r>
    <r>
      <rPr>
        <sz val="11"/>
        <rFont val="Times New Roman"/>
        <family val="1"/>
      </rPr>
      <t>2023</t>
    </r>
    <r>
      <rPr>
        <sz val="11"/>
        <rFont val="ＭＳ 明朝"/>
        <family val="1"/>
        <charset val="128"/>
      </rPr>
      <t>年</t>
    </r>
    <r>
      <rPr>
        <sz val="11"/>
        <rFont val="Times New Roman"/>
        <family val="1"/>
      </rPr>
      <t>4</t>
    </r>
    <r>
      <rPr>
        <sz val="11"/>
        <rFont val="ＭＳ 明朝"/>
        <family val="1"/>
        <charset val="128"/>
      </rPr>
      <t>月公表までは、</t>
    </r>
    <r>
      <rPr>
        <sz val="11"/>
        <rFont val="Times New Roman"/>
        <family val="1"/>
      </rPr>
      <t>IPCC</t>
    </r>
    <r>
      <rPr>
        <sz val="11"/>
        <rFont val="ＭＳ 明朝"/>
        <family val="1"/>
        <charset val="128"/>
      </rPr>
      <t>第四次評価報告書（</t>
    </r>
    <r>
      <rPr>
        <sz val="11"/>
        <rFont val="Times New Roman"/>
        <family val="1"/>
      </rPr>
      <t>2007</t>
    </r>
    <r>
      <rPr>
        <sz val="11"/>
        <rFont val="ＭＳ 明朝"/>
        <family val="1"/>
        <charset val="128"/>
      </rPr>
      <t>）に記載の地球温暖化係数を使用していた。</t>
    </r>
    <rPh sb="2" eb="4">
      <t>サンコウ</t>
    </rPh>
    <rPh sb="10" eb="11">
      <t>ネン</t>
    </rPh>
    <rPh sb="12" eb="13">
      <t>ガツ</t>
    </rPh>
    <rPh sb="13" eb="15">
      <t>コウヒョウ</t>
    </rPh>
    <rPh sb="23" eb="24">
      <t>ダイ</t>
    </rPh>
    <rPh sb="24" eb="25">
      <t>ヨン</t>
    </rPh>
    <rPh sb="25" eb="26">
      <t>ジ</t>
    </rPh>
    <rPh sb="26" eb="28">
      <t>ヒョウカ</t>
    </rPh>
    <rPh sb="28" eb="31">
      <t>ホウコクショ</t>
    </rPh>
    <rPh sb="38" eb="40">
      <t>キサイ</t>
    </rPh>
    <rPh sb="41" eb="43">
      <t>チキュウ</t>
    </rPh>
    <rPh sb="43" eb="46">
      <t>オンダンカ</t>
    </rPh>
    <rPh sb="46" eb="48">
      <t>ケイスウ</t>
    </rPh>
    <rPh sb="49" eb="51">
      <t>シヨウ</t>
    </rPh>
    <phoneticPr fontId="10"/>
  </si>
  <si>
    <t>森林等の吸収源対策による吸収量</t>
    <rPh sb="0" eb="3">
      <t>シンリントウ</t>
    </rPh>
    <rPh sb="4" eb="7">
      <t>キュウシュウゲン</t>
    </rPh>
    <rPh sb="7" eb="9">
      <t>タイサク</t>
    </rPh>
    <rPh sb="12" eb="15">
      <t>キュウシュウリョウ</t>
    </rPh>
    <phoneticPr fontId="10"/>
  </si>
  <si>
    <t>Petrochemical, Carbon Black and Other Production</t>
  </si>
  <si>
    <t xml:space="preserve">In accordance with the Act for Partial Revision of the Electricity Business Act (Act No.72 of 2014), </t>
  </si>
  <si>
    <r>
      <t xml:space="preserve">2.B. </t>
    </r>
    <r>
      <rPr>
        <sz val="11"/>
        <rFont val="ＭＳ 明朝"/>
        <family val="1"/>
        <charset val="128"/>
      </rPr>
      <t>化学産業</t>
    </r>
    <rPh sb="7" eb="9">
      <t>サンギョウ</t>
    </rPh>
    <phoneticPr fontId="10"/>
  </si>
  <si>
    <t xml:space="preserve">2.B. Chemical Industry </t>
  </si>
  <si>
    <t>2.E. Electronics Industry</t>
  </si>
  <si>
    <t>2.G. Other Product Manufacture and Use</t>
  </si>
  <si>
    <t>非エネルギー起源</t>
    <phoneticPr fontId="10"/>
  </si>
  <si>
    <r>
      <rPr>
        <sz val="11"/>
        <rFont val="ＭＳ 明朝"/>
        <family val="1"/>
        <charset val="128"/>
      </rPr>
      <t>■二酸化炭素の排出量における排出区分（分野・部門）について</t>
    </r>
    <rPh sb="0" eb="29">
      <t>チュウイジコウ</t>
    </rPh>
    <phoneticPr fontId="10"/>
  </si>
  <si>
    <r>
      <rPr>
        <sz val="11"/>
        <rFont val="ＭＳ 明朝"/>
        <family val="1"/>
        <charset val="128"/>
      </rPr>
      <t>○</t>
    </r>
    <phoneticPr fontId="10"/>
  </si>
  <si>
    <r>
      <rPr>
        <sz val="11"/>
        <rFont val="ＭＳ 明朝"/>
        <family val="1"/>
        <charset val="128"/>
      </rPr>
      <t>エネルギー起源二酸化炭素</t>
    </r>
    <phoneticPr fontId="10"/>
  </si>
  <si>
    <r>
      <rPr>
        <sz val="11"/>
        <rFont val="ＭＳ 明朝"/>
        <family val="1"/>
        <charset val="128"/>
      </rPr>
      <t>「総合エネルギー統計」に準じて、化石燃料の燃焼による</t>
    </r>
    <r>
      <rPr>
        <sz val="11"/>
        <rFont val="Times New Roman"/>
        <family val="1"/>
      </rPr>
      <t>CO</t>
    </r>
    <r>
      <rPr>
        <vertAlign val="subscript"/>
        <sz val="11"/>
        <rFont val="Times New Roman"/>
        <family val="1"/>
      </rPr>
      <t>2</t>
    </r>
    <r>
      <rPr>
        <sz val="11"/>
        <rFont val="ＭＳ 明朝"/>
        <family val="1"/>
        <charset val="128"/>
      </rPr>
      <t>排出量を部門（あるいはさらにその細分類）ごとに示している。</t>
    </r>
    <phoneticPr fontId="10"/>
  </si>
  <si>
    <r>
      <rPr>
        <sz val="11"/>
        <rFont val="ＭＳ 明朝"/>
        <family val="1"/>
        <charset val="128"/>
      </rPr>
      <t>どの部門に配分するか、という点にある。</t>
    </r>
    <phoneticPr fontId="10"/>
  </si>
  <si>
    <r>
      <rPr>
        <sz val="11"/>
        <rFont val="ＭＳ 明朝"/>
        <family val="1"/>
        <charset val="128"/>
      </rPr>
      <t>（電力会社の発電に伴う排出量や熱供給事業者の熱生産による排出量はエネルギー転換部門に、自家用発電や</t>
    </r>
    <phoneticPr fontId="10"/>
  </si>
  <si>
    <r>
      <rPr>
        <sz val="11"/>
        <rFont val="ＭＳ 明朝"/>
        <family val="1"/>
        <charset val="128"/>
      </rPr>
      <t>非エネルギー起源二酸化炭素</t>
    </r>
    <rPh sb="0" eb="1">
      <t>ヒ</t>
    </rPh>
    <phoneticPr fontId="10"/>
  </si>
  <si>
    <r>
      <rPr>
        <sz val="11"/>
        <rFont val="ＭＳ 明朝"/>
        <family val="1"/>
        <charset val="128"/>
      </rPr>
      <t>化石燃料の燃焼以外からの</t>
    </r>
    <r>
      <rPr>
        <sz val="11"/>
        <rFont val="Times New Roman"/>
        <family val="1"/>
      </rPr>
      <t>CO</t>
    </r>
    <r>
      <rPr>
        <vertAlign val="subscript"/>
        <sz val="11"/>
        <rFont val="Times New Roman"/>
        <family val="1"/>
      </rPr>
      <t>2</t>
    </r>
    <r>
      <rPr>
        <sz val="11"/>
        <rFont val="ＭＳ 明朝"/>
        <family val="1"/>
        <charset val="128"/>
      </rPr>
      <t>排出のことを指し、主に、工業プロセス及び製品の使用分野、廃棄物分野（廃棄物のエネルギー利用含む）からの排出を示している。</t>
    </r>
    <phoneticPr fontId="10"/>
  </si>
  <si>
    <r>
      <rPr>
        <sz val="11"/>
        <rFont val="ＭＳ 明朝"/>
        <family val="1"/>
        <charset val="128"/>
      </rPr>
      <t>その他に、間接</t>
    </r>
    <r>
      <rPr>
        <sz val="11"/>
        <rFont val="Times New Roman"/>
        <family val="1"/>
      </rPr>
      <t>CO</t>
    </r>
    <r>
      <rPr>
        <vertAlign val="subscript"/>
        <sz val="11"/>
        <rFont val="Times New Roman"/>
        <family val="1"/>
      </rPr>
      <t>2</t>
    </r>
    <r>
      <rPr>
        <sz val="11"/>
        <rFont val="ＭＳ 明朝"/>
        <family val="1"/>
        <charset val="128"/>
      </rPr>
      <t>、農業分野、燃料からの漏出等からの排出を含む。</t>
    </r>
    <phoneticPr fontId="10"/>
  </si>
  <si>
    <r>
      <rPr>
        <sz val="11"/>
        <rFont val="ＭＳ 明朝"/>
        <family val="1"/>
        <charset val="128"/>
      </rPr>
      <t>※間接</t>
    </r>
    <r>
      <rPr>
        <sz val="11"/>
        <rFont val="Times New Roman"/>
        <family val="1"/>
      </rPr>
      <t>CO</t>
    </r>
    <r>
      <rPr>
        <vertAlign val="subscript"/>
        <sz val="11"/>
        <rFont val="Times New Roman"/>
        <family val="1"/>
      </rPr>
      <t>2</t>
    </r>
    <phoneticPr fontId="10"/>
  </si>
  <si>
    <r>
      <rPr>
        <sz val="11"/>
        <rFont val="ＭＳ 明朝"/>
        <family val="1"/>
        <charset val="128"/>
      </rPr>
      <t>一酸化炭素（</t>
    </r>
    <r>
      <rPr>
        <sz val="11"/>
        <rFont val="Times New Roman"/>
        <family val="1"/>
      </rPr>
      <t>CO</t>
    </r>
    <r>
      <rPr>
        <sz val="11"/>
        <rFont val="ＭＳ 明朝"/>
        <family val="1"/>
        <charset val="128"/>
      </rPr>
      <t>）、メタン（</t>
    </r>
    <r>
      <rPr>
        <sz val="11"/>
        <rFont val="Times New Roman"/>
        <family val="1"/>
      </rPr>
      <t>CH</t>
    </r>
    <r>
      <rPr>
        <vertAlign val="subscript"/>
        <sz val="11"/>
        <rFont val="Times New Roman"/>
        <family val="1"/>
      </rPr>
      <t>4</t>
    </r>
    <r>
      <rPr>
        <sz val="11"/>
        <rFont val="ＭＳ 明朝"/>
        <family val="1"/>
        <charset val="128"/>
      </rPr>
      <t>）、及び非メタン揮発性有機化合物（</t>
    </r>
    <r>
      <rPr>
        <sz val="11"/>
        <rFont val="Times New Roman"/>
        <family val="1"/>
      </rPr>
      <t>NMVOC</t>
    </r>
    <r>
      <rPr>
        <sz val="11"/>
        <rFont val="ＭＳ 明朝"/>
        <family val="1"/>
        <charset val="128"/>
      </rPr>
      <t>）は長期的には大気中で酸化されて</t>
    </r>
    <r>
      <rPr>
        <sz val="11"/>
        <rFont val="Times New Roman"/>
        <family val="1"/>
      </rPr>
      <t>CO</t>
    </r>
    <r>
      <rPr>
        <vertAlign val="subscript"/>
        <sz val="11"/>
        <rFont val="Times New Roman"/>
        <family val="1"/>
      </rPr>
      <t>2</t>
    </r>
    <r>
      <rPr>
        <sz val="11"/>
        <rFont val="ＭＳ 明朝"/>
        <family val="1"/>
        <charset val="128"/>
      </rPr>
      <t>に変換される。</t>
    </r>
    <phoneticPr fontId="10"/>
  </si>
  <si>
    <r>
      <rPr>
        <sz val="11"/>
        <rFont val="ＭＳ 明朝"/>
        <family val="1"/>
        <charset val="128"/>
      </rPr>
      <t>間接</t>
    </r>
    <r>
      <rPr>
        <sz val="11"/>
        <rFont val="Times New Roman"/>
        <family val="1"/>
      </rPr>
      <t>CO</t>
    </r>
    <r>
      <rPr>
        <vertAlign val="subscript"/>
        <sz val="11"/>
        <rFont val="Times New Roman"/>
        <family val="1"/>
      </rPr>
      <t>2</t>
    </r>
    <r>
      <rPr>
        <sz val="11"/>
        <rFont val="ＭＳ 明朝"/>
        <family val="1"/>
        <charset val="128"/>
      </rPr>
      <t>はこれらの排出量を</t>
    </r>
    <r>
      <rPr>
        <sz val="11"/>
        <rFont val="Times New Roman"/>
        <family val="1"/>
      </rPr>
      <t>CO</t>
    </r>
    <r>
      <rPr>
        <vertAlign val="subscript"/>
        <sz val="11"/>
        <rFont val="Times New Roman"/>
        <family val="1"/>
      </rPr>
      <t>2</t>
    </r>
    <r>
      <rPr>
        <sz val="11"/>
        <rFont val="ＭＳ 明朝"/>
        <family val="1"/>
        <charset val="128"/>
      </rPr>
      <t>換算した値を示す。ただし、燃焼起源及びバイオマス起源の</t>
    </r>
    <r>
      <rPr>
        <sz val="11"/>
        <rFont val="Times New Roman"/>
        <family val="1"/>
      </rPr>
      <t>CO</t>
    </r>
    <r>
      <rPr>
        <sz val="11"/>
        <rFont val="ＭＳ 明朝"/>
        <family val="1"/>
        <charset val="128"/>
      </rPr>
      <t>、</t>
    </r>
    <r>
      <rPr>
        <sz val="11"/>
        <rFont val="Times New Roman"/>
        <family val="1"/>
      </rPr>
      <t>CH</t>
    </r>
    <r>
      <rPr>
        <vertAlign val="subscript"/>
        <sz val="11"/>
        <rFont val="Times New Roman"/>
        <family val="1"/>
      </rPr>
      <t>4</t>
    </r>
    <r>
      <rPr>
        <sz val="11"/>
        <rFont val="ＭＳ 明朝"/>
        <family val="1"/>
        <charset val="128"/>
      </rPr>
      <t>及び</t>
    </r>
    <r>
      <rPr>
        <sz val="11"/>
        <rFont val="Times New Roman"/>
        <family val="1"/>
      </rPr>
      <t>NMVOC</t>
    </r>
    <r>
      <rPr>
        <sz val="11"/>
        <rFont val="ＭＳ 明朝"/>
        <family val="1"/>
        <charset val="128"/>
      </rPr>
      <t>に由来する排出量は、</t>
    </r>
    <rPh sb="0" eb="2">
      <t>カンセツ</t>
    </rPh>
    <rPh sb="10" eb="12">
      <t>ハイシュツ</t>
    </rPh>
    <rPh sb="12" eb="13">
      <t>リョウ</t>
    </rPh>
    <rPh sb="17" eb="19">
      <t>カンサン</t>
    </rPh>
    <rPh sb="21" eb="22">
      <t>アタイ</t>
    </rPh>
    <rPh sb="23" eb="24">
      <t>シメ</t>
    </rPh>
    <phoneticPr fontId="10"/>
  </si>
  <si>
    <r>
      <rPr>
        <sz val="11"/>
        <rFont val="ＭＳ 明朝"/>
        <family val="1"/>
        <charset val="128"/>
      </rPr>
      <t>二重計上防止の観点から計上対象外とする。</t>
    </r>
    <phoneticPr fontId="10"/>
  </si>
  <si>
    <r>
      <rPr>
        <sz val="11"/>
        <rFont val="ＭＳ 明朝"/>
        <family val="1"/>
        <charset val="128"/>
      </rPr>
      <t>なお、この間接</t>
    </r>
    <r>
      <rPr>
        <sz val="11"/>
        <rFont val="Times New Roman"/>
        <family val="1"/>
      </rPr>
      <t>CO</t>
    </r>
    <r>
      <rPr>
        <vertAlign val="subscript"/>
        <sz val="11"/>
        <rFont val="Times New Roman"/>
        <family val="1"/>
      </rPr>
      <t>2</t>
    </r>
    <r>
      <rPr>
        <sz val="11"/>
        <rFont val="ＭＳ 明朝"/>
        <family val="1"/>
        <charset val="128"/>
      </rPr>
      <t>とは、電気・熱配分後排出量（</t>
    </r>
    <r>
      <rPr>
        <sz val="11"/>
        <rFont val="Times New Roman"/>
        <family val="1"/>
      </rPr>
      <t>2015</t>
    </r>
    <r>
      <rPr>
        <sz val="11"/>
        <rFont val="ＭＳ 明朝"/>
        <family val="1"/>
        <charset val="128"/>
      </rPr>
      <t>年</t>
    </r>
    <r>
      <rPr>
        <sz val="11"/>
        <rFont val="Times New Roman"/>
        <family val="1"/>
      </rPr>
      <t>11</t>
    </r>
    <r>
      <rPr>
        <sz val="11"/>
        <rFont val="ＭＳ 明朝"/>
        <family val="1"/>
        <charset val="128"/>
      </rPr>
      <t>月公表まで「間接排出量」と呼称）とは異なる。</t>
    </r>
    <rPh sb="31" eb="32">
      <t>ツキ</t>
    </rPh>
    <rPh sb="32" eb="34">
      <t>コウヒョウ</t>
    </rPh>
    <phoneticPr fontId="10"/>
  </si>
  <si>
    <r>
      <rPr>
        <sz val="11"/>
        <rFont val="ＭＳ 明朝"/>
        <family val="1"/>
        <charset val="128"/>
      </rPr>
      <t>■注意事項</t>
    </r>
    <rPh sb="1" eb="5">
      <t>チュウイジコウチュウイジコウ</t>
    </rPh>
    <phoneticPr fontId="10"/>
  </si>
  <si>
    <r>
      <rPr>
        <sz val="11"/>
        <rFont val="ＭＳ 明朝"/>
        <family val="1"/>
        <charset val="128"/>
      </rPr>
      <t>１．</t>
    </r>
    <phoneticPr fontId="10"/>
  </si>
  <si>
    <r>
      <rPr>
        <sz val="11"/>
        <rFont val="ＭＳ 明朝"/>
        <family val="1"/>
        <charset val="128"/>
      </rPr>
      <t>「</t>
    </r>
    <r>
      <rPr>
        <sz val="11"/>
        <rFont val="Times New Roman"/>
        <family val="1"/>
      </rPr>
      <t>13.NDC-LULUCF</t>
    </r>
    <r>
      <rPr>
        <sz val="11"/>
        <rFont val="ＭＳ 明朝"/>
        <family val="1"/>
        <charset val="128"/>
      </rPr>
      <t>」シートの排出・吸収量は</t>
    </r>
    <r>
      <rPr>
        <sz val="11"/>
        <rFont val="Times New Roman"/>
        <family val="1"/>
      </rPr>
      <t>NDC</t>
    </r>
    <r>
      <rPr>
        <sz val="11"/>
        <rFont val="ＭＳ 明朝"/>
        <family val="1"/>
        <charset val="128"/>
      </rPr>
      <t>（国が決定する貢献）における数値である。</t>
    </r>
    <phoneticPr fontId="10"/>
  </si>
  <si>
    <r>
      <rPr>
        <sz val="11"/>
        <rFont val="ＭＳ 明朝"/>
        <family val="1"/>
        <charset val="128"/>
      </rPr>
      <t>２．</t>
    </r>
    <phoneticPr fontId="10"/>
  </si>
  <si>
    <r>
      <rPr>
        <sz val="11"/>
        <rFont val="ＭＳ 明朝"/>
        <family val="1"/>
        <charset val="128"/>
      </rPr>
      <t>３．</t>
    </r>
    <r>
      <rPr>
        <sz val="11"/>
        <color theme="1"/>
        <rFont val="ＭＳ Ｐゴシック"/>
        <family val="2"/>
        <charset val="128"/>
        <scheme val="minor"/>
      </rPr>
      <t/>
    </r>
  </si>
  <si>
    <r>
      <rPr>
        <sz val="11"/>
        <rFont val="ＭＳ 明朝"/>
        <family val="1"/>
        <charset val="128"/>
      </rPr>
      <t>「電気事業法等の一部を改正する法律」（平成</t>
    </r>
    <r>
      <rPr>
        <sz val="11"/>
        <rFont val="Times New Roman"/>
        <family val="1"/>
      </rPr>
      <t>26</t>
    </r>
    <r>
      <rPr>
        <sz val="11"/>
        <rFont val="ＭＳ 明朝"/>
        <family val="1"/>
        <charset val="128"/>
      </rPr>
      <t>年法律第</t>
    </r>
    <r>
      <rPr>
        <sz val="11"/>
        <rFont val="Times New Roman"/>
        <family val="1"/>
      </rPr>
      <t>72</t>
    </r>
    <r>
      <rPr>
        <sz val="11"/>
        <rFont val="ＭＳ 明朝"/>
        <family val="1"/>
        <charset val="128"/>
      </rPr>
      <t>号）により、</t>
    </r>
    <phoneticPr fontId="10"/>
  </si>
  <si>
    <r>
      <t>2016</t>
    </r>
    <r>
      <rPr>
        <sz val="11"/>
        <rFont val="ＭＳ 明朝"/>
        <family val="1"/>
        <charset val="128"/>
      </rPr>
      <t>年</t>
    </r>
    <r>
      <rPr>
        <sz val="11"/>
        <rFont val="Times New Roman"/>
        <family val="1"/>
      </rPr>
      <t>4</t>
    </r>
    <r>
      <rPr>
        <sz val="11"/>
        <rFont val="ＭＳ 明朝"/>
        <family val="1"/>
        <charset val="128"/>
      </rPr>
      <t>月から電気の小売業への参入が全面自由化されるとともに電気事業の類型が見直された。</t>
    </r>
  </si>
  <si>
    <r>
      <rPr>
        <sz val="11"/>
        <rFont val="ＭＳ 明朝"/>
        <family val="1"/>
        <charset val="128"/>
      </rPr>
      <t>「</t>
    </r>
    <r>
      <rPr>
        <sz val="11"/>
        <rFont val="Times New Roman"/>
        <family val="1"/>
      </rPr>
      <t>3.Allocated_CO2-Sector</t>
    </r>
    <r>
      <rPr>
        <sz val="11"/>
        <rFont val="ＭＳ 明朝"/>
        <family val="1"/>
        <charset val="128"/>
      </rPr>
      <t>」シートにおける電気・熱配分後排出量では、電力や熱の生産に伴う</t>
    </r>
    <r>
      <rPr>
        <sz val="11"/>
        <rFont val="Times New Roman"/>
        <family val="1"/>
      </rPr>
      <t>CO</t>
    </r>
    <r>
      <rPr>
        <vertAlign val="subscript"/>
        <sz val="11"/>
        <rFont val="Times New Roman"/>
        <family val="1"/>
      </rPr>
      <t>2</t>
    </r>
    <r>
      <rPr>
        <sz val="11"/>
        <rFont val="ＭＳ 明朝"/>
        <family val="1"/>
        <charset val="128"/>
      </rPr>
      <t>排出量を消費側の部門に配分しているため、</t>
    </r>
    <rPh sb="38" eb="41">
      <t>ハイシュツリョウ</t>
    </rPh>
    <rPh sb="44" eb="46">
      <t>デンリョク</t>
    </rPh>
    <rPh sb="49" eb="51">
      <t>セイサン</t>
    </rPh>
    <rPh sb="63" eb="64">
      <t>ガワ</t>
    </rPh>
    <rPh sb="65" eb="67">
      <t>ブモン</t>
    </rPh>
    <phoneticPr fontId="10"/>
  </si>
  <si>
    <r>
      <rPr>
        <sz val="11"/>
        <rFont val="ＭＳ 明朝"/>
        <family val="1"/>
        <charset val="128"/>
      </rPr>
      <t>電力の小売全面自由化に関する影響は電気・熱配分前と比べて小さい。</t>
    </r>
    <phoneticPr fontId="10"/>
  </si>
  <si>
    <r>
      <rPr>
        <sz val="11"/>
        <rFont val="ＭＳ 明朝"/>
        <family val="1"/>
        <charset val="128"/>
      </rPr>
      <t>■単位に関して</t>
    </r>
    <rPh sb="1" eb="3">
      <t>タンイ</t>
    </rPh>
    <rPh sb="4" eb="5">
      <t>カン</t>
    </rPh>
    <phoneticPr fontId="10"/>
  </si>
  <si>
    <r>
      <t>10</t>
    </r>
    <r>
      <rPr>
        <vertAlign val="superscript"/>
        <sz val="11"/>
        <rFont val="Times New Roman"/>
        <family val="1"/>
      </rPr>
      <t xml:space="preserve">12 </t>
    </r>
    <r>
      <rPr>
        <sz val="11"/>
        <rFont val="Times New Roman"/>
        <family val="1"/>
      </rPr>
      <t>g</t>
    </r>
    <phoneticPr fontId="10"/>
  </si>
  <si>
    <r>
      <t>1</t>
    </r>
    <r>
      <rPr>
        <sz val="11"/>
        <rFont val="ＭＳ 明朝"/>
        <family val="1"/>
        <charset val="128"/>
      </rPr>
      <t>百万トン</t>
    </r>
    <rPh sb="1" eb="2">
      <t>ヒャク</t>
    </rPh>
    <rPh sb="2" eb="3">
      <t>マン</t>
    </rPh>
    <phoneticPr fontId="10"/>
  </si>
  <si>
    <r>
      <t>10</t>
    </r>
    <r>
      <rPr>
        <vertAlign val="superscript"/>
        <sz val="11"/>
        <rFont val="Times New Roman"/>
        <family val="1"/>
      </rPr>
      <t>9</t>
    </r>
    <r>
      <rPr>
        <sz val="11"/>
        <rFont val="Times New Roman"/>
        <family val="1"/>
      </rPr>
      <t xml:space="preserve"> g</t>
    </r>
    <phoneticPr fontId="10"/>
  </si>
  <si>
    <r>
      <t>1</t>
    </r>
    <r>
      <rPr>
        <sz val="11"/>
        <rFont val="ＭＳ 明朝"/>
        <family val="1"/>
        <charset val="128"/>
      </rPr>
      <t>千トン</t>
    </r>
    <rPh sb="1" eb="2">
      <t>セン</t>
    </rPh>
    <phoneticPr fontId="10"/>
  </si>
  <si>
    <r>
      <t>10</t>
    </r>
    <r>
      <rPr>
        <vertAlign val="superscript"/>
        <sz val="11"/>
        <rFont val="Times New Roman"/>
        <family val="1"/>
      </rPr>
      <t>6</t>
    </r>
    <r>
      <rPr>
        <sz val="11"/>
        <rFont val="Times New Roman"/>
        <family val="1"/>
      </rPr>
      <t xml:space="preserve"> g</t>
    </r>
    <phoneticPr fontId="10"/>
  </si>
  <si>
    <r>
      <t>1</t>
    </r>
    <r>
      <rPr>
        <sz val="11"/>
        <rFont val="ＭＳ 明朝"/>
        <family val="1"/>
        <charset val="128"/>
      </rPr>
      <t>トン</t>
    </r>
    <phoneticPr fontId="10"/>
  </si>
  <si>
    <r>
      <t>10</t>
    </r>
    <r>
      <rPr>
        <vertAlign val="superscript"/>
        <sz val="11"/>
        <rFont val="Times New Roman"/>
        <family val="1"/>
      </rPr>
      <t>3</t>
    </r>
    <r>
      <rPr>
        <sz val="11"/>
        <rFont val="Times New Roman"/>
        <family val="1"/>
      </rPr>
      <t xml:space="preserve"> g</t>
    </r>
    <phoneticPr fontId="10"/>
  </si>
  <si>
    <r>
      <rPr>
        <sz val="11"/>
        <rFont val="ＭＳ 明朝"/>
        <family val="1"/>
        <charset val="128"/>
      </rPr>
      <t>■地球温暖化係数（</t>
    </r>
    <r>
      <rPr>
        <sz val="11"/>
        <rFont val="Times New Roman"/>
        <family val="1"/>
      </rPr>
      <t>GWP</t>
    </r>
    <r>
      <rPr>
        <sz val="11"/>
        <rFont val="ＭＳ 明朝"/>
        <family val="1"/>
        <charset val="128"/>
      </rPr>
      <t>）</t>
    </r>
    <r>
      <rPr>
        <sz val="11"/>
        <rFont val="Times New Roman"/>
        <family val="1"/>
      </rPr>
      <t xml:space="preserve">: </t>
    </r>
    <r>
      <rPr>
        <sz val="11"/>
        <rFont val="ＭＳ 明朝"/>
        <family val="1"/>
        <charset val="128"/>
      </rPr>
      <t>時間枠＝</t>
    </r>
    <r>
      <rPr>
        <sz val="11"/>
        <rFont val="Times New Roman"/>
        <family val="1"/>
      </rPr>
      <t>100</t>
    </r>
    <r>
      <rPr>
        <sz val="11"/>
        <rFont val="ＭＳ 明朝"/>
        <family val="1"/>
        <charset val="128"/>
      </rPr>
      <t>年</t>
    </r>
    <rPh sb="1" eb="3">
      <t>チキュウ</t>
    </rPh>
    <rPh sb="3" eb="6">
      <t>オンダンカ</t>
    </rPh>
    <rPh sb="6" eb="8">
      <t>ケイスウ</t>
    </rPh>
    <rPh sb="15" eb="18">
      <t>ジカンワク</t>
    </rPh>
    <rPh sb="22" eb="23">
      <t>ネン</t>
    </rPh>
    <phoneticPr fontId="10"/>
  </si>
  <si>
    <r>
      <t>CO</t>
    </r>
    <r>
      <rPr>
        <vertAlign val="subscript"/>
        <sz val="11"/>
        <rFont val="Times New Roman"/>
        <family val="1"/>
      </rPr>
      <t>2</t>
    </r>
    <phoneticPr fontId="10"/>
  </si>
  <si>
    <r>
      <t>CH</t>
    </r>
    <r>
      <rPr>
        <vertAlign val="subscript"/>
        <sz val="11"/>
        <rFont val="Times New Roman"/>
        <family val="1"/>
      </rPr>
      <t>4</t>
    </r>
    <phoneticPr fontId="10"/>
  </si>
  <si>
    <r>
      <t>N</t>
    </r>
    <r>
      <rPr>
        <vertAlign val="subscript"/>
        <sz val="11"/>
        <rFont val="Times New Roman"/>
        <family val="1"/>
      </rPr>
      <t>2</t>
    </r>
    <r>
      <rPr>
        <sz val="11"/>
        <rFont val="Times New Roman"/>
        <family val="1"/>
      </rPr>
      <t>O</t>
    </r>
    <phoneticPr fontId="10"/>
  </si>
  <si>
    <r>
      <rPr>
        <sz val="11"/>
        <rFont val="ＭＳ 明朝"/>
        <family val="1"/>
        <charset val="128"/>
      </rPr>
      <t>出典：</t>
    </r>
    <r>
      <rPr>
        <sz val="11"/>
        <rFont val="Times New Roman"/>
        <family val="1"/>
      </rPr>
      <t>IPCC</t>
    </r>
    <r>
      <rPr>
        <sz val="11"/>
        <rFont val="ＭＳ 明朝"/>
        <family val="1"/>
        <charset val="128"/>
      </rPr>
      <t>第五次評価報告書（</t>
    </r>
    <r>
      <rPr>
        <sz val="11"/>
        <rFont val="Times New Roman"/>
        <family val="1"/>
      </rPr>
      <t>2013</t>
    </r>
    <r>
      <rPr>
        <sz val="11"/>
        <rFont val="ＭＳ 明朝"/>
        <family val="1"/>
        <charset val="128"/>
      </rPr>
      <t>）</t>
    </r>
    <rPh sb="0" eb="2">
      <t>シュッテン</t>
    </rPh>
    <rPh sb="8" eb="9">
      <t>ゴ</t>
    </rPh>
    <phoneticPr fontId="10"/>
  </si>
  <si>
    <r>
      <rPr>
        <b/>
        <sz val="11"/>
        <rFont val="ＭＳ 明朝"/>
        <family val="1"/>
        <charset val="128"/>
      </rPr>
      <t>エネルギー起源</t>
    </r>
    <rPh sb="5" eb="7">
      <t>キゲン</t>
    </rPh>
    <phoneticPr fontId="10"/>
  </si>
  <si>
    <t>産業部門</t>
    <rPh sb="0" eb="2">
      <t>サンギョウ</t>
    </rPh>
    <rPh sb="2" eb="4">
      <t>ブモン</t>
    </rPh>
    <phoneticPr fontId="10"/>
  </si>
  <si>
    <t>業務その他部門</t>
    <phoneticPr fontId="10"/>
  </si>
  <si>
    <t>運輸部門</t>
    <phoneticPr fontId="10"/>
  </si>
  <si>
    <t>家庭部門</t>
    <rPh sb="2" eb="4">
      <t>ブモン</t>
    </rPh>
    <phoneticPr fontId="10"/>
  </si>
  <si>
    <r>
      <rPr>
        <sz val="11"/>
        <rFont val="ＭＳ 明朝"/>
        <family val="1"/>
        <charset val="128"/>
      </rPr>
      <t>その他プロセスでの炭酸塩の使用</t>
    </r>
    <rPh sb="2" eb="3">
      <t>タ</t>
    </rPh>
    <rPh sb="9" eb="12">
      <t>タンサンエン</t>
    </rPh>
    <rPh sb="13" eb="15">
      <t>シヨウ</t>
    </rPh>
    <phoneticPr fontId="10"/>
  </si>
  <si>
    <r>
      <rPr>
        <sz val="11"/>
        <rFont val="ＭＳ 明朝"/>
        <family val="1"/>
        <charset val="128"/>
      </rPr>
      <t>石油化学及びカーボンブラック製造ほか</t>
    </r>
    <rPh sb="14" eb="16">
      <t>セイゾウ</t>
    </rPh>
    <phoneticPr fontId="10"/>
  </si>
  <si>
    <t>金属産業</t>
    <rPh sb="0" eb="2">
      <t>キンゾク</t>
    </rPh>
    <rPh sb="2" eb="4">
      <t>サンギョウ</t>
    </rPh>
    <phoneticPr fontId="10"/>
  </si>
  <si>
    <r>
      <rPr>
        <b/>
        <sz val="11"/>
        <rFont val="ＭＳ 明朝"/>
        <family val="1"/>
        <charset val="128"/>
      </rPr>
      <t>その他（間接</t>
    </r>
    <r>
      <rPr>
        <b/>
        <sz val="11"/>
        <rFont val="Times New Roman"/>
        <family val="1"/>
      </rPr>
      <t>CO</t>
    </r>
    <r>
      <rPr>
        <b/>
        <vertAlign val="subscript"/>
        <sz val="11"/>
        <rFont val="Times New Roman"/>
        <family val="1"/>
      </rPr>
      <t>2</t>
    </r>
    <r>
      <rPr>
        <b/>
        <sz val="11"/>
        <rFont val="ＭＳ 明朝"/>
        <family val="1"/>
        <charset val="128"/>
      </rPr>
      <t>等）</t>
    </r>
    <rPh sb="2" eb="3">
      <t>タ</t>
    </rPh>
    <rPh sb="4" eb="6">
      <t>カンセツ</t>
    </rPh>
    <rPh sb="9" eb="10">
      <t>トウ</t>
    </rPh>
    <phoneticPr fontId="10"/>
  </si>
  <si>
    <r>
      <rPr>
        <sz val="11"/>
        <rFont val="ＭＳ 明朝"/>
        <family val="1"/>
        <charset val="128"/>
      </rPr>
      <t>北海道</t>
    </r>
  </si>
  <si>
    <r>
      <rPr>
        <sz val="11"/>
        <rFont val="ＭＳ 明朝"/>
        <family val="1"/>
        <charset val="128"/>
      </rPr>
      <t>東　北</t>
    </r>
  </si>
  <si>
    <r>
      <rPr>
        <sz val="11"/>
        <rFont val="ＭＳ 明朝"/>
        <family val="1"/>
        <charset val="128"/>
      </rPr>
      <t>関　東</t>
    </r>
  </si>
  <si>
    <r>
      <rPr>
        <sz val="11"/>
        <rFont val="ＭＳ 明朝"/>
        <family val="1"/>
        <charset val="128"/>
      </rPr>
      <t>北　陸</t>
    </r>
  </si>
  <si>
    <r>
      <rPr>
        <sz val="11"/>
        <rFont val="ＭＳ 明朝"/>
        <family val="1"/>
        <charset val="128"/>
      </rPr>
      <t>東　海</t>
    </r>
  </si>
  <si>
    <r>
      <rPr>
        <sz val="11"/>
        <rFont val="ＭＳ 明朝"/>
        <family val="1"/>
        <charset val="128"/>
      </rPr>
      <t>関　西</t>
    </r>
  </si>
  <si>
    <r>
      <rPr>
        <sz val="11"/>
        <rFont val="ＭＳ 明朝"/>
        <family val="1"/>
        <charset val="128"/>
      </rPr>
      <t>中　国</t>
    </r>
  </si>
  <si>
    <r>
      <rPr>
        <sz val="11"/>
        <rFont val="ＭＳ 明朝"/>
        <family val="1"/>
        <charset val="128"/>
      </rPr>
      <t>四　国　</t>
    </r>
  </si>
  <si>
    <r>
      <rPr>
        <sz val="11"/>
        <rFont val="ＭＳ 明朝"/>
        <family val="1"/>
        <charset val="128"/>
      </rPr>
      <t>九　州</t>
    </r>
  </si>
  <si>
    <r>
      <rPr>
        <sz val="11"/>
        <rFont val="ＭＳ 明朝"/>
        <family val="1"/>
        <charset val="128"/>
      </rPr>
      <t>沖　縄</t>
    </r>
  </si>
  <si>
    <r>
      <rPr>
        <b/>
        <sz val="11"/>
        <rFont val="ＭＳ 明朝"/>
        <family val="1"/>
        <charset val="128"/>
      </rPr>
      <t>金属産業</t>
    </r>
    <rPh sb="0" eb="2">
      <t>キンゾク</t>
    </rPh>
    <rPh sb="2" eb="4">
      <t>サンギョウ</t>
    </rPh>
    <phoneticPr fontId="10"/>
  </si>
  <si>
    <r>
      <t xml:space="preserve">2.C. </t>
    </r>
    <r>
      <rPr>
        <sz val="11"/>
        <rFont val="ＭＳ 明朝"/>
        <family val="1"/>
        <charset val="128"/>
      </rPr>
      <t>金属産業</t>
    </r>
    <rPh sb="7" eb="9">
      <t>サンギョウ</t>
    </rPh>
    <phoneticPr fontId="10"/>
  </si>
  <si>
    <r>
      <t xml:space="preserve">3.F. </t>
    </r>
    <r>
      <rPr>
        <sz val="11"/>
        <rFont val="ＭＳ 明朝"/>
        <family val="1"/>
        <charset val="128"/>
      </rPr>
      <t>農作物残さの野焼き</t>
    </r>
    <rPh sb="5" eb="8">
      <t>ノウサクモツ</t>
    </rPh>
    <rPh sb="8" eb="9">
      <t>ザン</t>
    </rPh>
    <rPh sb="11" eb="13">
      <t>ノヤ</t>
    </rPh>
    <phoneticPr fontId="10"/>
  </si>
  <si>
    <r>
      <t xml:space="preserve">2.G. </t>
    </r>
    <r>
      <rPr>
        <sz val="11"/>
        <rFont val="ＭＳ 明朝"/>
        <family val="1"/>
        <charset val="128"/>
      </rPr>
      <t>その他製品の製造及び使用</t>
    </r>
    <rPh sb="7" eb="8">
      <t>タ</t>
    </rPh>
    <rPh sb="8" eb="10">
      <t>セイヒン</t>
    </rPh>
    <rPh sb="11" eb="14">
      <t>セイゾウオヨ</t>
    </rPh>
    <rPh sb="15" eb="17">
      <t>シヨウ</t>
    </rPh>
    <phoneticPr fontId="10"/>
  </si>
  <si>
    <r>
      <t xml:space="preserve">2.C. </t>
    </r>
    <r>
      <rPr>
        <sz val="11"/>
        <rFont val="ＭＳ 明朝"/>
        <family val="1"/>
        <charset val="128"/>
      </rPr>
      <t>金属産業</t>
    </r>
    <rPh sb="5" eb="7">
      <t>キンゾク</t>
    </rPh>
    <rPh sb="7" eb="9">
      <t>サンギョウ</t>
    </rPh>
    <phoneticPr fontId="10"/>
  </si>
  <si>
    <r>
      <t xml:space="preserve">3.H. </t>
    </r>
    <r>
      <rPr>
        <sz val="11"/>
        <rFont val="ＭＳ 明朝"/>
        <family val="1"/>
        <charset val="128"/>
      </rPr>
      <t>尿素施用</t>
    </r>
    <rPh sb="5" eb="7">
      <t>ニョウソ</t>
    </rPh>
    <rPh sb="7" eb="9">
      <t>セヨウ</t>
    </rPh>
    <phoneticPr fontId="10"/>
  </si>
  <si>
    <t>Other (Utilization of Carbonated Gas, etc.)</t>
    <phoneticPr fontId="10"/>
  </si>
  <si>
    <t>2.H. Other (Utilization of Carbonated Gas, etc.)</t>
    <phoneticPr fontId="10"/>
  </si>
  <si>
    <t>Heat Supply</t>
    <phoneticPr fontId="10"/>
  </si>
  <si>
    <t>Power Generation</t>
    <phoneticPr fontId="10"/>
  </si>
  <si>
    <r>
      <rPr>
        <sz val="11"/>
        <rFont val="ＭＳ 明朝"/>
        <family val="1"/>
        <charset val="128"/>
      </rPr>
      <t>これに伴い、</t>
    </r>
    <r>
      <rPr>
        <sz val="11"/>
        <rFont val="Times New Roman"/>
        <family val="1"/>
      </rPr>
      <t>2015</t>
    </r>
    <r>
      <rPr>
        <sz val="11"/>
        <rFont val="ＭＳ 明朝"/>
        <family val="1"/>
        <charset val="128"/>
      </rPr>
      <t>年度まで産業部門や業務その他部門（第３次産業）に計上されていた自家用発電の</t>
    </r>
    <rPh sb="24" eb="26">
      <t>ブモン</t>
    </rPh>
    <phoneticPr fontId="10"/>
  </si>
  <si>
    <t>シェア</t>
    <phoneticPr fontId="10"/>
  </si>
  <si>
    <t>その他（炭酸ガスの利用等）</t>
    <rPh sb="4" eb="6">
      <t>タンサン</t>
    </rPh>
    <rPh sb="9" eb="11">
      <t>リヨウ</t>
    </rPh>
    <rPh sb="11" eb="12">
      <t>ナド</t>
    </rPh>
    <phoneticPr fontId="10"/>
  </si>
  <si>
    <r>
      <t xml:space="preserve">2.H. </t>
    </r>
    <r>
      <rPr>
        <sz val="11"/>
        <rFont val="ＭＳ 明朝"/>
        <family val="1"/>
        <charset val="128"/>
      </rPr>
      <t>その他（炭酸ガスの利用等）</t>
    </r>
    <rPh sb="7" eb="8">
      <t>タ</t>
    </rPh>
    <rPh sb="9" eb="11">
      <t>タンサン</t>
    </rPh>
    <rPh sb="14" eb="16">
      <t>リヨウ</t>
    </rPh>
    <rPh sb="16" eb="17">
      <t>ナド</t>
    </rPh>
    <phoneticPr fontId="10"/>
  </si>
  <si>
    <t xml:space="preserve">(*The emissions from power generation by electric power companies and steam generation by heat suppliers are accounted for under energy transformation sector, 
</t>
    <phoneticPr fontId="10"/>
  </si>
  <si>
    <t>and the emissions from autoproducers are accounted for under the industry sector and the commercial and other sector. )</t>
    <phoneticPr fontId="10"/>
  </si>
  <si>
    <t>categories under the electric power industry were reclassified with the full liberalization of electricity retail sales in April 2016.</t>
    <phoneticPr fontId="10"/>
  </si>
  <si>
    <t xml:space="preserve">has been allocated to those from power generation in energy transformation sector, and consequently, </t>
    <phoneticPr fontId="10"/>
  </si>
  <si>
    <r>
      <rPr>
        <u/>
        <sz val="11"/>
        <color indexed="12"/>
        <rFont val="ＭＳ 明朝"/>
        <family val="1"/>
        <charset val="128"/>
      </rPr>
      <t>一人当たり</t>
    </r>
    <r>
      <rPr>
        <u/>
        <sz val="11"/>
        <color indexed="12"/>
        <rFont val="Times New Roman"/>
        <family val="1"/>
      </rPr>
      <t>GHG</t>
    </r>
    <r>
      <rPr>
        <u/>
        <sz val="11"/>
        <color indexed="12"/>
        <rFont val="ＭＳ 明朝"/>
        <family val="1"/>
        <charset val="128"/>
      </rPr>
      <t>排出量</t>
    </r>
    <rPh sb="0" eb="2">
      <t>ヒトリ</t>
    </rPh>
    <rPh sb="1" eb="2">
      <t>ニン</t>
    </rPh>
    <rPh sb="8" eb="11">
      <t>ハイシュツリョウ</t>
    </rPh>
    <phoneticPr fontId="10"/>
  </si>
  <si>
    <r>
      <t>GDP</t>
    </r>
    <r>
      <rPr>
        <u/>
        <sz val="11"/>
        <color indexed="12"/>
        <rFont val="ＭＳ 明朝"/>
        <family val="1"/>
        <charset val="128"/>
      </rPr>
      <t>当たり</t>
    </r>
    <r>
      <rPr>
        <u/>
        <sz val="11"/>
        <color indexed="12"/>
        <rFont val="Times New Roman"/>
        <family val="1"/>
      </rPr>
      <t>GHG</t>
    </r>
    <r>
      <rPr>
        <u/>
        <sz val="11"/>
        <color indexed="12"/>
        <rFont val="ＭＳ 明朝"/>
        <family val="1"/>
        <charset val="128"/>
      </rPr>
      <t>排出量</t>
    </r>
    <rPh sb="9" eb="11">
      <t>ハイシュツ</t>
    </rPh>
    <rPh sb="11" eb="12">
      <t>リョウ</t>
    </rPh>
    <phoneticPr fontId="10"/>
  </si>
  <si>
    <r>
      <rPr>
        <sz val="11"/>
        <rFont val="ＭＳ 明朝"/>
        <family val="1"/>
        <charset val="128"/>
      </rPr>
      <t>【電気・熱配分前排出量】と【電気・熱配分後排出量】の二通りの値があり、両者の違いは、電力や熱の生産のための化石燃料の燃焼による排出量を、</t>
    </r>
    <rPh sb="35" eb="37">
      <t>リョウシャ</t>
    </rPh>
    <rPh sb="38" eb="39">
      <t>チガ</t>
    </rPh>
    <rPh sb="42" eb="44">
      <t>デンリョク</t>
    </rPh>
    <rPh sb="45" eb="46">
      <t>ネツ</t>
    </rPh>
    <rPh sb="47" eb="49">
      <t>セイサン</t>
    </rPh>
    <phoneticPr fontId="10"/>
  </si>
  <si>
    <r>
      <rPr>
        <sz val="11"/>
        <rFont val="ＭＳ 明朝"/>
        <family val="1"/>
        <charset val="128"/>
      </rPr>
      <t xml:space="preserve">【電気・熱配分前排出量】は、電力や熱の生産に伴う排出量を、その電力や熱の生産者からの排出として計上した値。
</t>
    </r>
    <rPh sb="14" eb="16">
      <t>デンリョク</t>
    </rPh>
    <rPh sb="48" eb="49">
      <t>ジョウ</t>
    </rPh>
    <phoneticPr fontId="10"/>
  </si>
  <si>
    <r>
      <rPr>
        <sz val="11"/>
        <rFont val="ＭＳ 明朝"/>
        <family val="1"/>
        <charset val="128"/>
      </rPr>
      <t>自家用蒸気発生に伴う排出量は産業または業務その他部門に計上。）</t>
    </r>
    <phoneticPr fontId="10"/>
  </si>
  <si>
    <r>
      <rPr>
        <sz val="11"/>
        <rFont val="ＭＳ 明朝"/>
        <family val="1"/>
        <charset val="128"/>
      </rPr>
      <t>【電気・熱配分後排出量】は、電力や熱の生産に伴う排出量を、電力や熱の消費量に応じて各部門に配分した後の値。</t>
    </r>
    <rPh sb="14" eb="16">
      <t>デンリョク</t>
    </rPh>
    <rPh sb="41" eb="42">
      <t>カク</t>
    </rPh>
    <phoneticPr fontId="10"/>
  </si>
  <si>
    <r>
      <t>CO</t>
    </r>
    <r>
      <rPr>
        <vertAlign val="subscript"/>
        <sz val="11"/>
        <rFont val="Times New Roman"/>
        <family val="1"/>
      </rPr>
      <t>2</t>
    </r>
    <r>
      <rPr>
        <sz val="11"/>
        <rFont val="ＭＳ 明朝"/>
        <family val="1"/>
        <charset val="128"/>
      </rPr>
      <t>排出量の一部が、エネルギー転換部門内の事業用発電の項目に移行したため、</t>
    </r>
    <phoneticPr fontId="10"/>
  </si>
  <si>
    <t>Power Plants, Oil Refineries, etc.</t>
    <phoneticPr fontId="10"/>
  </si>
  <si>
    <t xml:space="preserve">Commercial and Other </t>
    <phoneticPr fontId="10"/>
  </si>
  <si>
    <t>Transport</t>
    <phoneticPr fontId="10"/>
  </si>
  <si>
    <t>Mineral Industry</t>
    <phoneticPr fontId="10"/>
  </si>
  <si>
    <t>Ammonia Production</t>
    <phoneticPr fontId="10"/>
  </si>
  <si>
    <t>Industry</t>
    <phoneticPr fontId="10"/>
  </si>
  <si>
    <t>Commercial and Other</t>
    <phoneticPr fontId="10"/>
  </si>
  <si>
    <t>Energy Transformation
(Power Plants, Oil Refineries, etc.)</t>
    <phoneticPr fontId="10"/>
  </si>
  <si>
    <t>情報通信・運輸郵便・電気ガス熱水道業</t>
    <rPh sb="0" eb="2">
      <t>ジョウホウ</t>
    </rPh>
    <rPh sb="2" eb="4">
      <t>ツウシン</t>
    </rPh>
    <rPh sb="5" eb="7">
      <t>ウンユ</t>
    </rPh>
    <rPh sb="7" eb="9">
      <t>ユウビン</t>
    </rPh>
    <rPh sb="14" eb="15">
      <t>ネツ</t>
    </rPh>
    <phoneticPr fontId="10"/>
  </si>
  <si>
    <r>
      <rPr>
        <b/>
        <sz val="11"/>
        <rFont val="ＭＳ 明朝"/>
        <family val="1"/>
        <charset val="128"/>
      </rPr>
      <t>産業部門</t>
    </r>
    <rPh sb="0" eb="2">
      <t>サンギョウ</t>
    </rPh>
    <rPh sb="2" eb="4">
      <t>ブモン</t>
    </rPh>
    <phoneticPr fontId="10"/>
  </si>
  <si>
    <r>
      <rPr>
        <b/>
        <sz val="11"/>
        <rFont val="ＭＳ 明朝"/>
        <family val="1"/>
        <charset val="128"/>
      </rPr>
      <t>業務その他部門</t>
    </r>
    <rPh sb="5" eb="7">
      <t>ブモン</t>
    </rPh>
    <phoneticPr fontId="10"/>
  </si>
  <si>
    <r>
      <rPr>
        <b/>
        <sz val="11"/>
        <rFont val="ＭＳ 明朝"/>
        <family val="1"/>
        <charset val="128"/>
      </rPr>
      <t>運輸部門</t>
    </r>
    <rPh sb="2" eb="4">
      <t>ブモン</t>
    </rPh>
    <phoneticPr fontId="10"/>
  </si>
  <si>
    <r>
      <rPr>
        <b/>
        <sz val="11"/>
        <rFont val="ＭＳ 明朝"/>
        <family val="1"/>
        <charset val="128"/>
      </rPr>
      <t>家庭部門</t>
    </r>
    <rPh sb="2" eb="4">
      <t>ブモン</t>
    </rPh>
    <phoneticPr fontId="10"/>
  </si>
  <si>
    <r>
      <rPr>
        <b/>
        <sz val="11"/>
        <rFont val="ＭＳ 明朝"/>
        <family val="1"/>
        <charset val="128"/>
      </rPr>
      <t>その他（炭酸ガスの利用等）</t>
    </r>
    <rPh sb="4" eb="6">
      <t>タンサン</t>
    </rPh>
    <rPh sb="9" eb="11">
      <t>リヨウ</t>
    </rPh>
    <rPh sb="11" eb="12">
      <t>ナド</t>
    </rPh>
    <phoneticPr fontId="10"/>
  </si>
  <si>
    <t>3.F. Field Burning of Agricultural Residues</t>
    <phoneticPr fontId="10"/>
  </si>
  <si>
    <r>
      <t xml:space="preserve">2.E. </t>
    </r>
    <r>
      <rPr>
        <sz val="11"/>
        <rFont val="ＭＳ 明朝"/>
        <family val="1"/>
        <charset val="128"/>
      </rPr>
      <t>電子産業</t>
    </r>
    <rPh sb="5" eb="9">
      <t>デンシサンギョウ</t>
    </rPh>
    <phoneticPr fontId="10"/>
  </si>
  <si>
    <r>
      <t>F-gas</t>
    </r>
    <r>
      <rPr>
        <b/>
        <vertAlign val="subscript"/>
        <sz val="16"/>
        <rFont val="Times New Roman"/>
        <family val="1"/>
      </rPr>
      <t xml:space="preserve"> </t>
    </r>
    <r>
      <rPr>
        <b/>
        <sz val="16"/>
        <rFont val="Times New Roman"/>
        <family val="1"/>
      </rPr>
      <t>(HFCs, PFCs, SF</t>
    </r>
    <r>
      <rPr>
        <b/>
        <vertAlign val="subscript"/>
        <sz val="16"/>
        <rFont val="Times New Roman"/>
        <family val="1"/>
      </rPr>
      <t>6</t>
    </r>
    <r>
      <rPr>
        <b/>
        <sz val="16"/>
        <rFont val="Times New Roman"/>
        <family val="1"/>
      </rPr>
      <t>, NF</t>
    </r>
    <r>
      <rPr>
        <b/>
        <vertAlign val="subscript"/>
        <sz val="16"/>
        <rFont val="Times New Roman"/>
        <family val="1"/>
      </rPr>
      <t>3</t>
    </r>
    <r>
      <rPr>
        <b/>
        <sz val="16"/>
        <rFont val="Times New Roman"/>
        <family val="1"/>
      </rPr>
      <t xml:space="preserve">) 
</t>
    </r>
    <r>
      <rPr>
        <b/>
        <sz val="16"/>
        <rFont val="ＭＳ 明朝"/>
        <family val="1"/>
        <charset val="128"/>
      </rPr>
      <t>排出量</t>
    </r>
    <phoneticPr fontId="10"/>
  </si>
  <si>
    <r>
      <rPr>
        <b/>
        <sz val="16"/>
        <rFont val="ＭＳ 明朝"/>
        <family val="1"/>
        <charset val="128"/>
      </rPr>
      <t>一人当たり</t>
    </r>
    <r>
      <rPr>
        <b/>
        <sz val="16"/>
        <rFont val="Times New Roman"/>
        <family val="1"/>
      </rPr>
      <t>GHG</t>
    </r>
    <r>
      <rPr>
        <b/>
        <sz val="16"/>
        <rFont val="ＭＳ 明朝"/>
        <family val="1"/>
        <charset val="128"/>
      </rPr>
      <t>排出量</t>
    </r>
  </si>
  <si>
    <r>
      <rPr>
        <sz val="11"/>
        <rFont val="ＭＳ 明朝"/>
        <family val="1"/>
        <charset val="128"/>
      </rPr>
      <t>一人当たり</t>
    </r>
    <r>
      <rPr>
        <sz val="11"/>
        <rFont val="Times New Roman"/>
        <family val="1"/>
      </rPr>
      <t xml:space="preserve">GHG </t>
    </r>
    <r>
      <rPr>
        <sz val="11"/>
        <rFont val="ＭＳ 明朝"/>
        <family val="1"/>
        <charset val="128"/>
      </rPr>
      <t>排出量</t>
    </r>
  </si>
  <si>
    <r>
      <t>GDP</t>
    </r>
    <r>
      <rPr>
        <b/>
        <sz val="16"/>
        <rFont val="ＭＳ 明朝"/>
        <family val="1"/>
        <charset val="128"/>
      </rPr>
      <t>当たり</t>
    </r>
    <r>
      <rPr>
        <b/>
        <sz val="16"/>
        <rFont val="Times New Roman"/>
        <family val="1"/>
      </rPr>
      <t>GHG</t>
    </r>
    <r>
      <rPr>
        <b/>
        <sz val="16"/>
        <rFont val="ＭＳ 明朝"/>
        <family val="1"/>
        <charset val="128"/>
      </rPr>
      <t>排出量</t>
    </r>
  </si>
  <si>
    <r>
      <t>GDP</t>
    </r>
    <r>
      <rPr>
        <sz val="11"/>
        <rFont val="ＭＳ 明朝"/>
        <family val="1"/>
        <charset val="128"/>
      </rPr>
      <t>当たり</t>
    </r>
    <r>
      <rPr>
        <sz val="11"/>
        <rFont val="Times New Roman"/>
        <family val="1"/>
      </rPr>
      <t xml:space="preserve">GHG </t>
    </r>
    <r>
      <rPr>
        <sz val="11"/>
        <rFont val="ＭＳ 明朝"/>
        <family val="1"/>
        <charset val="128"/>
      </rPr>
      <t>排出量</t>
    </r>
  </si>
  <si>
    <t>Water and Wastewater</t>
    <phoneticPr fontId="10"/>
  </si>
  <si>
    <r>
      <rPr>
        <sz val="11"/>
        <rFont val="ＭＳ 明朝"/>
        <family val="1"/>
        <charset val="128"/>
      </rPr>
      <t>「</t>
    </r>
    <r>
      <rPr>
        <sz val="11"/>
        <rFont val="Times New Roman"/>
        <family val="1"/>
      </rPr>
      <t>2.CO2-Sector</t>
    </r>
    <r>
      <rPr>
        <sz val="11"/>
        <rFont val="ＭＳ 明朝"/>
        <family val="1"/>
        <charset val="128"/>
      </rPr>
      <t>」シートではこれら部門からの電気・熱配分前排出量が</t>
    </r>
    <r>
      <rPr>
        <sz val="11"/>
        <rFont val="Times New Roman"/>
        <family val="1"/>
      </rPr>
      <t>2015</t>
    </r>
    <r>
      <rPr>
        <sz val="11"/>
        <rFont val="ＭＳ 明朝"/>
        <family val="1"/>
        <charset val="128"/>
      </rPr>
      <t>年度と</t>
    </r>
    <r>
      <rPr>
        <sz val="11"/>
        <rFont val="Times New Roman"/>
        <family val="1"/>
      </rPr>
      <t>2016</t>
    </r>
    <r>
      <rPr>
        <sz val="11"/>
        <rFont val="ＭＳ 明朝"/>
        <family val="1"/>
        <charset val="128"/>
      </rPr>
      <t>年度の間で大きく変動している。</t>
    </r>
    <rPh sb="22" eb="24">
      <t>ブモン</t>
    </rPh>
    <rPh sb="27" eb="29">
      <t>デンキ</t>
    </rPh>
    <rPh sb="30" eb="31">
      <t>ネツ</t>
    </rPh>
    <rPh sb="31" eb="33">
      <t>ハイブン</t>
    </rPh>
    <rPh sb="33" eb="34">
      <t>マエ</t>
    </rPh>
    <rPh sb="34" eb="37">
      <t>ハイシュツリョウ</t>
    </rPh>
    <phoneticPr fontId="10"/>
  </si>
  <si>
    <t>Government</t>
    <phoneticPr fontId="10"/>
  </si>
  <si>
    <t>Unable to Classify</t>
    <phoneticPr fontId="10"/>
  </si>
  <si>
    <r>
      <rPr>
        <sz val="11"/>
        <rFont val="ＭＳ 明朝"/>
        <family val="1"/>
        <charset val="128"/>
      </rPr>
      <t>公務</t>
    </r>
    <phoneticPr fontId="10"/>
  </si>
  <si>
    <r>
      <rPr>
        <sz val="11"/>
        <rFont val="ＭＳ 明朝"/>
        <family val="1"/>
        <charset val="128"/>
      </rPr>
      <t>分類不能･内訳推計誤差</t>
    </r>
    <phoneticPr fontId="10"/>
  </si>
  <si>
    <t>情報通信・運輸郵便・ガス熱水道業</t>
    <phoneticPr fontId="10"/>
  </si>
  <si>
    <t>Gas, Heat Supply, Water, Information and Communication and Transport and Postal Activities</t>
    <phoneticPr fontId="10"/>
  </si>
  <si>
    <t>Production, Transmission and Distribution of Electricity</t>
    <phoneticPr fontId="10"/>
  </si>
  <si>
    <t>電気業（除電力供給用）</t>
    <rPh sb="0" eb="2">
      <t>デンキ</t>
    </rPh>
    <phoneticPr fontId="10"/>
  </si>
  <si>
    <t>Gas, Heat Supply and Water</t>
    <phoneticPr fontId="10"/>
  </si>
  <si>
    <t>(Note)</t>
    <phoneticPr fontId="10"/>
  </si>
  <si>
    <r>
      <rPr>
        <sz val="11"/>
        <rFont val="ＭＳ 明朝"/>
        <family val="1"/>
        <charset val="128"/>
      </rPr>
      <t>（注記）</t>
    </r>
    <rPh sb="1" eb="3">
      <t>チュウキ</t>
    </rPh>
    <phoneticPr fontId="10"/>
  </si>
  <si>
    <r>
      <rPr>
        <sz val="11"/>
        <rFont val="ＭＳ 明朝"/>
        <family val="1"/>
        <charset val="128"/>
      </rPr>
      <t>石炭、原油、天然ガスはそのまま燃やすだけでなく石炭製品、石油製品、都市ガスの原料にもなるが、当シートにおける石炭、原油、天然ガスの排出量は石炭製品、石油製品、都市ガスの原料として用いられる分を含んでいないため、石炭製品、石油製品、都市ガスの排出量とは重複がない。</t>
    </r>
    <phoneticPr fontId="10"/>
  </si>
  <si>
    <r>
      <rPr>
        <sz val="11"/>
        <rFont val="ＭＳ 明朝"/>
        <family val="1"/>
        <charset val="128"/>
      </rPr>
      <t>※出典：
・</t>
    </r>
    <r>
      <rPr>
        <sz val="11"/>
        <rFont val="Times New Roman"/>
        <family val="1"/>
      </rPr>
      <t>1990, 1995, 2000, 2005, 2010, 2015, 2020</t>
    </r>
    <r>
      <rPr>
        <sz val="11"/>
        <rFont val="ＭＳ 明朝"/>
        <family val="1"/>
        <charset val="128"/>
      </rPr>
      <t>は総務省統計局「国勢調査」（</t>
    </r>
    <r>
      <rPr>
        <sz val="11"/>
        <rFont val="Times New Roman"/>
        <family val="1"/>
      </rPr>
      <t>10/1</t>
    </r>
    <r>
      <rPr>
        <sz val="11"/>
        <rFont val="ＭＳ 明朝"/>
        <family val="1"/>
        <charset val="128"/>
      </rPr>
      <t>時点人口）。
・それ以外は総務省統計局「人口推計」（</t>
    </r>
    <r>
      <rPr>
        <sz val="11"/>
        <rFont val="Times New Roman"/>
        <family val="1"/>
      </rPr>
      <t>10/1</t>
    </r>
    <r>
      <rPr>
        <sz val="11"/>
        <rFont val="ＭＳ 明朝"/>
        <family val="1"/>
        <charset val="128"/>
      </rPr>
      <t>時点人口）。</t>
    </r>
    <rPh sb="1" eb="3">
      <t>シュッテン</t>
    </rPh>
    <rPh sb="47" eb="50">
      <t>ソウムショウ</t>
    </rPh>
    <rPh sb="50" eb="53">
      <t>トウケイキョク</t>
    </rPh>
    <rPh sb="74" eb="76">
      <t>イガイ</t>
    </rPh>
    <phoneticPr fontId="10"/>
  </si>
  <si>
    <r>
      <t xml:space="preserve">4.H. </t>
    </r>
    <r>
      <rPr>
        <sz val="11"/>
        <rFont val="ＭＳ 明朝"/>
        <family val="1"/>
        <charset val="128"/>
      </rPr>
      <t>その他</t>
    </r>
    <rPh sb="7" eb="8">
      <t>タ</t>
    </rPh>
    <phoneticPr fontId="10"/>
  </si>
  <si>
    <t>4.H. Other</t>
    <phoneticPr fontId="10"/>
  </si>
  <si>
    <r>
      <rPr>
        <sz val="11"/>
        <rFont val="ＭＳ 明朝"/>
        <family val="1"/>
        <charset val="128"/>
      </rPr>
      <t>※</t>
    </r>
    <r>
      <rPr>
        <sz val="11"/>
        <rFont val="Times New Roman"/>
        <family val="1"/>
      </rPr>
      <t>2</t>
    </r>
    <r>
      <rPr>
        <sz val="11"/>
        <rFont val="ＭＳ 明朝"/>
        <family val="1"/>
        <charset val="128"/>
      </rPr>
      <t>：部門分類は国内公表版とは異なる。電力や熱の生産に伴う排出量は、その電力や熱の生産者からの排出として計上している。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デンリョク</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10"/>
  </si>
  <si>
    <t>*Reference: 
Cabinet Office, Government of Japan, "National Accounts"</t>
    <phoneticPr fontId="10"/>
  </si>
  <si>
    <t>熱供給</t>
    <phoneticPr fontId="10"/>
  </si>
  <si>
    <r>
      <rPr>
        <b/>
        <sz val="16"/>
        <rFont val="ＭＳ 明朝"/>
        <family val="1"/>
        <charset val="128"/>
      </rPr>
      <t>家庭における</t>
    </r>
    <r>
      <rPr>
        <b/>
        <sz val="16"/>
        <rFont val="Times New Roman"/>
        <family val="1"/>
      </rPr>
      <t>CO</t>
    </r>
    <r>
      <rPr>
        <b/>
        <vertAlign val="subscript"/>
        <sz val="16"/>
        <rFont val="Times New Roman"/>
        <family val="1"/>
      </rPr>
      <t>2</t>
    </r>
    <r>
      <rPr>
        <b/>
        <sz val="16"/>
        <rFont val="Times New Roman"/>
        <family val="1"/>
      </rPr>
      <t xml:space="preserve"> </t>
    </r>
    <r>
      <rPr>
        <b/>
        <sz val="16"/>
        <rFont val="ＭＳ 明朝"/>
        <family val="1"/>
        <charset val="128"/>
      </rPr>
      <t>排出量（一人当たり）</t>
    </r>
    <phoneticPr fontId="10"/>
  </si>
  <si>
    <r>
      <t>GDP</t>
    </r>
    <r>
      <rPr>
        <sz val="11"/>
        <rFont val="ＭＳ 明朝"/>
        <family val="1"/>
        <charset val="128"/>
      </rPr>
      <t>当たり</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phoneticPr fontId="10"/>
  </si>
  <si>
    <r>
      <t>GDP</t>
    </r>
    <r>
      <rPr>
        <sz val="11"/>
        <rFont val="ＭＳ 明朝"/>
        <family val="1"/>
        <charset val="128"/>
      </rPr>
      <t>当たりエネルギー起源</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rPh sb="17" eb="19">
      <t>ハイシュツ</t>
    </rPh>
    <rPh sb="19" eb="20">
      <t>リョウ</t>
    </rPh>
    <phoneticPr fontId="10"/>
  </si>
  <si>
    <t>Coal, crude oil, and natural gas will not only be combusted as fuel but will also become feedstock for coal products, oil products and city gas. In this sheet, the emissions from coal, crude oil and natural gas do not include the amount to be used as feedstock, and therefore these emissions do not overlap with the emissions from coal products, oil products and city gas.</t>
    <phoneticPr fontId="10"/>
  </si>
  <si>
    <r>
      <t>CO</t>
    </r>
    <r>
      <rPr>
        <u/>
        <vertAlign val="subscript"/>
        <sz val="11"/>
        <color rgb="FF0000FF"/>
        <rFont val="Times New Roman"/>
        <family val="1"/>
      </rPr>
      <t>2</t>
    </r>
    <r>
      <rPr>
        <u/>
        <sz val="11"/>
        <color rgb="FF0000FF"/>
        <rFont val="Times New Roman"/>
        <family val="1"/>
      </rPr>
      <t xml:space="preserve"> </t>
    </r>
    <r>
      <rPr>
        <u/>
        <sz val="11"/>
        <color rgb="FF0000FF"/>
        <rFont val="ＭＳ 明朝"/>
        <family val="1"/>
        <charset val="128"/>
      </rPr>
      <t>の部門別排出量【電気・熱配分前】</t>
    </r>
    <rPh sb="8" eb="11">
      <t>ハイシュツリョウ</t>
    </rPh>
    <rPh sb="12" eb="14">
      <t>デンキ</t>
    </rPh>
    <rPh sb="15" eb="16">
      <t>ネツ</t>
    </rPh>
    <rPh sb="16" eb="18">
      <t>ハイブン</t>
    </rPh>
    <rPh sb="18" eb="19">
      <t>マエ</t>
    </rPh>
    <phoneticPr fontId="10"/>
  </si>
  <si>
    <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の部門別排出量【電気・熱配分後】</t>
    </r>
    <rPh sb="5" eb="8">
      <t>ブモンベツ</t>
    </rPh>
    <rPh sb="12" eb="14">
      <t>デンキ</t>
    </rPh>
    <rPh sb="15" eb="16">
      <t>ネツ</t>
    </rPh>
    <rPh sb="16" eb="18">
      <t>ハイブン</t>
    </rPh>
    <rPh sb="18" eb="19">
      <t>ゴ</t>
    </rPh>
    <phoneticPr fontId="10"/>
  </si>
  <si>
    <t>See Annex 9 of the NID for the accounting method for sink activities.</t>
    <phoneticPr fontId="10"/>
  </si>
  <si>
    <t>and the emissions and removals in Sheet "13.NDC-LULUCF" are the values for the Nationally Determined Contributions (NDC).</t>
    <phoneticPr fontId="10"/>
  </si>
  <si>
    <r>
      <rPr>
        <sz val="11"/>
        <rFont val="ＭＳ 明朝"/>
        <family val="1"/>
        <charset val="128"/>
      </rPr>
      <t>一人当たり</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phoneticPr fontId="10"/>
  </si>
  <si>
    <r>
      <rPr>
        <sz val="11"/>
        <rFont val="ＭＳ 明朝"/>
        <family val="1"/>
        <charset val="128"/>
      </rPr>
      <t>一人当たりエネルギー起源</t>
    </r>
    <r>
      <rPr>
        <sz val="11"/>
        <rFont val="Times New Roman"/>
        <family val="1"/>
      </rPr>
      <t>CO</t>
    </r>
    <r>
      <rPr>
        <vertAlign val="subscript"/>
        <sz val="11"/>
        <rFont val="Times New Roman"/>
        <family val="1"/>
      </rPr>
      <t>2</t>
    </r>
    <r>
      <rPr>
        <sz val="11"/>
        <rFont val="Times New Roman"/>
        <family val="1"/>
      </rPr>
      <t xml:space="preserve"> </t>
    </r>
    <r>
      <rPr>
        <sz val="11"/>
        <rFont val="ＭＳ 明朝"/>
        <family val="1"/>
        <charset val="128"/>
      </rPr>
      <t>排出量</t>
    </r>
    <rPh sb="0" eb="2">
      <t>ヒトリ</t>
    </rPh>
    <rPh sb="16" eb="18">
      <t>ハイシュツ</t>
    </rPh>
    <rPh sb="18" eb="19">
      <t>リョウ</t>
    </rPh>
    <phoneticPr fontId="10"/>
  </si>
  <si>
    <r>
      <rPr>
        <b/>
        <sz val="16"/>
        <rFont val="ＭＳ 明朝"/>
        <family val="1"/>
        <charset val="128"/>
      </rPr>
      <t>日本の温室効果ガス排出量データ（</t>
    </r>
    <r>
      <rPr>
        <b/>
        <sz val="16"/>
        <rFont val="Times New Roman"/>
        <family val="1"/>
      </rPr>
      <t>1990</t>
    </r>
    <r>
      <rPr>
        <b/>
        <sz val="16"/>
        <rFont val="ＭＳ 明朝"/>
        <family val="1"/>
        <charset val="128"/>
      </rPr>
      <t>～</t>
    </r>
    <r>
      <rPr>
        <b/>
        <sz val="16"/>
        <rFont val="Times New Roman"/>
        <family val="1"/>
      </rPr>
      <t>2023</t>
    </r>
    <r>
      <rPr>
        <b/>
        <sz val="16"/>
        <rFont val="ＭＳ 明朝"/>
        <family val="1"/>
        <charset val="128"/>
      </rPr>
      <t>年度）</t>
    </r>
    <phoneticPr fontId="10"/>
  </si>
  <si>
    <t>1. Energy</t>
    <phoneticPr fontId="11"/>
  </si>
  <si>
    <r>
      <t xml:space="preserve">5.C. </t>
    </r>
    <r>
      <rPr>
        <sz val="11"/>
        <rFont val="ＭＳ 明朝"/>
        <family val="1"/>
        <charset val="128"/>
      </rPr>
      <t>廃棄物の焼却と野焼き</t>
    </r>
    <rPh sb="5" eb="8">
      <t>ハイキブツ</t>
    </rPh>
    <rPh sb="9" eb="11">
      <t>ショウキャク</t>
    </rPh>
    <phoneticPr fontId="10"/>
  </si>
  <si>
    <t>5.C. Incineration and Open Burning of Waste</t>
    <phoneticPr fontId="10"/>
  </si>
  <si>
    <r>
      <rPr>
        <b/>
        <sz val="11"/>
        <rFont val="ＭＳ 明朝"/>
        <family val="1"/>
        <charset val="128"/>
      </rPr>
      <t>合計（</t>
    </r>
    <r>
      <rPr>
        <b/>
        <sz val="11"/>
        <rFont val="Times New Roman"/>
        <family val="1"/>
      </rPr>
      <t>LULUCF</t>
    </r>
    <r>
      <rPr>
        <b/>
        <sz val="11"/>
        <rFont val="ＭＳ 明朝"/>
        <family val="1"/>
        <charset val="128"/>
      </rPr>
      <t>分野を除く。）</t>
    </r>
    <rPh sb="0" eb="2">
      <t>ゴウケイ</t>
    </rPh>
    <rPh sb="9" eb="11">
      <t>ブンヤ</t>
    </rPh>
    <rPh sb="12" eb="13">
      <t>ノゾ</t>
    </rPh>
    <phoneticPr fontId="10"/>
  </si>
  <si>
    <r>
      <rPr>
        <b/>
        <sz val="11"/>
        <rFont val="ＭＳ 明朝"/>
        <family val="1"/>
        <charset val="128"/>
      </rPr>
      <t>合計（</t>
    </r>
    <r>
      <rPr>
        <b/>
        <sz val="11"/>
        <rFont val="Times New Roman"/>
        <family val="1"/>
      </rPr>
      <t>LULUCF</t>
    </r>
    <r>
      <rPr>
        <b/>
        <sz val="11"/>
        <rFont val="ＭＳ 明朝"/>
        <family val="1"/>
        <charset val="128"/>
      </rPr>
      <t>分野含む。）</t>
    </r>
    <rPh sb="0" eb="2">
      <t>ゴウケイ</t>
    </rPh>
    <rPh sb="9" eb="11">
      <t>ブンヤ</t>
    </rPh>
    <rPh sb="11" eb="12">
      <t>フク</t>
    </rPh>
    <phoneticPr fontId="10"/>
  </si>
  <si>
    <r>
      <rPr>
        <sz val="11"/>
        <rFont val="ＭＳ 明朝"/>
        <family val="1"/>
        <charset val="128"/>
      </rPr>
      <t>※</t>
    </r>
    <r>
      <rPr>
        <sz val="11"/>
        <rFont val="Times New Roman"/>
        <family val="1"/>
      </rPr>
      <t>2</t>
    </r>
    <r>
      <rPr>
        <sz val="11"/>
        <rFont val="ＭＳ 明朝"/>
        <family val="1"/>
        <charset val="128"/>
      </rPr>
      <t>：合計（</t>
    </r>
    <r>
      <rPr>
        <sz val="11"/>
        <rFont val="Times New Roman"/>
        <family val="1"/>
      </rPr>
      <t>LULUCF</t>
    </r>
    <r>
      <rPr>
        <sz val="11"/>
        <rFont val="ＭＳ 明朝"/>
        <family val="1"/>
        <charset val="128"/>
      </rPr>
      <t>を除く）は国内公表の</t>
    </r>
    <r>
      <rPr>
        <sz val="11"/>
        <rFont val="Times New Roman"/>
        <family val="1"/>
      </rPr>
      <t>N</t>
    </r>
    <r>
      <rPr>
        <vertAlign val="subscript"/>
        <sz val="11"/>
        <rFont val="Times New Roman"/>
        <family val="1"/>
      </rPr>
      <t>2</t>
    </r>
    <r>
      <rPr>
        <sz val="11"/>
        <rFont val="Times New Roman"/>
        <family val="1"/>
      </rPr>
      <t>O</t>
    </r>
    <r>
      <rPr>
        <sz val="11"/>
        <rFont val="ＭＳ 明朝"/>
        <family val="1"/>
        <charset val="128"/>
      </rPr>
      <t>排出量と等しい。</t>
    </r>
    <rPh sb="3" eb="5">
      <t>ゴウケイ</t>
    </rPh>
    <rPh sb="13" eb="14">
      <t>ノゾ</t>
    </rPh>
    <rPh sb="17" eb="19">
      <t>コクナイ</t>
    </rPh>
    <rPh sb="19" eb="21">
      <t>コウヒョウ</t>
    </rPh>
    <rPh sb="25" eb="27">
      <t>ハイシュツ</t>
    </rPh>
    <rPh sb="27" eb="28">
      <t>リョウ</t>
    </rPh>
    <rPh sb="29" eb="30">
      <t>ヒト</t>
    </rPh>
    <phoneticPr fontId="10"/>
  </si>
  <si>
    <r>
      <rPr>
        <sz val="11"/>
        <rFont val="ＭＳ 明朝"/>
        <family val="1"/>
        <charset val="128"/>
      </rPr>
      <t>※</t>
    </r>
    <r>
      <rPr>
        <sz val="11"/>
        <rFont val="Times New Roman"/>
        <family val="1"/>
      </rPr>
      <t>2</t>
    </r>
    <r>
      <rPr>
        <sz val="11"/>
        <rFont val="ＭＳ 明朝"/>
        <family val="1"/>
        <charset val="128"/>
      </rPr>
      <t>：合計（</t>
    </r>
    <r>
      <rPr>
        <sz val="11"/>
        <rFont val="Times New Roman"/>
        <family val="1"/>
      </rPr>
      <t>LULUCF</t>
    </r>
    <r>
      <rPr>
        <sz val="11"/>
        <rFont val="ＭＳ 明朝"/>
        <family val="1"/>
        <charset val="128"/>
      </rPr>
      <t>を除く）は国内公表の</t>
    </r>
    <r>
      <rPr>
        <sz val="11"/>
        <rFont val="Times New Roman"/>
        <family val="1"/>
      </rPr>
      <t>CH</t>
    </r>
    <r>
      <rPr>
        <vertAlign val="subscript"/>
        <sz val="11"/>
        <rFont val="Times New Roman"/>
        <family val="1"/>
      </rPr>
      <t>4</t>
    </r>
    <r>
      <rPr>
        <sz val="11"/>
        <rFont val="ＭＳ 明朝"/>
        <family val="1"/>
        <charset val="128"/>
      </rPr>
      <t>排出量と等しい。</t>
    </r>
    <rPh sb="3" eb="5">
      <t>ゴウケイ</t>
    </rPh>
    <rPh sb="13" eb="14">
      <t>ノゾ</t>
    </rPh>
    <rPh sb="17" eb="19">
      <t>コクナイ</t>
    </rPh>
    <rPh sb="19" eb="21">
      <t>コウヒョウ</t>
    </rPh>
    <rPh sb="25" eb="27">
      <t>ハイシュツ</t>
    </rPh>
    <rPh sb="27" eb="28">
      <t>リョウ</t>
    </rPh>
    <rPh sb="29" eb="30">
      <t>ヒト</t>
    </rPh>
    <phoneticPr fontId="10"/>
  </si>
  <si>
    <r>
      <t xml:space="preserve">2.C. </t>
    </r>
    <r>
      <rPr>
        <sz val="11"/>
        <rFont val="ＭＳ 明朝"/>
        <family val="1"/>
        <charset val="128"/>
      </rPr>
      <t>金属産業</t>
    </r>
    <rPh sb="5" eb="9">
      <t>キンゾクサンギョウ</t>
    </rPh>
    <phoneticPr fontId="10"/>
  </si>
  <si>
    <t>2.C. Metal Industry</t>
    <phoneticPr fontId="10"/>
  </si>
  <si>
    <t>2.E. Electronics Industry</t>
    <phoneticPr fontId="10"/>
  </si>
  <si>
    <r>
      <t xml:space="preserve">2.F. </t>
    </r>
    <r>
      <rPr>
        <sz val="11"/>
        <rFont val="ＭＳ 明朝"/>
        <family val="1"/>
        <charset val="128"/>
      </rPr>
      <t>オゾン層破壊物質の代替</t>
    </r>
    <rPh sb="8" eb="13">
      <t>ソウハカイブッシツ</t>
    </rPh>
    <rPh sb="14" eb="16">
      <t>ダイタイ</t>
    </rPh>
    <phoneticPr fontId="10"/>
  </si>
  <si>
    <t>2.F. Product Uses as Substitutes for ODS</t>
    <phoneticPr fontId="10"/>
  </si>
  <si>
    <r>
      <t xml:space="preserve">2.G. </t>
    </r>
    <r>
      <rPr>
        <sz val="11"/>
        <rFont val="ＭＳ 明朝"/>
        <family val="1"/>
        <charset val="128"/>
      </rPr>
      <t>その他製品の製造及び使用</t>
    </r>
    <rPh sb="7" eb="10">
      <t>タセイヒン</t>
    </rPh>
    <rPh sb="11" eb="14">
      <t>セイゾウオヨ</t>
    </rPh>
    <rPh sb="15" eb="17">
      <t>シヨウ</t>
    </rPh>
    <phoneticPr fontId="10"/>
  </si>
  <si>
    <t>2.G. Other Product Manufacture and Use</t>
    <phoneticPr fontId="10"/>
  </si>
  <si>
    <t>2.B. Chemical Industry</t>
  </si>
  <si>
    <t>2.C. Metal Industry</t>
  </si>
  <si>
    <r>
      <t xml:space="preserve">1.A.1.a. </t>
    </r>
    <r>
      <rPr>
        <sz val="11"/>
        <rFont val="ＭＳ 明朝"/>
        <family val="1"/>
        <charset val="128"/>
      </rPr>
      <t>発電・熱供給</t>
    </r>
    <rPh sb="9" eb="11">
      <t>ハツデン</t>
    </rPh>
    <rPh sb="12" eb="13">
      <t>ネツ</t>
    </rPh>
    <rPh sb="13" eb="15">
      <t>キョウキュウ</t>
    </rPh>
    <phoneticPr fontId="8"/>
  </si>
  <si>
    <r>
      <t xml:space="preserve">1.A.1.b. </t>
    </r>
    <r>
      <rPr>
        <sz val="11"/>
        <rFont val="ＭＳ 明朝"/>
        <family val="1"/>
        <charset val="128"/>
      </rPr>
      <t>石油精製</t>
    </r>
    <rPh sb="9" eb="11">
      <t>セキユ</t>
    </rPh>
    <rPh sb="11" eb="13">
      <t>セイセイ</t>
    </rPh>
    <phoneticPr fontId="8"/>
  </si>
  <si>
    <r>
      <t xml:space="preserve">1.A.1.c. </t>
    </r>
    <r>
      <rPr>
        <sz val="11"/>
        <rFont val="ＭＳ 明朝"/>
        <family val="1"/>
        <charset val="128"/>
      </rPr>
      <t>固体燃料製造等</t>
    </r>
    <rPh sb="9" eb="11">
      <t>コタイ</t>
    </rPh>
    <rPh sb="11" eb="13">
      <t>ネンリョウ</t>
    </rPh>
    <rPh sb="13" eb="15">
      <t>セイゾウ</t>
    </rPh>
    <rPh sb="15" eb="16">
      <t>トウ</t>
    </rPh>
    <phoneticPr fontId="8"/>
  </si>
  <si>
    <r>
      <t xml:space="preserve">1.A.2.a. </t>
    </r>
    <r>
      <rPr>
        <sz val="11"/>
        <rFont val="ＭＳ 明朝"/>
        <family val="1"/>
        <charset val="128"/>
      </rPr>
      <t>鉄鋼</t>
    </r>
    <rPh sb="9" eb="11">
      <t>テッコウ</t>
    </rPh>
    <phoneticPr fontId="10"/>
  </si>
  <si>
    <r>
      <t xml:space="preserve">1.A.2.b. </t>
    </r>
    <r>
      <rPr>
        <sz val="11"/>
        <rFont val="ＭＳ 明朝"/>
        <family val="1"/>
        <charset val="128"/>
      </rPr>
      <t>非鉄地金</t>
    </r>
    <rPh sb="11" eb="12">
      <t>チ</t>
    </rPh>
    <rPh sb="12" eb="13">
      <t>キン</t>
    </rPh>
    <phoneticPr fontId="10"/>
  </si>
  <si>
    <r>
      <t xml:space="preserve">1.A.2.c. </t>
    </r>
    <r>
      <rPr>
        <sz val="11"/>
        <rFont val="ＭＳ 明朝"/>
        <family val="1"/>
        <charset val="128"/>
      </rPr>
      <t>化学</t>
    </r>
    <rPh sb="9" eb="11">
      <t>カガク</t>
    </rPh>
    <phoneticPr fontId="10"/>
  </si>
  <si>
    <r>
      <t xml:space="preserve">1.A.2.d. </t>
    </r>
    <r>
      <rPr>
        <sz val="11"/>
        <rFont val="ＭＳ 明朝"/>
        <family val="1"/>
        <charset val="128"/>
      </rPr>
      <t>パルプ･紙・印刷</t>
    </r>
    <rPh sb="15" eb="17">
      <t>インサツ</t>
    </rPh>
    <phoneticPr fontId="3"/>
  </si>
  <si>
    <r>
      <t xml:space="preserve">1.A.2.e. </t>
    </r>
    <r>
      <rPr>
        <sz val="11"/>
        <rFont val="ＭＳ 明朝"/>
        <family val="1"/>
        <charset val="128"/>
      </rPr>
      <t>食品加工･飲料・たばこ</t>
    </r>
    <rPh sb="9" eb="11">
      <t>ショクヒン</t>
    </rPh>
    <rPh sb="11" eb="13">
      <t>カコウ</t>
    </rPh>
    <rPh sb="14" eb="16">
      <t>インリョウ</t>
    </rPh>
    <phoneticPr fontId="8"/>
  </si>
  <si>
    <r>
      <t xml:space="preserve">1.A.2.f. </t>
    </r>
    <r>
      <rPr>
        <sz val="11"/>
        <rFont val="ＭＳ 明朝"/>
        <family val="1"/>
        <charset val="128"/>
      </rPr>
      <t>窯業土石</t>
    </r>
    <rPh sb="9" eb="11">
      <t>ヨウギョウ</t>
    </rPh>
    <rPh sb="11" eb="13">
      <t>ドセキ</t>
    </rPh>
    <phoneticPr fontId="10"/>
  </si>
  <si>
    <r>
      <t xml:space="preserve">1.A.2.g. </t>
    </r>
    <r>
      <rPr>
        <sz val="11"/>
        <rFont val="ＭＳ 明朝"/>
        <family val="1"/>
        <charset val="128"/>
      </rPr>
      <t>その他</t>
    </r>
    <rPh sb="11" eb="12">
      <t>タ</t>
    </rPh>
    <phoneticPr fontId="10"/>
  </si>
  <si>
    <r>
      <t xml:space="preserve">1.A.3.a. </t>
    </r>
    <r>
      <rPr>
        <sz val="11"/>
        <rFont val="ＭＳ 明朝"/>
        <family val="1"/>
        <charset val="128"/>
      </rPr>
      <t>国内航空</t>
    </r>
    <rPh sb="9" eb="11">
      <t>コクナイ</t>
    </rPh>
    <rPh sb="11" eb="13">
      <t>コウクウ</t>
    </rPh>
    <phoneticPr fontId="10"/>
  </si>
  <si>
    <r>
      <t xml:space="preserve">1.A.3.b. </t>
    </r>
    <r>
      <rPr>
        <sz val="11"/>
        <rFont val="ＭＳ 明朝"/>
        <family val="1"/>
        <charset val="128"/>
      </rPr>
      <t>道路輸送</t>
    </r>
    <rPh sb="9" eb="13">
      <t>ドウロユソウ</t>
    </rPh>
    <phoneticPr fontId="3"/>
  </si>
  <si>
    <r>
      <t xml:space="preserve">1.A.3.c. </t>
    </r>
    <r>
      <rPr>
        <sz val="11"/>
        <rFont val="ＭＳ 明朝"/>
        <family val="1"/>
        <charset val="128"/>
      </rPr>
      <t>鉄道</t>
    </r>
    <rPh sb="9" eb="11">
      <t>テツドウ</t>
    </rPh>
    <phoneticPr fontId="10"/>
  </si>
  <si>
    <r>
      <t xml:space="preserve">1.A.3.d. </t>
    </r>
    <r>
      <rPr>
        <sz val="11"/>
        <rFont val="ＭＳ 明朝"/>
        <family val="1"/>
        <charset val="128"/>
      </rPr>
      <t>国内船舶</t>
    </r>
    <rPh sb="9" eb="11">
      <t>コクナイ</t>
    </rPh>
    <rPh sb="11" eb="13">
      <t>センパク</t>
    </rPh>
    <phoneticPr fontId="10"/>
  </si>
  <si>
    <r>
      <t xml:space="preserve">1.A.4.a. </t>
    </r>
    <r>
      <rPr>
        <sz val="11"/>
        <rFont val="ＭＳ 明朝"/>
        <family val="1"/>
        <charset val="128"/>
      </rPr>
      <t>業務</t>
    </r>
    <rPh sb="9" eb="11">
      <t>ギョウム</t>
    </rPh>
    <phoneticPr fontId="10"/>
  </si>
  <si>
    <r>
      <t xml:space="preserve">1.A.4.b. </t>
    </r>
    <r>
      <rPr>
        <sz val="11"/>
        <rFont val="ＭＳ 明朝"/>
        <family val="1"/>
        <charset val="128"/>
      </rPr>
      <t>家庭</t>
    </r>
    <rPh sb="9" eb="11">
      <t>カテイ</t>
    </rPh>
    <phoneticPr fontId="10"/>
  </si>
  <si>
    <r>
      <t xml:space="preserve">1.A.4.c. </t>
    </r>
    <r>
      <rPr>
        <sz val="11"/>
        <rFont val="ＭＳ 明朝"/>
        <family val="1"/>
        <charset val="128"/>
      </rPr>
      <t>農林水産業</t>
    </r>
    <rPh sb="9" eb="11">
      <t>ノウリン</t>
    </rPh>
    <rPh sb="11" eb="14">
      <t>スイサンギョウ</t>
    </rPh>
    <phoneticPr fontId="10"/>
  </si>
  <si>
    <r>
      <rPr>
        <sz val="11"/>
        <rFont val="ＭＳ 明朝"/>
        <family val="1"/>
        <charset val="128"/>
      </rPr>
      <t>燃料の燃焼・漏出</t>
    </r>
    <rPh sb="0" eb="2">
      <t>ネンリョウ</t>
    </rPh>
    <rPh sb="3" eb="5">
      <t>ネンショウ</t>
    </rPh>
    <rPh sb="6" eb="8">
      <t>ロウシュツ</t>
    </rPh>
    <phoneticPr fontId="11"/>
  </si>
  <si>
    <t>Energy</t>
    <phoneticPr fontId="11"/>
  </si>
  <si>
    <t>Fuel Combustion</t>
    <phoneticPr fontId="10"/>
  </si>
  <si>
    <t>Fugitive Emissions from Fuel</t>
    <phoneticPr fontId="10"/>
  </si>
  <si>
    <r>
      <rPr>
        <sz val="11"/>
        <rFont val="ＭＳ 明朝"/>
        <family val="1"/>
        <charset val="128"/>
      </rPr>
      <t>工業プロセス及び製品の使用</t>
    </r>
    <rPh sb="0" eb="2">
      <t>コウギョウ</t>
    </rPh>
    <rPh sb="6" eb="7">
      <t>オヨ</t>
    </rPh>
    <rPh sb="8" eb="10">
      <t>セイヒン</t>
    </rPh>
    <rPh sb="11" eb="13">
      <t>シヨウ</t>
    </rPh>
    <phoneticPr fontId="11"/>
  </si>
  <si>
    <r>
      <rPr>
        <sz val="11"/>
        <rFont val="ＭＳ 明朝"/>
        <family val="1"/>
        <charset val="128"/>
      </rPr>
      <t>化学産業</t>
    </r>
    <rPh sb="2" eb="4">
      <t>サンギョウ</t>
    </rPh>
    <phoneticPr fontId="10"/>
  </si>
  <si>
    <t xml:space="preserve">Chemical Industry </t>
    <phoneticPr fontId="10"/>
  </si>
  <si>
    <r>
      <rPr>
        <sz val="11"/>
        <rFont val="ＭＳ 明朝"/>
        <family val="1"/>
        <charset val="128"/>
      </rPr>
      <t>その他製品の製造及び使用</t>
    </r>
    <rPh sb="2" eb="3">
      <t>タ</t>
    </rPh>
    <rPh sb="3" eb="5">
      <t>セイヒン</t>
    </rPh>
    <rPh sb="6" eb="9">
      <t>セイゾウオヨ</t>
    </rPh>
    <rPh sb="10" eb="12">
      <t>シヨウ</t>
    </rPh>
    <phoneticPr fontId="10"/>
  </si>
  <si>
    <t>Other Product Manufacture and Use</t>
    <phoneticPr fontId="10"/>
  </si>
  <si>
    <r>
      <rPr>
        <sz val="11"/>
        <rFont val="ＭＳ 明朝"/>
        <family val="1"/>
        <charset val="128"/>
      </rPr>
      <t>農業</t>
    </r>
    <rPh sb="0" eb="2">
      <t>ノウギョウ</t>
    </rPh>
    <phoneticPr fontId="11"/>
  </si>
  <si>
    <t>Agriculture</t>
    <phoneticPr fontId="11"/>
  </si>
  <si>
    <r>
      <rPr>
        <sz val="11"/>
        <rFont val="ＭＳ 明朝"/>
        <family val="1"/>
        <charset val="128"/>
      </rPr>
      <t>家畜排せつ物の管理</t>
    </r>
    <rPh sb="0" eb="2">
      <t>カチク</t>
    </rPh>
    <rPh sb="2" eb="3">
      <t>ハイ</t>
    </rPh>
    <rPh sb="5" eb="6">
      <t>ブツ</t>
    </rPh>
    <rPh sb="7" eb="9">
      <t>カンリ</t>
    </rPh>
    <phoneticPr fontId="10"/>
  </si>
  <si>
    <t>Manure Management</t>
    <phoneticPr fontId="10"/>
  </si>
  <si>
    <r>
      <rPr>
        <sz val="11"/>
        <rFont val="ＭＳ 明朝"/>
        <family val="1"/>
        <charset val="128"/>
      </rPr>
      <t>農用地の土壌</t>
    </r>
    <rPh sb="0" eb="3">
      <t>ノウヨウチ</t>
    </rPh>
    <rPh sb="4" eb="6">
      <t>ドジョウ</t>
    </rPh>
    <phoneticPr fontId="10"/>
  </si>
  <si>
    <t>Agricultural Soils</t>
    <phoneticPr fontId="10"/>
  </si>
  <si>
    <r>
      <rPr>
        <sz val="11"/>
        <rFont val="ＭＳ 明朝"/>
        <family val="1"/>
        <charset val="128"/>
      </rPr>
      <t>農作物残さの野焼き</t>
    </r>
    <rPh sb="0" eb="3">
      <t>ノウサクモツ</t>
    </rPh>
    <rPh sb="3" eb="4">
      <t>ザン</t>
    </rPh>
    <rPh sb="6" eb="8">
      <t>ノヤ</t>
    </rPh>
    <phoneticPr fontId="10"/>
  </si>
  <si>
    <t>Field Burning of Agricultural Residues</t>
    <phoneticPr fontId="10"/>
  </si>
  <si>
    <r>
      <rPr>
        <sz val="11"/>
        <rFont val="ＭＳ 明朝"/>
        <family val="1"/>
        <charset val="128"/>
      </rPr>
      <t>廃棄物</t>
    </r>
    <rPh sb="0" eb="3">
      <t>ハイキブツ</t>
    </rPh>
    <phoneticPr fontId="11"/>
  </si>
  <si>
    <t>Waste</t>
    <phoneticPr fontId="11"/>
  </si>
  <si>
    <r>
      <rPr>
        <sz val="11"/>
        <rFont val="ＭＳ 明朝"/>
        <family val="1"/>
        <charset val="128"/>
      </rPr>
      <t>コンポスト化</t>
    </r>
    <rPh sb="5" eb="6">
      <t>カ</t>
    </rPh>
    <phoneticPr fontId="10"/>
  </si>
  <si>
    <t>Composting</t>
    <phoneticPr fontId="10"/>
  </si>
  <si>
    <r>
      <rPr>
        <sz val="11"/>
        <rFont val="ＭＳ 明朝"/>
        <family val="1"/>
        <charset val="128"/>
      </rPr>
      <t>焼却
（エネルギー利用を含まない</t>
    </r>
    <r>
      <rPr>
        <sz val="11"/>
        <rFont val="Times New Roman"/>
        <family val="1"/>
      </rPr>
      <t>)</t>
    </r>
    <rPh sb="0" eb="2">
      <t>ショウキャク</t>
    </rPh>
    <phoneticPr fontId="10"/>
  </si>
  <si>
    <r>
      <rPr>
        <sz val="11"/>
        <rFont val="ＭＳ 明朝"/>
        <family val="1"/>
        <charset val="128"/>
      </rPr>
      <t>排水処理</t>
    </r>
    <rPh sb="0" eb="2">
      <t>ハイスイ</t>
    </rPh>
    <rPh sb="2" eb="4">
      <t>ショリ</t>
    </rPh>
    <phoneticPr fontId="10"/>
  </si>
  <si>
    <t>Wastewater Treatment</t>
    <phoneticPr fontId="10"/>
  </si>
  <si>
    <t>Industrial Processes and Product Use</t>
    <phoneticPr fontId="11"/>
  </si>
  <si>
    <t>Fugitive Emissions from Fuels</t>
    <phoneticPr fontId="10"/>
  </si>
  <si>
    <t xml:space="preserve">Metal Industry </t>
    <phoneticPr fontId="10"/>
  </si>
  <si>
    <t>Enteric Fermentation</t>
    <phoneticPr fontId="10"/>
  </si>
  <si>
    <t>Rice Cultivation</t>
    <phoneticPr fontId="10"/>
  </si>
  <si>
    <r>
      <rPr>
        <sz val="11"/>
        <rFont val="ＭＳ 明朝"/>
        <family val="1"/>
        <charset val="128"/>
      </rPr>
      <t>埋立</t>
    </r>
    <rPh sb="0" eb="2">
      <t>ウメタテ</t>
    </rPh>
    <phoneticPr fontId="10"/>
  </si>
  <si>
    <t>Land filling</t>
    <phoneticPr fontId="10"/>
  </si>
  <si>
    <r>
      <rPr>
        <sz val="11"/>
        <rFont val="ＭＳ 明朝"/>
        <family val="1"/>
        <charset val="128"/>
      </rPr>
      <t>燃料の燃焼</t>
    </r>
    <rPh sb="0" eb="2">
      <t>ネンリョウ</t>
    </rPh>
    <rPh sb="3" eb="5">
      <t>ネンショウ</t>
    </rPh>
    <phoneticPr fontId="11"/>
  </si>
  <si>
    <r>
      <rPr>
        <sz val="11"/>
        <rFont val="ＭＳ 明朝"/>
        <family val="1"/>
        <charset val="128"/>
      </rPr>
      <t>燃料からの漏出</t>
    </r>
    <phoneticPr fontId="10"/>
  </si>
  <si>
    <t>Fugitive Emissions from Fuel</t>
    <phoneticPr fontId="11"/>
  </si>
  <si>
    <t>燃料の燃焼</t>
    <rPh sb="0" eb="2">
      <t>ネンリョウ</t>
    </rPh>
    <rPh sb="3" eb="5">
      <t>ネンショウ</t>
    </rPh>
    <phoneticPr fontId="10"/>
  </si>
  <si>
    <t>燃料からの漏出</t>
    <rPh sb="0" eb="2">
      <t>ネンリョウ</t>
    </rPh>
    <rPh sb="5" eb="7">
      <t>ロウシュツ</t>
    </rPh>
    <phoneticPr fontId="10"/>
  </si>
  <si>
    <t>工業プロセス及び製品の使用</t>
    <phoneticPr fontId="10"/>
  </si>
  <si>
    <t>化学産業</t>
    <rPh sb="0" eb="2">
      <t>カガク</t>
    </rPh>
    <rPh sb="2" eb="4">
      <t>サンギョウ</t>
    </rPh>
    <phoneticPr fontId="10"/>
  </si>
  <si>
    <t>金属産業</t>
    <rPh sb="2" eb="4">
      <t>サンギョウ</t>
    </rPh>
    <phoneticPr fontId="10"/>
  </si>
  <si>
    <t>家畜の消化管内発酵</t>
    <rPh sb="0" eb="2">
      <t>カチク</t>
    </rPh>
    <rPh sb="3" eb="5">
      <t>ショウカ</t>
    </rPh>
    <rPh sb="5" eb="7">
      <t>カンナイ</t>
    </rPh>
    <rPh sb="7" eb="9">
      <t>ハッコウ</t>
    </rPh>
    <phoneticPr fontId="10"/>
  </si>
  <si>
    <t>家畜排せつ物の管理</t>
    <rPh sb="0" eb="2">
      <t>カチク</t>
    </rPh>
    <rPh sb="2" eb="3">
      <t>ハイ</t>
    </rPh>
    <rPh sb="5" eb="6">
      <t>ブツ</t>
    </rPh>
    <rPh sb="7" eb="9">
      <t>カンリ</t>
    </rPh>
    <phoneticPr fontId="10"/>
  </si>
  <si>
    <t>稲作</t>
    <rPh sb="0" eb="2">
      <t>イナサク</t>
    </rPh>
    <phoneticPr fontId="10"/>
  </si>
  <si>
    <t>農作物残さの野焼き</t>
    <rPh sb="0" eb="3">
      <t>ノウサクモツ</t>
    </rPh>
    <rPh sb="3" eb="4">
      <t>ザン</t>
    </rPh>
    <rPh sb="6" eb="8">
      <t>ノヤ</t>
    </rPh>
    <phoneticPr fontId="10"/>
  </si>
  <si>
    <t>農業</t>
    <rPh sb="0" eb="2">
      <t>ノウギョウ</t>
    </rPh>
    <phoneticPr fontId="10"/>
  </si>
  <si>
    <t>廃棄物</t>
    <rPh sb="0" eb="3">
      <t>ハイキブツ</t>
    </rPh>
    <phoneticPr fontId="10"/>
  </si>
  <si>
    <t>燃料の燃焼・漏出</t>
    <rPh sb="0" eb="2">
      <t>ネンリョウ</t>
    </rPh>
    <rPh sb="3" eb="5">
      <t>ネンショウ</t>
    </rPh>
    <rPh sb="6" eb="8">
      <t>ロウシュツ</t>
    </rPh>
    <phoneticPr fontId="11"/>
  </si>
  <si>
    <t>工業プロセス及び製品の使用</t>
    <rPh sb="0" eb="2">
      <t>コウギョウ</t>
    </rPh>
    <rPh sb="6" eb="7">
      <t>オヨ</t>
    </rPh>
    <rPh sb="8" eb="10">
      <t>セイヒン</t>
    </rPh>
    <rPh sb="11" eb="13">
      <t>シヨウ</t>
    </rPh>
    <phoneticPr fontId="11"/>
  </si>
  <si>
    <t>廃棄物</t>
    <rPh sb="0" eb="3">
      <t>ハイキブツ</t>
    </rPh>
    <phoneticPr fontId="11"/>
  </si>
  <si>
    <r>
      <t>CO</t>
    </r>
    <r>
      <rPr>
        <b/>
        <vertAlign val="subscript"/>
        <sz val="16"/>
        <rFont val="Times New Roman"/>
        <family val="1"/>
      </rPr>
      <t>2</t>
    </r>
    <phoneticPr fontId="10"/>
  </si>
  <si>
    <r>
      <t>CH</t>
    </r>
    <r>
      <rPr>
        <b/>
        <vertAlign val="subscript"/>
        <sz val="16"/>
        <rFont val="Times New Roman"/>
        <family val="1"/>
      </rPr>
      <t>4</t>
    </r>
    <phoneticPr fontId="10"/>
  </si>
  <si>
    <r>
      <t>N</t>
    </r>
    <r>
      <rPr>
        <b/>
        <vertAlign val="subscript"/>
        <sz val="16"/>
        <rFont val="Times New Roman"/>
        <family val="1"/>
      </rPr>
      <t>2</t>
    </r>
    <r>
      <rPr>
        <b/>
        <sz val="16"/>
        <rFont val="Times New Roman"/>
        <family val="1"/>
      </rPr>
      <t>O</t>
    </r>
    <phoneticPr fontId="10"/>
  </si>
  <si>
    <t>HFCs</t>
  </si>
  <si>
    <t>PFCs</t>
  </si>
  <si>
    <r>
      <t>SF</t>
    </r>
    <r>
      <rPr>
        <b/>
        <vertAlign val="subscript"/>
        <sz val="16"/>
        <rFont val="Times New Roman"/>
        <family val="1"/>
      </rPr>
      <t>6</t>
    </r>
    <phoneticPr fontId="10"/>
  </si>
  <si>
    <r>
      <t>NF</t>
    </r>
    <r>
      <rPr>
        <b/>
        <vertAlign val="subscript"/>
        <sz val="16"/>
        <rFont val="Times New Roman"/>
        <family val="1"/>
      </rPr>
      <t>3</t>
    </r>
    <phoneticPr fontId="10"/>
  </si>
  <si>
    <r>
      <rPr>
        <b/>
        <sz val="16"/>
        <rFont val="ＭＳ 明朝"/>
        <family val="1"/>
        <charset val="128"/>
      </rPr>
      <t>国際バンカー油起源の</t>
    </r>
    <r>
      <rPr>
        <b/>
        <sz val="16"/>
        <rFont val="Times New Roman"/>
        <family val="1"/>
      </rPr>
      <t xml:space="preserve">GHG </t>
    </r>
    <r>
      <rPr>
        <b/>
        <sz val="16"/>
        <rFont val="ＭＳ 明朝"/>
        <family val="1"/>
        <charset val="128"/>
      </rPr>
      <t xml:space="preserve">排出量の推移
</t>
    </r>
    <phoneticPr fontId="10"/>
  </si>
  <si>
    <t>【参考値】</t>
    <phoneticPr fontId="10"/>
  </si>
  <si>
    <r>
      <t>CO</t>
    </r>
    <r>
      <rPr>
        <b/>
        <vertAlign val="subscript"/>
        <sz val="16"/>
        <rFont val="Times New Roman"/>
        <family val="1"/>
      </rPr>
      <t>2</t>
    </r>
    <r>
      <rPr>
        <b/>
        <sz val="16"/>
        <rFont val="Times New Roman"/>
        <family val="1"/>
      </rPr>
      <t>+CH</t>
    </r>
    <r>
      <rPr>
        <b/>
        <vertAlign val="subscript"/>
        <sz val="16"/>
        <rFont val="Times New Roman"/>
        <family val="1"/>
      </rPr>
      <t>4</t>
    </r>
    <r>
      <rPr>
        <b/>
        <sz val="16"/>
        <rFont val="Times New Roman"/>
        <family val="1"/>
      </rPr>
      <t>+N</t>
    </r>
    <r>
      <rPr>
        <b/>
        <vertAlign val="subscript"/>
        <sz val="16"/>
        <rFont val="Times New Roman"/>
        <family val="1"/>
      </rPr>
      <t>2</t>
    </r>
    <r>
      <rPr>
        <b/>
        <sz val="16"/>
        <rFont val="Times New Roman"/>
        <family val="1"/>
      </rPr>
      <t>O</t>
    </r>
    <phoneticPr fontId="10"/>
  </si>
  <si>
    <t>1.A.1.a. Public Electricity and Heat Production</t>
    <phoneticPr fontId="10"/>
  </si>
  <si>
    <t>1.A.1.b. Petroleum Refining</t>
    <phoneticPr fontId="10"/>
  </si>
  <si>
    <t>1.A.1.c. Manufacture of Solid Fuels and Other Energy Industries</t>
    <phoneticPr fontId="10"/>
  </si>
  <si>
    <t>1.A.2.a. Iron and Steel</t>
    <phoneticPr fontId="10"/>
  </si>
  <si>
    <t>1.A.2.b. Non-Ferrous Metals</t>
    <phoneticPr fontId="10"/>
  </si>
  <si>
    <t>1.A.2.c. Chemicals</t>
    <phoneticPr fontId="10"/>
  </si>
  <si>
    <t>1.A.2.d. Pulp, Paper and Print</t>
    <phoneticPr fontId="10"/>
  </si>
  <si>
    <t>1.A.2.e. Food Processing, Beverages and Tobacco</t>
    <phoneticPr fontId="10"/>
  </si>
  <si>
    <t>1.A.2.g. Other</t>
    <phoneticPr fontId="10"/>
  </si>
  <si>
    <t>1.A.3.a. Domestic Aviation</t>
    <phoneticPr fontId="10"/>
  </si>
  <si>
    <t>1.A.3.b. Road Transportation</t>
    <phoneticPr fontId="10"/>
  </si>
  <si>
    <t>1.A.3.c. Railways</t>
    <phoneticPr fontId="10"/>
  </si>
  <si>
    <t>1.A.3.d. Domestic Navigation</t>
    <phoneticPr fontId="10"/>
  </si>
  <si>
    <t>1.A.4.b. Residential</t>
    <phoneticPr fontId="10"/>
  </si>
  <si>
    <r>
      <rPr>
        <sz val="11"/>
        <rFont val="ＭＳ 明朝"/>
        <family val="1"/>
        <charset val="128"/>
      </rPr>
      <t>「</t>
    </r>
    <r>
      <rPr>
        <sz val="11"/>
        <rFont val="Times New Roman"/>
        <family val="1"/>
      </rP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t>
    </r>
    <r>
      <rPr>
        <sz val="11"/>
        <rFont val="ＭＳ 明朝"/>
        <family val="1"/>
        <charset val="128"/>
      </rPr>
      <t>」シートの</t>
    </r>
    <r>
      <rPr>
        <sz val="11"/>
        <rFont val="Times New Roman"/>
        <family val="1"/>
      </rPr>
      <t>LULUCF</t>
    </r>
    <r>
      <rPr>
        <sz val="11"/>
        <rFont val="ＭＳ 明朝"/>
        <family val="1"/>
        <charset val="128"/>
      </rPr>
      <t>の値は国連に提出したインベントリにおける数値であり、</t>
    </r>
    <phoneticPr fontId="10"/>
  </si>
  <si>
    <r>
      <rPr>
        <sz val="11"/>
        <rFont val="ＭＳ 明朝"/>
        <family val="1"/>
        <charset val="128"/>
      </rPr>
      <t>「</t>
    </r>
    <r>
      <rPr>
        <sz val="11"/>
        <rFont val="Times New Roman"/>
        <family val="1"/>
      </rP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t>
    </r>
    <r>
      <rPr>
        <sz val="11"/>
        <rFont val="ＭＳ 明朝"/>
        <family val="1"/>
        <charset val="128"/>
      </rPr>
      <t>」シートの国際バンカー油（国際航空・国際船舶）は国内排出量には含まれない。</t>
    </r>
    <phoneticPr fontId="10"/>
  </si>
  <si>
    <r>
      <t xml:space="preserve">1. </t>
    </r>
    <r>
      <rPr>
        <b/>
        <sz val="11"/>
        <rFont val="ＭＳ 明朝"/>
        <family val="1"/>
        <charset val="128"/>
      </rPr>
      <t>エネルギー</t>
    </r>
    <phoneticPr fontId="11"/>
  </si>
  <si>
    <r>
      <t>2.</t>
    </r>
    <r>
      <rPr>
        <b/>
        <sz val="11"/>
        <rFont val="ＭＳ 明朝"/>
        <family val="1"/>
        <charset val="128"/>
      </rPr>
      <t>工業プロセス及び製品の使用</t>
    </r>
    <rPh sb="2" eb="4">
      <t>コウギョウ</t>
    </rPh>
    <rPh sb="8" eb="9">
      <t>オヨ</t>
    </rPh>
    <rPh sb="10" eb="12">
      <t>セイヒン</t>
    </rPh>
    <rPh sb="13" eb="15">
      <t>シヨウ</t>
    </rPh>
    <phoneticPr fontId="11"/>
  </si>
  <si>
    <t>廃棄物のエネルギー利用を含む</t>
    <phoneticPr fontId="10"/>
  </si>
  <si>
    <t>農林水産業は含まない</t>
    <rPh sb="0" eb="2">
      <t>ノウリン</t>
    </rPh>
    <rPh sb="2" eb="5">
      <t>スイサンギョウ</t>
    </rPh>
    <rPh sb="6" eb="7">
      <t>フク</t>
    </rPh>
    <phoneticPr fontId="10"/>
  </si>
  <si>
    <r>
      <rPr>
        <sz val="11"/>
        <rFont val="ＭＳ 明朝"/>
        <family val="1"/>
        <charset val="128"/>
      </rPr>
      <t>廃棄物のエネルギー利用含まない</t>
    </r>
    <phoneticPr fontId="10"/>
  </si>
  <si>
    <t>廃棄物のエネルギー利用は含まない</t>
    <phoneticPr fontId="10"/>
  </si>
  <si>
    <t>Excluding Waste for Energy Purposes</t>
    <phoneticPr fontId="10"/>
  </si>
  <si>
    <r>
      <rPr>
        <sz val="11"/>
        <rFont val="ＭＳ 明朝"/>
        <family val="1"/>
        <charset val="128"/>
      </rPr>
      <t>廃棄物のエネルギー利用は含まない</t>
    </r>
    <phoneticPr fontId="10"/>
  </si>
  <si>
    <r>
      <t xml:space="preserve">2. </t>
    </r>
    <r>
      <rPr>
        <b/>
        <sz val="11"/>
        <rFont val="ＭＳ 明朝"/>
        <family val="1"/>
        <charset val="128"/>
      </rPr>
      <t>工業プロセス及び製品の使用</t>
    </r>
    <phoneticPr fontId="10"/>
  </si>
  <si>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11"/>
  </si>
  <si>
    <r>
      <rPr>
        <b/>
        <sz val="11"/>
        <rFont val="ＭＳ 明朝"/>
        <family val="1"/>
        <charset val="128"/>
      </rPr>
      <t>合計（</t>
    </r>
    <r>
      <rPr>
        <b/>
        <sz val="11"/>
        <rFont val="Times New Roman"/>
        <family val="1"/>
      </rPr>
      <t>LULUCF</t>
    </r>
    <r>
      <rPr>
        <b/>
        <sz val="11"/>
        <rFont val="ＭＳ 明朝"/>
        <family val="1"/>
        <charset val="128"/>
      </rPr>
      <t>分野を除く、間接</t>
    </r>
    <r>
      <rPr>
        <b/>
        <sz val="11"/>
        <rFont val="Times New Roman"/>
        <family val="1"/>
      </rPr>
      <t>CO</t>
    </r>
    <r>
      <rPr>
        <b/>
        <vertAlign val="subscript"/>
        <sz val="11"/>
        <rFont val="Times New Roman"/>
        <family val="1"/>
      </rPr>
      <t>2</t>
    </r>
    <r>
      <rPr>
        <b/>
        <sz val="11"/>
        <rFont val="ＭＳ 明朝"/>
        <family val="1"/>
        <charset val="128"/>
      </rPr>
      <t>を除く。）</t>
    </r>
    <rPh sb="0" eb="2">
      <t>ゴウケイ</t>
    </rPh>
    <rPh sb="9" eb="11">
      <t>ブンヤ</t>
    </rPh>
    <rPh sb="12" eb="13">
      <t>ノゾ</t>
    </rPh>
    <rPh sb="15" eb="17">
      <t>カンセツ</t>
    </rPh>
    <rPh sb="21" eb="22">
      <t>ノゾ</t>
    </rPh>
    <phoneticPr fontId="10"/>
  </si>
  <si>
    <r>
      <t>GHG</t>
    </r>
    <r>
      <rPr>
        <sz val="11"/>
        <rFont val="ＭＳ 明朝"/>
        <family val="1"/>
        <charset val="128"/>
      </rPr>
      <t>排出量（</t>
    </r>
    <r>
      <rPr>
        <sz val="11"/>
        <rFont val="Times New Roman"/>
        <family val="1"/>
      </rPr>
      <t>LULUCF</t>
    </r>
    <r>
      <rPr>
        <sz val="11"/>
        <rFont val="游ゴシック"/>
        <family val="1"/>
        <charset val="128"/>
      </rPr>
      <t>分野を除く、間接</t>
    </r>
    <r>
      <rPr>
        <sz val="11"/>
        <rFont val="Times New Roman"/>
        <family val="1"/>
      </rPr>
      <t>CO</t>
    </r>
    <r>
      <rPr>
        <vertAlign val="subscript"/>
        <sz val="11"/>
        <rFont val="Times New Roman"/>
        <family val="1"/>
      </rPr>
      <t>2</t>
    </r>
    <r>
      <rPr>
        <sz val="11"/>
        <rFont val="游ゴシック"/>
        <family val="1"/>
        <charset val="128"/>
      </rPr>
      <t>を含む。）</t>
    </r>
    <rPh sb="3" eb="6">
      <t>ハイシュツリョウ</t>
    </rPh>
    <phoneticPr fontId="10"/>
  </si>
  <si>
    <r>
      <t>2023</t>
    </r>
    <r>
      <rPr>
        <sz val="14"/>
        <rFont val="ＭＳ 明朝"/>
        <family val="1"/>
        <charset val="128"/>
      </rPr>
      <t>年度</t>
    </r>
    <rPh sb="4" eb="5">
      <t>ネン</t>
    </rPh>
    <rPh sb="5" eb="6">
      <t>ド</t>
    </rPh>
    <phoneticPr fontId="10"/>
  </si>
  <si>
    <r>
      <t>(2013</t>
    </r>
    <r>
      <rPr>
        <sz val="12"/>
        <rFont val="ＭＳ 明朝"/>
        <family val="1"/>
        <charset val="128"/>
      </rPr>
      <t>年度、</t>
    </r>
    <r>
      <rPr>
        <sz val="12"/>
        <rFont val="Times New Roman"/>
        <family val="1"/>
      </rPr>
      <t>2023</t>
    </r>
    <r>
      <rPr>
        <sz val="12"/>
        <rFont val="ＭＳ 明朝"/>
        <family val="1"/>
        <charset val="128"/>
      </rPr>
      <t>年度</t>
    </r>
    <r>
      <rPr>
        <sz val="12"/>
        <rFont val="Times New Roman"/>
        <family val="1"/>
      </rPr>
      <t>)</t>
    </r>
    <rPh sb="5" eb="6">
      <t>ネン</t>
    </rPh>
    <rPh sb="6" eb="7">
      <t>ド</t>
    </rPh>
    <rPh sb="12" eb="13">
      <t>ネン</t>
    </rPh>
    <rPh sb="13" eb="14">
      <t>ド</t>
    </rPh>
    <phoneticPr fontId="10"/>
  </si>
  <si>
    <t>FY2023</t>
    <phoneticPr fontId="10"/>
  </si>
  <si>
    <t>石炭製品製造（コークス製造）</t>
    <phoneticPr fontId="10"/>
  </si>
  <si>
    <r>
      <rPr>
        <sz val="11"/>
        <rFont val="ＭＳ 明朝"/>
        <family val="1"/>
        <charset val="128"/>
      </rPr>
      <t>熱供給</t>
    </r>
    <phoneticPr fontId="10"/>
  </si>
  <si>
    <r>
      <rPr>
        <sz val="11"/>
        <rFont val="ＭＳ 明朝"/>
        <family val="1"/>
        <charset val="128"/>
      </rPr>
      <t>電気業（除電力供給用）</t>
    </r>
    <phoneticPr fontId="10"/>
  </si>
  <si>
    <r>
      <rPr>
        <sz val="11"/>
        <rFont val="ＭＳ 明朝"/>
        <family val="1"/>
        <charset val="128"/>
      </rPr>
      <t>ガス熱供給水道業</t>
    </r>
    <phoneticPr fontId="10"/>
  </si>
  <si>
    <r>
      <rPr>
        <b/>
        <sz val="16"/>
        <rFont val="ＭＳ 明朝"/>
        <family val="1"/>
        <charset val="128"/>
      </rPr>
      <t>家庭における</t>
    </r>
    <r>
      <rPr>
        <b/>
        <sz val="16"/>
        <rFont val="Times New Roman"/>
        <family val="1"/>
      </rPr>
      <t>CO</t>
    </r>
    <r>
      <rPr>
        <b/>
        <vertAlign val="subscript"/>
        <sz val="16"/>
        <rFont val="Times New Roman"/>
        <family val="1"/>
      </rPr>
      <t>2</t>
    </r>
    <r>
      <rPr>
        <b/>
        <sz val="16"/>
        <rFont val="Times New Roman"/>
        <family val="1"/>
      </rPr>
      <t xml:space="preserve"> </t>
    </r>
    <r>
      <rPr>
        <b/>
        <sz val="16"/>
        <rFont val="ＭＳ 明朝"/>
        <family val="1"/>
        <charset val="128"/>
      </rPr>
      <t>排出量
（世帯当たり）</t>
    </r>
    <phoneticPr fontId="10"/>
  </si>
  <si>
    <r>
      <t>CO</t>
    </r>
    <r>
      <rPr>
        <b/>
        <vertAlign val="subscript"/>
        <sz val="16"/>
        <rFont val="Times New Roman"/>
        <family val="1"/>
      </rPr>
      <t xml:space="preserve">2 </t>
    </r>
    <r>
      <rPr>
        <b/>
        <sz val="16"/>
        <rFont val="ＭＳ 明朝"/>
        <family val="1"/>
        <charset val="128"/>
      </rPr>
      <t>の部門別排出量
【電気・熱配分前】</t>
    </r>
    <phoneticPr fontId="10"/>
  </si>
  <si>
    <r>
      <rPr>
        <sz val="11"/>
        <rFont val="Segoe UI Symbol"/>
        <family val="1"/>
      </rPr>
      <t>■</t>
    </r>
    <r>
      <rPr>
        <sz val="11"/>
        <rFont val="ＭＳ 明朝"/>
        <family val="1"/>
        <charset val="128"/>
      </rPr>
      <t>燃料種別内訳</t>
    </r>
    <r>
      <rPr>
        <sz val="11"/>
        <rFont val="Times New Roman"/>
        <family val="1"/>
      </rPr>
      <t xml:space="preserve"> [kg CO</t>
    </r>
    <r>
      <rPr>
        <vertAlign val="subscript"/>
        <sz val="11"/>
        <rFont val="Times New Roman"/>
        <family val="1"/>
      </rPr>
      <t>2</t>
    </r>
    <r>
      <rPr>
        <sz val="11"/>
        <rFont val="Times New Roman"/>
        <family val="1"/>
      </rPr>
      <t>/</t>
    </r>
    <r>
      <rPr>
        <sz val="11"/>
        <rFont val="ＭＳ 明朝"/>
        <family val="1"/>
        <charset val="128"/>
      </rPr>
      <t>世帯</t>
    </r>
    <r>
      <rPr>
        <sz val="11"/>
        <rFont val="Times New Roman"/>
        <family val="1"/>
      </rPr>
      <t>]</t>
    </r>
    <rPh sb="1" eb="3">
      <t>ネンリョウ</t>
    </rPh>
    <rPh sb="3" eb="5">
      <t>シュベツ</t>
    </rPh>
    <rPh sb="5" eb="7">
      <t>ウチワケ</t>
    </rPh>
    <phoneticPr fontId="13"/>
  </si>
  <si>
    <r>
      <rPr>
        <sz val="11"/>
        <rFont val="Segoe UI Symbol"/>
        <family val="1"/>
      </rPr>
      <t>■</t>
    </r>
    <r>
      <rPr>
        <sz val="11"/>
        <rFont val="ＭＳ 明朝"/>
        <family val="1"/>
        <charset val="128"/>
      </rPr>
      <t>用途別排出量</t>
    </r>
    <r>
      <rPr>
        <sz val="11"/>
        <rFont val="Times New Roman"/>
        <family val="1"/>
      </rPr>
      <t xml:space="preserve"> [kg CO</t>
    </r>
    <r>
      <rPr>
        <vertAlign val="subscript"/>
        <sz val="11"/>
        <rFont val="Times New Roman"/>
        <family val="1"/>
      </rPr>
      <t>2</t>
    </r>
    <r>
      <rPr>
        <sz val="11"/>
        <rFont val="Times New Roman"/>
        <family val="1"/>
      </rPr>
      <t>/</t>
    </r>
    <r>
      <rPr>
        <sz val="11"/>
        <rFont val="ＭＳ 明朝"/>
        <family val="1"/>
        <charset val="128"/>
      </rPr>
      <t>世帯</t>
    </r>
    <r>
      <rPr>
        <sz val="11"/>
        <rFont val="Times New Roman"/>
        <family val="1"/>
      </rPr>
      <t>]</t>
    </r>
    <phoneticPr fontId="10"/>
  </si>
  <si>
    <r>
      <rPr>
        <sz val="11"/>
        <rFont val="Segoe UI Symbol"/>
        <family val="1"/>
      </rPr>
      <t>■</t>
    </r>
    <r>
      <rPr>
        <sz val="11"/>
        <rFont val="ＭＳ 明朝"/>
        <family val="1"/>
        <charset val="128"/>
      </rPr>
      <t>燃料種別内訳</t>
    </r>
    <r>
      <rPr>
        <sz val="11"/>
        <rFont val="Times New Roman"/>
        <family val="1"/>
      </rPr>
      <t xml:space="preserve"> [kg CO</t>
    </r>
    <r>
      <rPr>
        <vertAlign val="subscript"/>
        <sz val="11"/>
        <rFont val="Times New Roman"/>
        <family val="1"/>
      </rPr>
      <t>2</t>
    </r>
    <r>
      <rPr>
        <sz val="11"/>
        <rFont val="Times New Roman"/>
        <family val="1"/>
      </rPr>
      <t>/</t>
    </r>
    <r>
      <rPr>
        <sz val="11"/>
        <rFont val="ＭＳ 明朝"/>
        <family val="1"/>
        <charset val="128"/>
      </rPr>
      <t>人</t>
    </r>
    <r>
      <rPr>
        <sz val="11"/>
        <rFont val="Times New Roman"/>
        <family val="1"/>
      </rPr>
      <t>]</t>
    </r>
    <rPh sb="1" eb="3">
      <t>ネンリョウ</t>
    </rPh>
    <rPh sb="3" eb="5">
      <t>シュベツ</t>
    </rPh>
    <rPh sb="5" eb="7">
      <t>ウチワケ</t>
    </rPh>
    <phoneticPr fontId="13"/>
  </si>
  <si>
    <r>
      <rPr>
        <sz val="11"/>
        <rFont val="Segoe UI Symbol"/>
        <family val="1"/>
      </rPr>
      <t>■</t>
    </r>
    <r>
      <rPr>
        <sz val="11"/>
        <rFont val="ＭＳ 明朝"/>
        <family val="1"/>
        <charset val="128"/>
      </rPr>
      <t>用途別排出量　</t>
    </r>
    <r>
      <rPr>
        <sz val="11"/>
        <rFont val="Times New Roman"/>
        <family val="1"/>
      </rPr>
      <t>[kg CO</t>
    </r>
    <r>
      <rPr>
        <vertAlign val="subscript"/>
        <sz val="11"/>
        <rFont val="Times New Roman"/>
        <family val="1"/>
      </rPr>
      <t>2</t>
    </r>
    <r>
      <rPr>
        <sz val="11"/>
        <rFont val="Times New Roman"/>
        <family val="1"/>
      </rPr>
      <t>/</t>
    </r>
    <r>
      <rPr>
        <sz val="11"/>
        <rFont val="ＭＳ 明朝"/>
        <family val="1"/>
        <charset val="128"/>
      </rPr>
      <t>人</t>
    </r>
    <r>
      <rPr>
        <sz val="11"/>
        <rFont val="Times New Roman"/>
        <family val="1"/>
      </rPr>
      <t>]</t>
    </r>
    <phoneticPr fontId="10"/>
  </si>
  <si>
    <t>*1: "Waste for energy purposes" is distributed to 1.A.1., 1.A.2. and 1.A.4. of "1.A. fuel combustion" instead of "5. Waste" (refer to "Note" column in the table ).</t>
    <phoneticPr fontId="10"/>
  </si>
  <si>
    <r>
      <rPr>
        <sz val="11"/>
        <rFont val="ＭＳ 明朝"/>
        <family val="1"/>
        <charset val="128"/>
      </rPr>
      <t>※</t>
    </r>
    <r>
      <rPr>
        <sz val="11"/>
        <rFont val="Times New Roman"/>
        <family val="1"/>
      </rPr>
      <t>1</t>
    </r>
    <r>
      <rPr>
        <sz val="11"/>
        <rFont val="ＭＳ 明朝"/>
        <family val="1"/>
        <charset val="128"/>
      </rPr>
      <t>：「廃棄物のエネルギー利用」は「</t>
    </r>
    <r>
      <rPr>
        <sz val="11"/>
        <rFont val="Times New Roman"/>
        <family val="1"/>
      </rPr>
      <t xml:space="preserve">5. </t>
    </r>
    <r>
      <rPr>
        <sz val="11"/>
        <rFont val="ＭＳ 明朝"/>
        <family val="1"/>
        <charset val="128"/>
      </rPr>
      <t>廃棄物」ではなく、「</t>
    </r>
    <r>
      <rPr>
        <sz val="11"/>
        <rFont val="Times New Roman"/>
        <family val="1"/>
      </rPr>
      <t xml:space="preserve">1.A. </t>
    </r>
    <r>
      <rPr>
        <sz val="11"/>
        <rFont val="ＭＳ 明朝"/>
        <family val="1"/>
        <charset val="128"/>
      </rPr>
      <t>燃料の燃焼」の各部門（</t>
    </r>
    <r>
      <rPr>
        <sz val="11"/>
        <rFont val="Times New Roman"/>
        <family val="1"/>
      </rPr>
      <t>1.A.1.</t>
    </r>
    <r>
      <rPr>
        <sz val="11"/>
        <rFont val="ＭＳ 明朝"/>
        <family val="1"/>
        <charset val="128"/>
      </rPr>
      <t>、</t>
    </r>
    <r>
      <rPr>
        <sz val="11"/>
        <rFont val="Times New Roman"/>
        <family val="1"/>
      </rPr>
      <t xml:space="preserve">1.A.2. </t>
    </r>
    <r>
      <rPr>
        <sz val="11"/>
        <rFont val="ＭＳ 明朝"/>
        <family val="1"/>
        <charset val="128"/>
      </rPr>
      <t>及び</t>
    </r>
    <r>
      <rPr>
        <sz val="11"/>
        <rFont val="Times New Roman"/>
        <family val="1"/>
      </rPr>
      <t xml:space="preserve"> 1.A.4. </t>
    </r>
    <r>
      <rPr>
        <sz val="11"/>
        <rFont val="ＭＳ 明朝"/>
        <family val="1"/>
        <charset val="128"/>
      </rPr>
      <t>の各部門）に振り分けられている（上表備考欄参照）。</t>
    </r>
    <rPh sb="21" eb="24">
      <t>ハイキブツ</t>
    </rPh>
    <rPh sb="36" eb="38">
      <t>ネンリョウ</t>
    </rPh>
    <rPh sb="39" eb="41">
      <t>ネンショウ</t>
    </rPh>
    <rPh sb="44" eb="46">
      <t>ブモン</t>
    </rPh>
    <rPh sb="87" eb="89">
      <t>ジョウヒョウ</t>
    </rPh>
    <rPh sb="88" eb="89">
      <t>ヒョウ</t>
    </rPh>
    <rPh sb="89" eb="91">
      <t>ビコウ</t>
    </rPh>
    <rPh sb="91" eb="92">
      <t>ラン</t>
    </rPh>
    <rPh sb="92" eb="94">
      <t>サンショウ</t>
    </rPh>
    <phoneticPr fontId="10"/>
  </si>
  <si>
    <r>
      <rPr>
        <sz val="11"/>
        <rFont val="ＭＳ 明朝"/>
        <family val="1"/>
        <charset val="128"/>
      </rPr>
      <t>※</t>
    </r>
    <r>
      <rPr>
        <sz val="11"/>
        <rFont val="Times New Roman"/>
        <family val="1"/>
      </rPr>
      <t>3</t>
    </r>
    <r>
      <rPr>
        <sz val="11"/>
        <rFont val="ＭＳ 明朝"/>
        <family val="1"/>
        <charset val="128"/>
      </rPr>
      <t>：「廃棄物のエネルギー利用」は「</t>
    </r>
    <r>
      <rPr>
        <sz val="11"/>
        <rFont val="Times New Roman"/>
        <family val="1"/>
      </rPr>
      <t xml:space="preserve">5. </t>
    </r>
    <r>
      <rPr>
        <sz val="11"/>
        <rFont val="ＭＳ 明朝"/>
        <family val="1"/>
        <charset val="128"/>
      </rPr>
      <t>廃棄物」ではなく、「</t>
    </r>
    <r>
      <rPr>
        <sz val="11"/>
        <rFont val="Times New Roman"/>
        <family val="1"/>
      </rPr>
      <t xml:space="preserve">1.A. </t>
    </r>
    <r>
      <rPr>
        <sz val="11"/>
        <rFont val="ＭＳ 明朝"/>
        <family val="1"/>
        <charset val="128"/>
      </rPr>
      <t>燃料の燃焼」の各部門（</t>
    </r>
    <r>
      <rPr>
        <sz val="11"/>
        <rFont val="Times New Roman"/>
        <family val="1"/>
      </rPr>
      <t>1.A.1.</t>
    </r>
    <r>
      <rPr>
        <sz val="11"/>
        <rFont val="ＭＳ 明朝"/>
        <family val="1"/>
        <charset val="128"/>
      </rPr>
      <t>、</t>
    </r>
    <r>
      <rPr>
        <sz val="11"/>
        <rFont val="Times New Roman"/>
        <family val="1"/>
      </rPr>
      <t xml:space="preserve">1.A.2. </t>
    </r>
    <r>
      <rPr>
        <sz val="11"/>
        <rFont val="ＭＳ 明朝"/>
        <family val="1"/>
        <charset val="128"/>
      </rPr>
      <t>及び</t>
    </r>
    <r>
      <rPr>
        <sz val="11"/>
        <rFont val="Times New Roman"/>
        <family val="1"/>
      </rPr>
      <t xml:space="preserve"> 1.A.4. </t>
    </r>
    <r>
      <rPr>
        <sz val="11"/>
        <rFont val="ＭＳ 明朝"/>
        <family val="1"/>
        <charset val="128"/>
      </rPr>
      <t>の各部門）に振り分けられている（上表備考欄参照）。</t>
    </r>
    <rPh sb="21" eb="24">
      <t>ハイキブツ</t>
    </rPh>
    <rPh sb="36" eb="38">
      <t>ネンリョウ</t>
    </rPh>
    <rPh sb="39" eb="41">
      <t>ネンショウ</t>
    </rPh>
    <rPh sb="44" eb="46">
      <t>ブモン</t>
    </rPh>
    <rPh sb="87" eb="89">
      <t>ジョウヒョウ</t>
    </rPh>
    <rPh sb="88" eb="89">
      <t>ヒョウ</t>
    </rPh>
    <rPh sb="89" eb="91">
      <t>ビコウ</t>
    </rPh>
    <rPh sb="91" eb="92">
      <t>ラン</t>
    </rPh>
    <rPh sb="92" eb="94">
      <t>サンショウ</t>
    </rPh>
    <phoneticPr fontId="10"/>
  </si>
  <si>
    <t>*3: "Waste for energy purposes" is distributed to 1.A.1., 1.A.2. and 1.A.4. of "1.A. fuel combustion" instead of "5. Waste" (refer to "Note" column in the table ).</t>
    <phoneticPr fontId="10"/>
  </si>
  <si>
    <t>Japan's GHG Emissions Data (FY1990-2023)</t>
    <phoneticPr fontId="10"/>
  </si>
  <si>
    <t>Reference: the IPCC Fifth Assessment Report (2013)</t>
    <phoneticPr fontId="10"/>
  </si>
  <si>
    <t xml:space="preserve">Notes/ Units of Measures / Global Warming Potentials  </t>
    <phoneticPr fontId="10"/>
  </si>
  <si>
    <r>
      <t>4.CO</t>
    </r>
    <r>
      <rPr>
        <vertAlign val="subscript"/>
        <sz val="11"/>
        <rFont val="Times New Roman"/>
        <family val="1"/>
      </rPr>
      <t>2</t>
    </r>
    <r>
      <rPr>
        <sz val="11"/>
        <rFont val="Times New Roman"/>
        <family val="1"/>
      </rPr>
      <t xml:space="preserve">-share </t>
    </r>
    <phoneticPr fontId="10"/>
  </si>
  <si>
    <t>Summary of GHG Emissions and Removals</t>
    <phoneticPr fontId="9"/>
  </si>
  <si>
    <r>
      <t>2.CO</t>
    </r>
    <r>
      <rPr>
        <vertAlign val="subscript"/>
        <sz val="11"/>
        <rFont val="Times New Roman"/>
        <family val="1"/>
      </rPr>
      <t>2</t>
    </r>
    <r>
      <rPr>
        <sz val="11"/>
        <rFont val="Times New Roman"/>
        <family val="1"/>
      </rPr>
      <t>-sector</t>
    </r>
    <phoneticPr fontId="10"/>
  </si>
  <si>
    <r>
      <t>3.Allocated_CO</t>
    </r>
    <r>
      <rPr>
        <vertAlign val="subscript"/>
        <sz val="11"/>
        <rFont val="Times New Roman"/>
        <family val="1"/>
      </rPr>
      <t>2</t>
    </r>
    <r>
      <rPr>
        <sz val="11"/>
        <rFont val="Times New Roman"/>
        <family val="1"/>
      </rPr>
      <t>-sector</t>
    </r>
    <phoneticPr fontId="10"/>
  </si>
  <si>
    <t>Summary of GHG Emissions and Removals</t>
    <phoneticPr fontId="10"/>
  </si>
  <si>
    <t>GHG Emissions per Capita</t>
    <phoneticPr fontId="10"/>
  </si>
  <si>
    <t>GHG Emissions per GDP</t>
    <phoneticPr fontId="10"/>
  </si>
  <si>
    <t>April 2025</t>
    <phoneticPr fontId="10"/>
  </si>
  <si>
    <t>1.A.2.f. Non-metallic Minerals</t>
    <phoneticPr fontId="10"/>
  </si>
  <si>
    <t>Source/ Sink</t>
    <phoneticPr fontId="10"/>
  </si>
  <si>
    <t>1.A.4.a. Commercial/ Institutional</t>
    <phoneticPr fontId="10"/>
  </si>
  <si>
    <t>4.A. Forest Land</t>
    <phoneticPr fontId="10"/>
  </si>
  <si>
    <t>4.F. Other Land</t>
    <phoneticPr fontId="10"/>
  </si>
  <si>
    <t>Greenhouse Gas</t>
    <phoneticPr fontId="10"/>
  </si>
  <si>
    <t>Greenhouse Gas</t>
    <phoneticPr fontId="9"/>
  </si>
  <si>
    <t>Statistical Discrepancy from Power and Heat Allocation</t>
    <phoneticPr fontId="10"/>
  </si>
  <si>
    <t>Non-ferrous Metals and Products</t>
    <phoneticPr fontId="0"/>
  </si>
  <si>
    <t>Education, Learning Support, Medical, Health Care and Welfare, Compound and Miscellaneous Services</t>
    <phoneticPr fontId="10"/>
  </si>
  <si>
    <t>Railways/ Domestic Navigation/ Domestic Aviation</t>
    <phoneticPr fontId="10"/>
  </si>
  <si>
    <t>Ceramic, Stone and Clay Products (Cement - Kiln Use, etc.)</t>
    <phoneticPr fontId="10"/>
  </si>
  <si>
    <t>Plastic Products, except otherwise Classified</t>
    <phoneticPr fontId="10"/>
  </si>
  <si>
    <r>
      <t>Fugitive Emissions from SF</t>
    </r>
    <r>
      <rPr>
        <vertAlign val="subscript"/>
        <sz val="11"/>
        <rFont val="Times New Roman"/>
        <family val="1"/>
      </rPr>
      <t>6</t>
    </r>
    <r>
      <rPr>
        <sz val="11"/>
        <rFont val="Times New Roman"/>
        <family val="1"/>
      </rPr>
      <t xml:space="preserve"> Manufacturing</t>
    </r>
    <phoneticPr fontId="10"/>
  </si>
  <si>
    <r>
      <t>Fugitive Emissions from NF</t>
    </r>
    <r>
      <rPr>
        <vertAlign val="subscript"/>
        <sz val="11"/>
        <rFont val="Times New Roman"/>
        <family val="1"/>
      </rPr>
      <t>3</t>
    </r>
    <r>
      <rPr>
        <sz val="11"/>
        <rFont val="Times New Roman"/>
        <family val="1"/>
      </rPr>
      <t xml:space="preserve"> Manufacturing</t>
    </r>
    <phoneticPr fontId="10"/>
  </si>
  <si>
    <t>GHG Emissions</t>
    <phoneticPr fontId="10"/>
  </si>
  <si>
    <t xml:space="preserve">GHG Emissions per Capita </t>
    <phoneticPr fontId="10"/>
  </si>
  <si>
    <t>GHG Emissions per  GDP</t>
    <phoneticPr fontId="10"/>
  </si>
  <si>
    <t>Reference: Population, Vital Statistics and Number of Households Survey based on the Resident Registration System (Ministry of Internal Affairs and Communications)</t>
    <phoneticPr fontId="10"/>
  </si>
  <si>
    <t>Incineration and Open Burning of Waste (Excluding Waste for Energy Purposes)</t>
    <phoneticPr fontId="10"/>
  </si>
  <si>
    <t>Machinery (Incl. Fabricated Metal Products)</t>
    <phoneticPr fontId="10"/>
  </si>
  <si>
    <t>District Statistical Discrepancy, etc.</t>
    <phoneticPr fontId="10"/>
  </si>
  <si>
    <t>(In FY2013 and FY2023)</t>
    <phoneticPr fontId="10"/>
  </si>
  <si>
    <t>Share of 
Emissions</t>
    <phoneticPr fontId="10"/>
  </si>
  <si>
    <t>Waste Incineration
 (Excluding Waste for Energy Purposes)</t>
    <phoneticPr fontId="10"/>
  </si>
  <si>
    <t>Waste Incineration
  (Excluding Waste for Energy Purposes)</t>
    <phoneticPr fontId="10"/>
  </si>
  <si>
    <t>GDP *
(Expenditure Approach, in Real Terms: Chain-linked Method [Benchmark Year: 2015])</t>
    <phoneticPr fontId="10"/>
  </si>
  <si>
    <t>Total (Excluding LULUCF)</t>
    <phoneticPr fontId="10"/>
  </si>
  <si>
    <t>Total (Including LULUCF)</t>
    <phoneticPr fontId="10"/>
  </si>
  <si>
    <t>2.F. Product Uses as Substitutes for ODS</t>
    <phoneticPr fontId="10"/>
  </si>
  <si>
    <t>[Reference Values]</t>
    <phoneticPr fontId="10"/>
  </si>
  <si>
    <t>International Aviation</t>
    <phoneticPr fontId="10"/>
  </si>
  <si>
    <t>International Navigation</t>
    <phoneticPr fontId="10"/>
  </si>
  <si>
    <t>International Bunker Total</t>
    <phoneticPr fontId="10"/>
  </si>
  <si>
    <t>Ratio to National GHG Emissions</t>
    <phoneticPr fontId="10"/>
  </si>
  <si>
    <t>GHG Emissions from International Bunkers</t>
    <phoneticPr fontId="10"/>
  </si>
  <si>
    <t>Total GHG Emissions and Removals</t>
    <phoneticPr fontId="10"/>
  </si>
  <si>
    <r>
      <t>CH</t>
    </r>
    <r>
      <rPr>
        <u/>
        <vertAlign val="subscript"/>
        <sz val="11"/>
        <color indexed="12"/>
        <rFont val="Times New Roman"/>
        <family val="1"/>
      </rPr>
      <t>4</t>
    </r>
    <r>
      <rPr>
        <u/>
        <sz val="11"/>
        <color indexed="12"/>
        <rFont val="Times New Roman"/>
        <family val="1"/>
      </rPr>
      <t xml:space="preserve"> </t>
    </r>
    <r>
      <rPr>
        <u/>
        <sz val="11"/>
        <color indexed="12"/>
        <rFont val="ＭＳ 明朝"/>
        <family val="1"/>
        <charset val="128"/>
      </rPr>
      <t>排出量</t>
    </r>
    <rPh sb="4" eb="7">
      <t>ハイシュツリョウ</t>
    </rPh>
    <phoneticPr fontId="10"/>
  </si>
  <si>
    <r>
      <t>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t>
    </r>
    <phoneticPr fontId="10"/>
  </si>
  <si>
    <t>森林吸収源対策</t>
    <phoneticPr fontId="10"/>
  </si>
  <si>
    <t>新規植林・再植林活動</t>
    <phoneticPr fontId="10"/>
  </si>
  <si>
    <t>森林減少活動</t>
    <rPh sb="0" eb="2">
      <t>シンリン</t>
    </rPh>
    <rPh sb="2" eb="4">
      <t>ゲンショウ</t>
    </rPh>
    <rPh sb="4" eb="6">
      <t>カツドウ</t>
    </rPh>
    <phoneticPr fontId="10"/>
  </si>
  <si>
    <t>森林経営活動</t>
    <rPh sb="0" eb="2">
      <t>シンリン</t>
    </rPh>
    <rPh sb="2" eb="4">
      <t>ケイエイ</t>
    </rPh>
    <rPh sb="4" eb="6">
      <t>カツドウ</t>
    </rPh>
    <phoneticPr fontId="10"/>
  </si>
  <si>
    <t>森林</t>
    <rPh sb="0" eb="2">
      <t>シンリン</t>
    </rPh>
    <phoneticPr fontId="10"/>
  </si>
  <si>
    <t>伐採木材製品</t>
    <rPh sb="0" eb="6">
      <t>バッサイモクザイセイヒン</t>
    </rPh>
    <phoneticPr fontId="10"/>
  </si>
  <si>
    <t>農地土壌吸収源対策</t>
    <rPh sb="0" eb="2">
      <t>ノウチ</t>
    </rPh>
    <rPh sb="2" eb="4">
      <t>ドジョウ</t>
    </rPh>
    <rPh sb="4" eb="7">
      <t>キュウシュウゲン</t>
    </rPh>
    <rPh sb="7" eb="9">
      <t>タイサク</t>
    </rPh>
    <phoneticPr fontId="10"/>
  </si>
  <si>
    <t>農地管理活動</t>
    <rPh sb="0" eb="2">
      <t>ノウチ</t>
    </rPh>
    <rPh sb="2" eb="4">
      <t>カンリ</t>
    </rPh>
    <rPh sb="4" eb="6">
      <t>カツドウ</t>
    </rPh>
    <phoneticPr fontId="10"/>
  </si>
  <si>
    <t>牧草地管理活動</t>
    <rPh sb="0" eb="3">
      <t>ボクソウチ</t>
    </rPh>
    <rPh sb="3" eb="5">
      <t>カンリ</t>
    </rPh>
    <rPh sb="5" eb="7">
      <t>カツドウ</t>
    </rPh>
    <phoneticPr fontId="10"/>
  </si>
  <si>
    <t>都市緑化</t>
    <rPh sb="0" eb="4">
      <t>トシリョッカ</t>
    </rPh>
    <phoneticPr fontId="10"/>
  </si>
  <si>
    <t>都市緑化活動</t>
    <phoneticPr fontId="10"/>
  </si>
  <si>
    <t>ブルーカーボンその他</t>
    <rPh sb="9" eb="10">
      <t>タ</t>
    </rPh>
    <phoneticPr fontId="10"/>
  </si>
  <si>
    <t>沿岸湿地活動・その他</t>
    <rPh sb="0" eb="4">
      <t>エンガンシッチ</t>
    </rPh>
    <rPh sb="9" eb="10">
      <t>タ</t>
    </rPh>
    <phoneticPr fontId="10"/>
  </si>
  <si>
    <t>業務用冷凍空調機器</t>
    <rPh sb="0" eb="3">
      <t>ギョウムヨウ</t>
    </rPh>
    <rPh sb="3" eb="9">
      <t>レイトウクウチョウキキ</t>
    </rPh>
    <phoneticPr fontId="10"/>
  </si>
  <si>
    <t>家庭用エアコン</t>
    <rPh sb="0" eb="3">
      <t>カテイヨウ</t>
    </rPh>
    <phoneticPr fontId="10"/>
  </si>
  <si>
    <t>カーエアコン</t>
    <phoneticPr fontId="10"/>
  </si>
  <si>
    <t>その他</t>
    <rPh sb="2" eb="3">
      <t>タ</t>
    </rPh>
    <phoneticPr fontId="10"/>
  </si>
  <si>
    <r>
      <t>F-gas (HFCs, PFCs, SF</t>
    </r>
    <r>
      <rPr>
        <b/>
        <vertAlign val="subscript"/>
        <sz val="16"/>
        <rFont val="Times New Roman"/>
        <family val="1"/>
      </rPr>
      <t>6</t>
    </r>
    <r>
      <rPr>
        <b/>
        <sz val="16"/>
        <rFont val="Times New Roman"/>
        <family val="1"/>
      </rPr>
      <t>, NF</t>
    </r>
    <r>
      <rPr>
        <b/>
        <vertAlign val="subscript"/>
        <sz val="16"/>
        <rFont val="Times New Roman"/>
        <family val="1"/>
      </rPr>
      <t>3</t>
    </r>
    <r>
      <rPr>
        <b/>
        <sz val="16"/>
        <rFont val="Times New Roman"/>
        <family val="1"/>
      </rPr>
      <t>) 
Emissions</t>
    </r>
    <phoneticPr fontId="10"/>
  </si>
  <si>
    <r>
      <rPr>
        <sz val="11"/>
        <rFont val="ＭＳ 明朝"/>
        <family val="1"/>
        <charset val="128"/>
      </rPr>
      <t>■</t>
    </r>
    <r>
      <rPr>
        <sz val="11"/>
        <rFont val="Times New Roman"/>
        <family val="1"/>
      </rPr>
      <t>Emissions [kt CO</t>
    </r>
    <r>
      <rPr>
        <vertAlign val="subscript"/>
        <sz val="11"/>
        <rFont val="Times New Roman"/>
        <family val="1"/>
      </rPr>
      <t>2</t>
    </r>
    <r>
      <rPr>
        <sz val="11"/>
        <rFont val="Times New Roman"/>
        <family val="1"/>
      </rPr>
      <t xml:space="preserve"> eq.]</t>
    </r>
    <phoneticPr fontId="10"/>
  </si>
  <si>
    <r>
      <rPr>
        <sz val="11"/>
        <rFont val="ＭＳ 明朝"/>
        <family val="1"/>
        <charset val="128"/>
      </rPr>
      <t>■</t>
    </r>
    <r>
      <rPr>
        <sz val="11"/>
        <rFont val="Times New Roman"/>
        <family val="1"/>
      </rPr>
      <t>Share</t>
    </r>
    <phoneticPr fontId="10"/>
  </si>
  <si>
    <r>
      <rPr>
        <sz val="11"/>
        <rFont val="Segoe UI Symbol"/>
        <family val="1"/>
      </rPr>
      <t>■</t>
    </r>
    <r>
      <rPr>
        <sz val="11"/>
        <rFont val="Times New Roman"/>
        <family val="1"/>
      </rPr>
      <t>Comparison with the Previous Year</t>
    </r>
    <phoneticPr fontId="10"/>
  </si>
  <si>
    <r>
      <rPr>
        <sz val="11"/>
        <rFont val="ＭＳ 明朝"/>
        <family val="1"/>
        <charset val="128"/>
      </rPr>
      <t>■</t>
    </r>
    <r>
      <rPr>
        <sz val="11"/>
        <rFont val="Times New Roman"/>
        <family val="1"/>
      </rPr>
      <t>Comparison with CY2013</t>
    </r>
    <phoneticPr fontId="10"/>
  </si>
  <si>
    <r>
      <t>Household CO</t>
    </r>
    <r>
      <rPr>
        <b/>
        <vertAlign val="subscript"/>
        <sz val="16"/>
        <rFont val="Times New Roman"/>
        <family val="1"/>
      </rPr>
      <t>2</t>
    </r>
    <r>
      <rPr>
        <b/>
        <sz val="16"/>
        <rFont val="Times New Roman"/>
        <family val="1"/>
      </rPr>
      <t xml:space="preserve"> Emissions
(per Capita)</t>
    </r>
    <phoneticPr fontId="10"/>
  </si>
  <si>
    <r>
      <rPr>
        <sz val="11"/>
        <rFont val="ＭＳ 明朝"/>
        <family val="1"/>
        <charset val="128"/>
      </rPr>
      <t>■</t>
    </r>
    <r>
      <rPr>
        <sz val="11"/>
        <rFont val="Times New Roman"/>
        <family val="1"/>
      </rPr>
      <t>Population [thousand]</t>
    </r>
    <phoneticPr fontId="10"/>
  </si>
  <si>
    <r>
      <rPr>
        <sz val="11"/>
        <rFont val="Segoe UI Symbol"/>
        <family val="1"/>
      </rPr>
      <t>■</t>
    </r>
    <r>
      <rPr>
        <sz val="11"/>
        <rFont val="Times New Roman"/>
        <family val="1"/>
      </rPr>
      <t>Emissions by Fuel Type [kg CO</t>
    </r>
    <r>
      <rPr>
        <vertAlign val="subscript"/>
        <sz val="11"/>
        <rFont val="Times New Roman"/>
        <family val="1"/>
      </rPr>
      <t>2</t>
    </r>
    <r>
      <rPr>
        <sz val="11"/>
        <rFont val="Times New Roman"/>
        <family val="1"/>
      </rPr>
      <t>/capita]</t>
    </r>
    <phoneticPr fontId="13"/>
  </si>
  <si>
    <r>
      <rPr>
        <sz val="11"/>
        <rFont val="Segoe UI Symbol"/>
        <family val="1"/>
      </rPr>
      <t>■</t>
    </r>
    <r>
      <rPr>
        <sz val="11"/>
        <rFont val="Times New Roman"/>
        <family val="1"/>
      </rPr>
      <t>Share of Emissions by Fuel Type</t>
    </r>
    <phoneticPr fontId="13"/>
  </si>
  <si>
    <r>
      <rPr>
        <sz val="11"/>
        <rFont val="Segoe UI Symbol"/>
        <family val="1"/>
      </rPr>
      <t>■</t>
    </r>
    <r>
      <rPr>
        <sz val="11"/>
        <rFont val="Times New Roman"/>
        <family val="1"/>
      </rPr>
      <t>Emissions by Purpose [kg CO</t>
    </r>
    <r>
      <rPr>
        <vertAlign val="subscript"/>
        <sz val="11"/>
        <rFont val="Times New Roman"/>
        <family val="1"/>
      </rPr>
      <t>2</t>
    </r>
    <r>
      <rPr>
        <sz val="11"/>
        <rFont val="Times New Roman"/>
        <family val="1"/>
      </rPr>
      <t>/capita]</t>
    </r>
    <phoneticPr fontId="13"/>
  </si>
  <si>
    <r>
      <t>Power, etc.*</t>
    </r>
    <r>
      <rPr>
        <vertAlign val="superscript"/>
        <sz val="11"/>
        <rFont val="Times New Roman"/>
        <family val="1"/>
      </rPr>
      <t>1</t>
    </r>
    <phoneticPr fontId="13"/>
  </si>
  <si>
    <r>
      <rPr>
        <sz val="11"/>
        <rFont val="Segoe UI Symbol"/>
        <family val="1"/>
      </rPr>
      <t>■</t>
    </r>
    <r>
      <rPr>
        <sz val="11"/>
        <rFont val="Times New Roman"/>
        <family val="1"/>
      </rPr>
      <t>Share of Emissions by Purpose</t>
    </r>
    <phoneticPr fontId="13"/>
  </si>
  <si>
    <r>
      <t>Car*</t>
    </r>
    <r>
      <rPr>
        <vertAlign val="superscript"/>
        <sz val="11"/>
        <rFont val="Times New Roman"/>
        <family val="1"/>
      </rPr>
      <t>2</t>
    </r>
    <phoneticPr fontId="13"/>
  </si>
  <si>
    <r>
      <rPr>
        <sz val="11"/>
        <rFont val="Times New Roman"/>
        <family val="1"/>
      </rPr>
      <t>Municipal Solid Waste*</t>
    </r>
    <r>
      <rPr>
        <vertAlign val="superscript"/>
        <sz val="11"/>
        <rFont val="Times New Roman"/>
        <family val="1"/>
      </rPr>
      <t>2</t>
    </r>
    <phoneticPr fontId="13"/>
  </si>
  <si>
    <r>
      <t>Water and Wastewater*</t>
    </r>
    <r>
      <rPr>
        <vertAlign val="superscript"/>
        <sz val="11"/>
        <rFont val="Times New Roman"/>
        <family val="1"/>
      </rPr>
      <t>2</t>
    </r>
    <phoneticPr fontId="10"/>
  </si>
  <si>
    <r>
      <t>*2  Household CO</t>
    </r>
    <r>
      <rPr>
        <vertAlign val="subscript"/>
        <sz val="11"/>
        <rFont val="Times New Roman"/>
        <family val="1"/>
      </rPr>
      <t>2</t>
    </r>
    <r>
      <rPr>
        <sz val="11"/>
        <rFont val="Times New Roman"/>
        <family val="1"/>
      </rPr>
      <t xml:space="preserve"> emissions in this sheet are the sum of emissions from the residential sector in the inventory and the emissions from car, municipal solid waste, and water and wastewater categories.</t>
    </r>
    <phoneticPr fontId="10"/>
  </si>
  <si>
    <r>
      <rPr>
        <b/>
        <sz val="11"/>
        <rFont val="ＭＳ 明朝"/>
        <family val="1"/>
        <charset val="128"/>
      </rPr>
      <t>合計</t>
    </r>
    <rPh sb="0" eb="2">
      <t>ゴウケイ</t>
    </rPh>
    <phoneticPr fontId="10"/>
  </si>
  <si>
    <r>
      <rPr>
        <sz val="11"/>
        <rFont val="ＭＳ 明朝"/>
        <family val="1"/>
        <charset val="128"/>
      </rPr>
      <t>注記</t>
    </r>
    <rPh sb="0" eb="2">
      <t>チュウキ</t>
    </rPh>
    <phoneticPr fontId="10"/>
  </si>
  <si>
    <r>
      <rPr>
        <sz val="11"/>
        <rFont val="ＭＳ 明朝"/>
        <family val="1"/>
        <charset val="128"/>
      </rPr>
      <t>■</t>
    </r>
    <r>
      <rPr>
        <sz val="11"/>
        <rFont val="Times New Roman"/>
        <family val="1"/>
      </rPr>
      <t>Emissions [Mt CO</t>
    </r>
    <r>
      <rPr>
        <vertAlign val="subscript"/>
        <sz val="11"/>
        <rFont val="Times New Roman"/>
        <family val="1"/>
      </rPr>
      <t>2</t>
    </r>
    <r>
      <rPr>
        <sz val="11"/>
        <rFont val="Times New Roman"/>
        <family val="1"/>
      </rPr>
      <t xml:space="preserve"> eq.]</t>
    </r>
    <phoneticPr fontId="10"/>
  </si>
  <si>
    <r>
      <t>Carbon Dioxide (CO</t>
    </r>
    <r>
      <rPr>
        <vertAlign val="subscript"/>
        <sz val="11"/>
        <rFont val="Times New Roman"/>
        <family val="1"/>
      </rPr>
      <t>2</t>
    </r>
    <r>
      <rPr>
        <sz val="11"/>
        <rFont val="Times New Roman"/>
        <family val="1"/>
      </rPr>
      <t>)</t>
    </r>
    <phoneticPr fontId="9"/>
  </si>
  <si>
    <r>
      <t>Energy-related CO</t>
    </r>
    <r>
      <rPr>
        <vertAlign val="subscript"/>
        <sz val="11"/>
        <rFont val="Times New Roman"/>
        <family val="1"/>
      </rPr>
      <t>2</t>
    </r>
    <phoneticPr fontId="9"/>
  </si>
  <si>
    <r>
      <t>Non-energy-related CO</t>
    </r>
    <r>
      <rPr>
        <vertAlign val="subscript"/>
        <sz val="11"/>
        <rFont val="Times New Roman"/>
        <family val="1"/>
      </rPr>
      <t>2</t>
    </r>
    <phoneticPr fontId="9"/>
  </si>
  <si>
    <r>
      <t>Methane (CH</t>
    </r>
    <r>
      <rPr>
        <vertAlign val="subscript"/>
        <sz val="11"/>
        <rFont val="Times New Roman"/>
        <family val="1"/>
      </rPr>
      <t>4</t>
    </r>
    <r>
      <rPr>
        <sz val="11"/>
        <rFont val="Times New Roman"/>
        <family val="1"/>
      </rPr>
      <t>)</t>
    </r>
    <phoneticPr fontId="10"/>
  </si>
  <si>
    <r>
      <t>Nitrous Oxide (N</t>
    </r>
    <r>
      <rPr>
        <vertAlign val="subscript"/>
        <sz val="11"/>
        <rFont val="Times New Roman"/>
        <family val="1"/>
      </rPr>
      <t>2</t>
    </r>
    <r>
      <rPr>
        <sz val="11"/>
        <rFont val="Times New Roman"/>
        <family val="1"/>
      </rPr>
      <t>O)</t>
    </r>
    <phoneticPr fontId="9"/>
  </si>
  <si>
    <r>
      <t>Sulphur Hexafluoride (SF</t>
    </r>
    <r>
      <rPr>
        <vertAlign val="subscript"/>
        <sz val="11"/>
        <rFont val="Times New Roman"/>
        <family val="1"/>
      </rPr>
      <t>6</t>
    </r>
    <r>
      <rPr>
        <sz val="11"/>
        <rFont val="Times New Roman"/>
        <family val="1"/>
      </rPr>
      <t>)</t>
    </r>
    <phoneticPr fontId="9"/>
  </si>
  <si>
    <r>
      <t>Nitrogen Trifluoride (NF</t>
    </r>
    <r>
      <rPr>
        <vertAlign val="subscript"/>
        <sz val="11"/>
        <rFont val="Times New Roman"/>
        <family val="1"/>
      </rPr>
      <t>3</t>
    </r>
    <r>
      <rPr>
        <sz val="11"/>
        <rFont val="Times New Roman"/>
        <family val="1"/>
      </rPr>
      <t>)</t>
    </r>
    <phoneticPr fontId="9"/>
  </si>
  <si>
    <r>
      <rPr>
        <sz val="11"/>
        <rFont val="ＭＳ 明朝"/>
        <family val="1"/>
        <charset val="128"/>
      </rPr>
      <t>■</t>
    </r>
    <r>
      <rPr>
        <sz val="11"/>
        <rFont val="Times New Roman"/>
        <family val="1"/>
      </rPr>
      <t>Share</t>
    </r>
    <phoneticPr fontId="9"/>
  </si>
  <si>
    <r>
      <rPr>
        <sz val="11"/>
        <rFont val="ＭＳ 明朝"/>
        <family val="1"/>
        <charset val="128"/>
      </rPr>
      <t>■</t>
    </r>
    <r>
      <rPr>
        <sz val="11"/>
        <rFont val="Times New Roman"/>
        <family val="1"/>
      </rPr>
      <t>Comparison with FY2013</t>
    </r>
    <phoneticPr fontId="10"/>
  </si>
  <si>
    <r>
      <rPr>
        <sz val="11"/>
        <rFont val="Segoe UI Symbol"/>
        <family val="1"/>
      </rPr>
      <t>■</t>
    </r>
    <r>
      <rPr>
        <sz val="11"/>
        <rFont val="Times New Roman"/>
        <family val="1"/>
      </rPr>
      <t>Emissions and Removals [Mt CO</t>
    </r>
    <r>
      <rPr>
        <vertAlign val="subscript"/>
        <sz val="11"/>
        <rFont val="Times New Roman"/>
        <family val="1"/>
      </rPr>
      <t>2</t>
    </r>
    <r>
      <rPr>
        <sz val="11"/>
        <rFont val="Times New Roman"/>
        <family val="1"/>
      </rPr>
      <t xml:space="preserve"> eq.]</t>
    </r>
    <phoneticPr fontId="10"/>
  </si>
  <si>
    <r>
      <t>Removals by Measures for Forest and Other Carbon Sinks</t>
    </r>
    <r>
      <rPr>
        <vertAlign val="superscript"/>
        <sz val="11"/>
        <rFont val="ＭＳ 明朝"/>
        <family val="1"/>
        <charset val="128"/>
      </rPr>
      <t>＊</t>
    </r>
    <phoneticPr fontId="9"/>
  </si>
  <si>
    <r>
      <t>Emissions and Removals (Total</t>
    </r>
    <r>
      <rPr>
        <sz val="11"/>
        <rFont val="ＭＳ 明朝"/>
        <family val="1"/>
        <charset val="128"/>
      </rPr>
      <t>）</t>
    </r>
    <phoneticPr fontId="9"/>
  </si>
  <si>
    <r>
      <rPr>
        <sz val="11"/>
        <rFont val="ＭＳ 明朝"/>
        <family val="1"/>
        <charset val="128"/>
      </rPr>
      <t>＊</t>
    </r>
    <r>
      <rPr>
        <sz val="11"/>
        <rFont val="Times New Roman"/>
        <family val="1"/>
      </rPr>
      <t>See sheet "13.NDC-LULUCF"</t>
    </r>
    <phoneticPr fontId="9"/>
  </si>
  <si>
    <r>
      <t>Mt CO</t>
    </r>
    <r>
      <rPr>
        <vertAlign val="subscript"/>
        <sz val="11"/>
        <rFont val="Times New Roman"/>
        <family val="1"/>
      </rPr>
      <t>2</t>
    </r>
    <r>
      <rPr>
        <sz val="11"/>
        <rFont val="Times New Roman"/>
        <family val="1"/>
      </rPr>
      <t xml:space="preserve"> eq.</t>
    </r>
    <phoneticPr fontId="10"/>
  </si>
  <si>
    <r>
      <t>Energy-related CO</t>
    </r>
    <r>
      <rPr>
        <vertAlign val="subscript"/>
        <sz val="11"/>
        <rFont val="Times New Roman"/>
        <family val="1"/>
      </rPr>
      <t>2</t>
    </r>
    <r>
      <rPr>
        <sz val="11"/>
        <rFont val="Times New Roman"/>
        <family val="1"/>
      </rPr>
      <t xml:space="preserve"> Emissions</t>
    </r>
    <phoneticPr fontId="10"/>
  </si>
  <si>
    <r>
      <t>t CO</t>
    </r>
    <r>
      <rPr>
        <vertAlign val="subscript"/>
        <sz val="11"/>
        <rFont val="Times New Roman"/>
        <family val="1"/>
      </rPr>
      <t xml:space="preserve">2 </t>
    </r>
    <r>
      <rPr>
        <sz val="11"/>
        <rFont val="Times New Roman"/>
        <family val="1"/>
      </rPr>
      <t>eq./capita</t>
    </r>
    <phoneticPr fontId="10"/>
  </si>
  <si>
    <r>
      <t>t CO</t>
    </r>
    <r>
      <rPr>
        <vertAlign val="subscript"/>
        <sz val="11"/>
        <rFont val="Times New Roman"/>
        <family val="1"/>
      </rPr>
      <t>2</t>
    </r>
    <r>
      <rPr>
        <sz val="11"/>
        <rFont val="Times New Roman"/>
        <family val="1"/>
      </rPr>
      <t>/capita</t>
    </r>
    <phoneticPr fontId="10"/>
  </si>
  <si>
    <r>
      <t>Energy-related CO</t>
    </r>
    <r>
      <rPr>
        <vertAlign val="subscript"/>
        <sz val="11"/>
        <rFont val="Times New Roman"/>
        <family val="1"/>
      </rPr>
      <t>2</t>
    </r>
    <r>
      <rPr>
        <sz val="11"/>
        <rFont val="Times New Roman"/>
        <family val="1"/>
      </rPr>
      <t xml:space="preserve"> Emissions per Capita </t>
    </r>
    <phoneticPr fontId="10"/>
  </si>
  <si>
    <r>
      <rPr>
        <sz val="11"/>
        <rFont val="Segoe UI Symbol"/>
        <family val="1"/>
      </rPr>
      <t>■</t>
    </r>
    <r>
      <rPr>
        <sz val="11"/>
        <rFont val="Times New Roman"/>
        <family val="1"/>
      </rPr>
      <t>Emissions and Population</t>
    </r>
    <phoneticPr fontId="10"/>
  </si>
  <si>
    <r>
      <t>CO</t>
    </r>
    <r>
      <rPr>
        <vertAlign val="subscript"/>
        <sz val="11"/>
        <rFont val="Times New Roman"/>
        <family val="1"/>
      </rPr>
      <t>2</t>
    </r>
    <r>
      <rPr>
        <sz val="11"/>
        <rFont val="Times New Roman"/>
        <family val="1"/>
      </rPr>
      <t xml:space="preserve"> Emissions </t>
    </r>
    <phoneticPr fontId="10"/>
  </si>
  <si>
    <r>
      <t>CO</t>
    </r>
    <r>
      <rPr>
        <vertAlign val="subscript"/>
        <sz val="11"/>
        <rFont val="Times New Roman"/>
        <family val="1"/>
      </rPr>
      <t>2</t>
    </r>
    <r>
      <rPr>
        <sz val="11"/>
        <rFont val="Times New Roman"/>
        <family val="1"/>
      </rPr>
      <t xml:space="preserve"> Emissions per Capita </t>
    </r>
    <phoneticPr fontId="10"/>
  </si>
  <si>
    <r>
      <t xml:space="preserve">*Reference: 
</t>
    </r>
    <r>
      <rPr>
        <sz val="11"/>
        <rFont val="ＭＳ 明朝"/>
        <family val="1"/>
        <charset val="128"/>
      </rPr>
      <t>・</t>
    </r>
    <r>
      <rPr>
        <sz val="11"/>
        <rFont val="Times New Roman"/>
        <family val="1"/>
      </rPr>
      <t xml:space="preserve">1990, 1995, 2000, 2005, 2010, 2015, 2020: Statistics Bureau of Japan, "Population Census" (on 1st Oct.)
</t>
    </r>
    <r>
      <rPr>
        <sz val="11"/>
        <rFont val="ＭＳ 明朝"/>
        <family val="1"/>
        <charset val="128"/>
      </rPr>
      <t>・</t>
    </r>
    <r>
      <rPr>
        <sz val="11"/>
        <rFont val="Times New Roman"/>
        <family val="1"/>
      </rPr>
      <t>Other year: Statistics Bureau of Japan, "Population Estimates" (on 1st Oct.)</t>
    </r>
    <phoneticPr fontId="10"/>
  </si>
  <si>
    <t>＜報告値＞</t>
    <rPh sb="1" eb="4">
      <t>ホウコクチ</t>
    </rPh>
    <phoneticPr fontId="10"/>
  </si>
  <si>
    <r>
      <rPr>
        <sz val="11"/>
        <rFont val="ＭＳ 明朝"/>
        <family val="1"/>
        <charset val="128"/>
      </rPr>
      <t>■</t>
    </r>
    <r>
      <rPr>
        <sz val="11"/>
        <rFont val="Times New Roman"/>
        <family val="1"/>
      </rPr>
      <t xml:space="preserve">Please read the following notices before using this data. </t>
    </r>
    <phoneticPr fontId="10"/>
  </si>
  <si>
    <r>
      <rPr>
        <sz val="11"/>
        <rFont val="Segoe UI Symbol"/>
        <family val="1"/>
      </rPr>
      <t>■</t>
    </r>
    <r>
      <rPr>
        <sz val="11"/>
        <rFont val="Times New Roman"/>
        <family val="1"/>
      </rPr>
      <t>Regarding CO</t>
    </r>
    <r>
      <rPr>
        <vertAlign val="subscript"/>
        <sz val="11"/>
        <rFont val="Times New Roman"/>
        <family val="1"/>
      </rPr>
      <t>2</t>
    </r>
    <r>
      <rPr>
        <sz val="11"/>
        <rFont val="Times New Roman"/>
        <family val="1"/>
      </rPr>
      <t xml:space="preserve"> Emission Sources (Sectors/ Categories)</t>
    </r>
    <phoneticPr fontId="10"/>
  </si>
  <si>
    <r>
      <t>Energy-related CO</t>
    </r>
    <r>
      <rPr>
        <b/>
        <u/>
        <vertAlign val="subscript"/>
        <sz val="11"/>
        <rFont val="Times New Roman"/>
        <family val="1"/>
      </rPr>
      <t>2</t>
    </r>
    <phoneticPr fontId="10"/>
  </si>
  <si>
    <r>
      <t>CO</t>
    </r>
    <r>
      <rPr>
        <vertAlign val="subscript"/>
        <sz val="11"/>
        <rFont val="Times New Roman"/>
        <family val="1"/>
      </rPr>
      <t>2</t>
    </r>
    <r>
      <rPr>
        <sz val="11"/>
        <rFont val="Times New Roman"/>
        <family val="1"/>
      </rPr>
      <t xml:space="preserve"> emissions from fossil fuel combustion are shown in sectors (and subdivided sectors), which follow the “General Energy Statistics”.</t>
    </r>
    <phoneticPr fontId="10"/>
  </si>
  <si>
    <r>
      <t>Furthermore, CO</t>
    </r>
    <r>
      <rPr>
        <vertAlign val="subscript"/>
        <sz val="11"/>
        <rFont val="Times New Roman"/>
        <family val="1"/>
      </rPr>
      <t>2</t>
    </r>
    <r>
      <rPr>
        <sz val="11"/>
        <rFont val="Times New Roman"/>
        <family val="1"/>
      </rPr>
      <t xml:space="preserve"> emissions are shown in two ways; one is </t>
    </r>
    <r>
      <rPr>
        <sz val="11"/>
        <rFont val="ＭＳ 明朝"/>
        <family val="1"/>
        <charset val="128"/>
      </rPr>
      <t>【</t>
    </r>
    <r>
      <rPr>
        <sz val="11"/>
        <rFont val="Times New Roman"/>
        <family val="1"/>
      </rPr>
      <t>Unallocated emissions</t>
    </r>
    <r>
      <rPr>
        <sz val="11"/>
        <rFont val="ＭＳ 明朝"/>
        <family val="1"/>
        <charset val="128"/>
      </rPr>
      <t>】</t>
    </r>
    <r>
      <rPr>
        <sz val="11"/>
        <rFont val="Times New Roman"/>
        <family val="1"/>
      </rPr>
      <t xml:space="preserve"> and the other is </t>
    </r>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 xml:space="preserve">. </t>
    </r>
    <phoneticPr fontId="10"/>
  </si>
  <si>
    <r>
      <rPr>
        <sz val="11"/>
        <rFont val="ＭＳ 明朝"/>
        <family val="1"/>
        <charset val="128"/>
      </rPr>
      <t>【</t>
    </r>
    <r>
      <rPr>
        <sz val="11"/>
        <rFont val="Times New Roman"/>
        <family val="1"/>
      </rPr>
      <t>Unallocated emissions</t>
    </r>
    <r>
      <rPr>
        <sz val="11"/>
        <rFont val="ＭＳ 明朝"/>
        <family val="1"/>
        <charset val="128"/>
      </rPr>
      <t>】</t>
    </r>
    <r>
      <rPr>
        <sz val="11"/>
        <rFont val="Times New Roman"/>
        <family val="1"/>
      </rPr>
      <t>deal with the CO</t>
    </r>
    <r>
      <rPr>
        <vertAlign val="subscript"/>
        <sz val="11"/>
        <rFont val="Times New Roman"/>
        <family val="1"/>
      </rPr>
      <t>2</t>
    </r>
    <r>
      <rPr>
        <sz val="11"/>
        <rFont val="Times New Roman"/>
        <family val="1"/>
      </rPr>
      <t xml:space="preserve"> emissions from electricity and heat generation as the emissions from those entities.</t>
    </r>
    <phoneticPr fontId="10"/>
  </si>
  <si>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indicate the CO</t>
    </r>
    <r>
      <rPr>
        <vertAlign val="subscript"/>
        <sz val="11"/>
        <rFont val="Times New Roman"/>
        <family val="1"/>
      </rPr>
      <t>2</t>
    </r>
    <r>
      <rPr>
        <sz val="11"/>
        <rFont val="Times New Roman"/>
        <family val="1"/>
      </rPr>
      <t xml:space="preserve"> emissions with allocation  from power generation and steam generation to each sector in proportion to the consumption of electricity and heat.</t>
    </r>
    <phoneticPr fontId="10"/>
  </si>
  <si>
    <r>
      <t>Non energy-related CO</t>
    </r>
    <r>
      <rPr>
        <b/>
        <u/>
        <vertAlign val="subscript"/>
        <sz val="11"/>
        <rFont val="Times New Roman"/>
        <family val="1"/>
      </rPr>
      <t>2</t>
    </r>
    <phoneticPr fontId="10"/>
  </si>
  <si>
    <r>
      <t xml:space="preserve"> Non energy-related CO</t>
    </r>
    <r>
      <rPr>
        <vertAlign val="subscript"/>
        <sz val="11"/>
        <rFont val="Times New Roman"/>
        <family val="1"/>
      </rPr>
      <t>2</t>
    </r>
    <r>
      <rPr>
        <sz val="11"/>
        <rFont val="Times New Roman"/>
        <family val="1"/>
      </rPr>
      <t xml:space="preserve"> refers to the CO</t>
    </r>
    <r>
      <rPr>
        <vertAlign val="subscript"/>
        <sz val="11"/>
        <rFont val="Times New Roman"/>
        <family val="1"/>
      </rPr>
      <t>2</t>
    </r>
    <r>
      <rPr>
        <sz val="11"/>
        <rFont val="Times New Roman"/>
        <family val="1"/>
      </rPr>
      <t xml:space="preserve"> emissions from sources other than fossil fuel combustion. The main emission sources are  from  industrial processes and product use, </t>
    </r>
    <phoneticPr fontId="10"/>
  </si>
  <si>
    <r>
      <t>and the waste sector (including waste for energy purposes). Other also includes indirect CO</t>
    </r>
    <r>
      <rPr>
        <vertAlign val="subscript"/>
        <sz val="11"/>
        <rFont val="Times New Roman"/>
        <family val="1"/>
      </rPr>
      <t>2</t>
    </r>
    <r>
      <rPr>
        <sz val="11"/>
        <rFont val="Times New Roman"/>
        <family val="1"/>
      </rPr>
      <t>, the emissions from the agriculture sector, and fugitive emissions from fuel.</t>
    </r>
    <phoneticPr fontId="10"/>
  </si>
  <si>
    <r>
      <rPr>
        <sz val="11"/>
        <rFont val="ＭＳ 明朝"/>
        <family val="1"/>
        <charset val="128"/>
      </rPr>
      <t>＃</t>
    </r>
    <r>
      <rPr>
        <sz val="11"/>
        <rFont val="Times New Roman"/>
        <family val="1"/>
      </rPr>
      <t xml:space="preserve"> Indirect CO</t>
    </r>
    <r>
      <rPr>
        <vertAlign val="subscript"/>
        <sz val="11"/>
        <rFont val="Times New Roman"/>
        <family val="1"/>
      </rPr>
      <t>2</t>
    </r>
    <phoneticPr fontId="10"/>
  </si>
  <si>
    <r>
      <t>Carbon monoxide (CO), methane (CH</t>
    </r>
    <r>
      <rPr>
        <vertAlign val="subscript"/>
        <sz val="11"/>
        <rFont val="Times New Roman"/>
        <family val="1"/>
      </rPr>
      <t>4</t>
    </r>
    <r>
      <rPr>
        <sz val="11"/>
        <rFont val="Times New Roman"/>
        <family val="1"/>
      </rPr>
      <t>) and non-methane volatile organic compounds (NMVOC) are oxidized in the atmosphere in the long term and converted to CO</t>
    </r>
    <r>
      <rPr>
        <vertAlign val="subscript"/>
        <sz val="11"/>
        <rFont val="Times New Roman"/>
        <family val="1"/>
      </rPr>
      <t>2</t>
    </r>
    <r>
      <rPr>
        <sz val="11"/>
        <rFont val="Times New Roman"/>
        <family val="1"/>
      </rPr>
      <t xml:space="preserve">. </t>
    </r>
    <phoneticPr fontId="10"/>
  </si>
  <si>
    <r>
      <t>Indirect CO</t>
    </r>
    <r>
      <rPr>
        <vertAlign val="subscript"/>
        <sz val="11"/>
        <rFont val="Times New Roman"/>
        <family val="1"/>
      </rPr>
      <t>2</t>
    </r>
    <r>
      <rPr>
        <sz val="11"/>
        <rFont val="Times New Roman"/>
        <family val="1"/>
      </rPr>
      <t xml:space="preserve"> means the CO</t>
    </r>
    <r>
      <rPr>
        <vertAlign val="subscript"/>
        <sz val="11"/>
        <rFont val="Times New Roman"/>
        <family val="1"/>
      </rPr>
      <t>2</t>
    </r>
    <r>
      <rPr>
        <sz val="11"/>
        <rFont val="Times New Roman"/>
        <family val="1"/>
      </rPr>
      <t xml:space="preserve"> equivalent value of these emissions. However, emissions derived from combustion-origin and biomass-origin CO, CH</t>
    </r>
    <r>
      <rPr>
        <vertAlign val="subscript"/>
        <sz val="11"/>
        <rFont val="Times New Roman"/>
        <family val="1"/>
      </rPr>
      <t>4</t>
    </r>
    <r>
      <rPr>
        <sz val="11"/>
        <rFont val="Times New Roman"/>
        <family val="1"/>
      </rPr>
      <t xml:space="preserve">, and NMVOC are </t>
    </r>
    <phoneticPr fontId="10"/>
  </si>
  <si>
    <r>
      <t>The indirect CO</t>
    </r>
    <r>
      <rPr>
        <vertAlign val="subscript"/>
        <sz val="11"/>
        <rFont val="Times New Roman"/>
        <family val="1"/>
      </rPr>
      <t>2</t>
    </r>
    <r>
      <rPr>
        <sz val="11"/>
        <rFont val="Times New Roman"/>
        <family val="1"/>
      </rPr>
      <t xml:space="preserve"> does not mean the</t>
    </r>
    <r>
      <rPr>
        <sz val="11"/>
        <rFont val="ＭＳ 明朝"/>
        <family val="1"/>
        <charset val="128"/>
      </rPr>
      <t>【</t>
    </r>
    <r>
      <rPr>
        <sz val="11"/>
        <rFont val="Times New Roman"/>
        <family val="1"/>
      </rPr>
      <t>allocated emissions</t>
    </r>
    <r>
      <rPr>
        <sz val="11"/>
        <rFont val="ＭＳ 明朝"/>
        <family val="1"/>
        <charset val="128"/>
      </rPr>
      <t>】</t>
    </r>
    <r>
      <rPr>
        <sz val="11"/>
        <rFont val="Times New Roman"/>
        <family val="1"/>
      </rPr>
      <t>, which were called "indirect emissions" until November 2015.</t>
    </r>
    <phoneticPr fontId="10"/>
  </si>
  <si>
    <r>
      <rPr>
        <sz val="11"/>
        <rFont val="ＭＳ 明朝"/>
        <family val="1"/>
        <charset val="128"/>
      </rPr>
      <t>■</t>
    </r>
    <r>
      <rPr>
        <sz val="11"/>
        <rFont val="Times New Roman"/>
        <family val="1"/>
      </rPr>
      <t>Notes</t>
    </r>
    <phoneticPr fontId="10"/>
  </si>
  <si>
    <r>
      <t>The LULUCF values in Sheet "14.</t>
    </r>
    <r>
      <rPr>
        <sz val="11"/>
        <rFont val="ＭＳ 明朝"/>
        <family val="1"/>
        <charset val="128"/>
      </rPr>
      <t>【</t>
    </r>
    <r>
      <rPr>
        <sz val="11"/>
        <rFont val="Times New Roman"/>
        <family val="1"/>
      </rPr>
      <t>Annex</t>
    </r>
    <r>
      <rPr>
        <sz val="11"/>
        <rFont val="ＭＳ 明朝"/>
        <family val="1"/>
        <charset val="128"/>
      </rPr>
      <t>】</t>
    </r>
    <r>
      <rPr>
        <sz val="11"/>
        <rFont val="Times New Roman"/>
        <family val="1"/>
      </rPr>
      <t xml:space="preserve">UN-GHGs" are from the inventory reported to the United Nations, </t>
    </r>
    <phoneticPr fontId="10"/>
  </si>
  <si>
    <r>
      <t>Since then, a part of CO</t>
    </r>
    <r>
      <rPr>
        <vertAlign val="subscript"/>
        <sz val="11"/>
        <rFont val="Times New Roman"/>
        <family val="1"/>
      </rPr>
      <t>2</t>
    </r>
    <r>
      <rPr>
        <sz val="11"/>
        <rFont val="Times New Roman"/>
        <family val="1"/>
      </rPr>
      <t xml:space="preserve"> emissions from autoproducers in the industry sector and the commercial and other sector in the previous classification </t>
    </r>
    <phoneticPr fontId="10"/>
  </si>
  <si>
    <r>
      <t>unallocated CO</t>
    </r>
    <r>
      <rPr>
        <vertAlign val="subscript"/>
        <sz val="11"/>
        <rFont val="Times New Roman"/>
        <family val="1"/>
      </rPr>
      <t>2</t>
    </r>
    <r>
      <rPr>
        <sz val="11"/>
        <rFont val="Times New Roman"/>
        <family val="1"/>
      </rPr>
      <t xml:space="preserve"> emissions from these sectors in sheet “2.CO2-Sector” changed between FY2015 and FY2016 in a discontinuous manner.</t>
    </r>
    <phoneticPr fontId="10"/>
  </si>
  <si>
    <r>
      <t>Meanwhile, changes in allocated CO</t>
    </r>
    <r>
      <rPr>
        <vertAlign val="subscript"/>
        <sz val="11"/>
        <rFont val="Times New Roman"/>
        <family val="1"/>
      </rPr>
      <t>2</t>
    </r>
    <r>
      <rPr>
        <sz val="11"/>
        <rFont val="Times New Roman"/>
        <family val="1"/>
      </rPr>
      <t xml:space="preserve"> emissions from these sectors in sheet “3.Allocated_CO2-Sector” were less affected by the act amendment than unallocated CO</t>
    </r>
    <r>
      <rPr>
        <vertAlign val="subscript"/>
        <sz val="11"/>
        <rFont val="Times New Roman"/>
        <family val="1"/>
      </rPr>
      <t>2</t>
    </r>
    <r>
      <rPr>
        <sz val="11"/>
        <rFont val="Times New Roman"/>
        <family val="1"/>
      </rPr>
      <t xml:space="preserve"> emissions above </t>
    </r>
    <phoneticPr fontId="10"/>
  </si>
  <si>
    <r>
      <t>because that part of CO</t>
    </r>
    <r>
      <rPr>
        <vertAlign val="subscript"/>
        <sz val="11"/>
        <rFont val="Times New Roman"/>
        <family val="1"/>
      </rPr>
      <t>2</t>
    </r>
    <r>
      <rPr>
        <sz val="11"/>
        <rFont val="Times New Roman"/>
        <family val="1"/>
      </rPr>
      <t xml:space="preserve"> emissions are allocated to the sectors that consumed electricity and heat.</t>
    </r>
    <phoneticPr fontId="10"/>
  </si>
  <si>
    <r>
      <rPr>
        <sz val="11"/>
        <rFont val="Segoe UI Symbol"/>
        <family val="1"/>
      </rPr>
      <t>■</t>
    </r>
    <r>
      <rPr>
        <sz val="11"/>
        <rFont val="Times New Roman"/>
        <family val="1"/>
      </rPr>
      <t>Units of Measures</t>
    </r>
    <phoneticPr fontId="10"/>
  </si>
  <si>
    <r>
      <rPr>
        <sz val="11"/>
        <rFont val="Segoe UI Symbol"/>
        <family val="1"/>
      </rPr>
      <t>■</t>
    </r>
    <r>
      <rPr>
        <sz val="11"/>
        <rFont val="Times New Roman"/>
        <family val="1"/>
      </rPr>
      <t>Global Warming Potentials (GWP): time horizon = 100 years</t>
    </r>
    <phoneticPr fontId="10"/>
  </si>
  <si>
    <r>
      <rPr>
        <sz val="11"/>
        <rFont val="ＭＳ 明朝"/>
        <family val="1"/>
        <charset val="128"/>
      </rPr>
      <t>■</t>
    </r>
    <r>
      <rPr>
        <sz val="11"/>
        <rFont val="Times New Roman"/>
        <family val="1"/>
      </rPr>
      <t>Emissions [kt CO</t>
    </r>
    <r>
      <rPr>
        <vertAlign val="subscript"/>
        <sz val="11"/>
        <rFont val="Times New Roman"/>
        <family val="1"/>
      </rPr>
      <t>2</t>
    </r>
    <r>
      <rPr>
        <sz val="11"/>
        <rFont val="Times New Roman"/>
        <family val="1"/>
      </rPr>
      <t>]</t>
    </r>
    <phoneticPr fontId="10"/>
  </si>
  <si>
    <r>
      <t>Energy-related CO</t>
    </r>
    <r>
      <rPr>
        <b/>
        <vertAlign val="subscript"/>
        <sz val="11"/>
        <rFont val="Times New Roman"/>
        <family val="1"/>
      </rPr>
      <t>2</t>
    </r>
    <phoneticPr fontId="10"/>
  </si>
  <si>
    <r>
      <t>Miscellaneous Manufacturing Industry (Other than the Above</t>
    </r>
    <r>
      <rPr>
        <sz val="11"/>
        <rFont val="ＭＳ 明朝"/>
        <family val="1"/>
        <charset val="128"/>
      </rPr>
      <t>）</t>
    </r>
    <phoneticPr fontId="10"/>
  </si>
  <si>
    <r>
      <t>Non-energy-related CO</t>
    </r>
    <r>
      <rPr>
        <b/>
        <vertAlign val="subscript"/>
        <sz val="11"/>
        <rFont val="Times New Roman"/>
        <family val="1"/>
      </rPr>
      <t>2</t>
    </r>
    <phoneticPr fontId="10"/>
  </si>
  <si>
    <r>
      <t>Other (Indirect CO</t>
    </r>
    <r>
      <rPr>
        <b/>
        <vertAlign val="subscript"/>
        <sz val="11"/>
        <rFont val="Times New Roman"/>
        <family val="1"/>
      </rPr>
      <t>2</t>
    </r>
    <r>
      <rPr>
        <b/>
        <sz val="11"/>
        <rFont val="Times New Roman"/>
        <family val="1"/>
      </rPr>
      <t>, etc.)</t>
    </r>
    <phoneticPr fontId="10"/>
  </si>
  <si>
    <r>
      <t>Indirect CO</t>
    </r>
    <r>
      <rPr>
        <vertAlign val="subscript"/>
        <sz val="11"/>
        <rFont val="Times New Roman"/>
        <family val="1"/>
      </rPr>
      <t>2</t>
    </r>
    <phoneticPr fontId="10"/>
  </si>
  <si>
    <r>
      <rPr>
        <sz val="11"/>
        <rFont val="ＭＳ 明朝"/>
        <family val="1"/>
        <charset val="128"/>
      </rPr>
      <t>■</t>
    </r>
    <r>
      <rPr>
        <sz val="11"/>
        <rFont val="Times New Roman"/>
        <family val="1"/>
      </rPr>
      <t>Emissions [Mt CO</t>
    </r>
    <r>
      <rPr>
        <vertAlign val="subscript"/>
        <sz val="11"/>
        <rFont val="Times New Roman"/>
        <family val="1"/>
      </rPr>
      <t>2</t>
    </r>
    <r>
      <rPr>
        <sz val="11"/>
        <rFont val="Times New Roman"/>
        <family val="1"/>
      </rPr>
      <t>]</t>
    </r>
    <phoneticPr fontId="10"/>
  </si>
  <si>
    <r>
      <t>Other (Indirect CO</t>
    </r>
    <r>
      <rPr>
        <vertAlign val="subscript"/>
        <sz val="11"/>
        <rFont val="Times New Roman"/>
        <family val="1"/>
      </rPr>
      <t>2</t>
    </r>
    <r>
      <rPr>
        <sz val="11"/>
        <rFont val="Times New Roman"/>
        <family val="1"/>
      </rPr>
      <t>, etc.)</t>
    </r>
    <phoneticPr fontId="10"/>
  </si>
  <si>
    <r>
      <rPr>
        <sz val="11"/>
        <rFont val="ＭＳ 明朝"/>
        <family val="1"/>
        <charset val="128"/>
      </rPr>
      <t>■</t>
    </r>
    <r>
      <rPr>
        <sz val="11"/>
        <rFont val="Times New Roman"/>
        <family val="1"/>
      </rPr>
      <t xml:space="preserve">Comparison with FY2013 </t>
    </r>
    <phoneticPr fontId="10"/>
  </si>
  <si>
    <r>
      <rPr>
        <sz val="11"/>
        <rFont val="ＭＳ 明朝"/>
        <family val="1"/>
        <charset val="128"/>
      </rPr>
      <t>　</t>
    </r>
    <r>
      <rPr>
        <sz val="11"/>
        <rFont val="Times New Roman"/>
        <family val="1"/>
      </rPr>
      <t>Passenger Vehicle</t>
    </r>
    <phoneticPr fontId="10"/>
  </si>
  <si>
    <r>
      <rPr>
        <sz val="11"/>
        <rFont val="ＭＳ 明朝"/>
        <family val="1"/>
        <charset val="128"/>
      </rPr>
      <t>　　</t>
    </r>
    <r>
      <rPr>
        <sz val="11"/>
        <rFont val="Times New Roman"/>
        <family val="1"/>
      </rPr>
      <t xml:space="preserve"> General Use</t>
    </r>
    <phoneticPr fontId="10"/>
  </si>
  <si>
    <r>
      <rPr>
        <sz val="11"/>
        <rFont val="ＭＳ 明朝"/>
        <family val="1"/>
        <charset val="128"/>
      </rPr>
      <t>　　　　</t>
    </r>
    <r>
      <rPr>
        <sz val="11"/>
        <rFont val="Times New Roman"/>
        <family val="1"/>
      </rPr>
      <t>Household Use</t>
    </r>
    <phoneticPr fontId="10"/>
  </si>
  <si>
    <r>
      <rPr>
        <sz val="11"/>
        <rFont val="ＭＳ 明朝"/>
        <family val="1"/>
        <charset val="128"/>
      </rPr>
      <t>　　　　</t>
    </r>
    <r>
      <rPr>
        <sz val="11"/>
        <rFont val="Times New Roman"/>
        <family val="1"/>
      </rPr>
      <t>Industrial Use and Others</t>
    </r>
    <phoneticPr fontId="10"/>
  </si>
  <si>
    <r>
      <rPr>
        <sz val="11"/>
        <rFont val="ＭＳ 明朝"/>
        <family val="1"/>
        <charset val="128"/>
      </rPr>
      <t>　　</t>
    </r>
    <r>
      <rPr>
        <sz val="11"/>
        <rFont val="Times New Roman"/>
        <family val="1"/>
      </rPr>
      <t xml:space="preserve"> Taxi</t>
    </r>
    <phoneticPr fontId="10"/>
  </si>
  <si>
    <r>
      <rPr>
        <sz val="11"/>
        <rFont val="ＭＳ 明朝"/>
        <family val="1"/>
        <charset val="128"/>
      </rPr>
      <t>　</t>
    </r>
    <r>
      <rPr>
        <sz val="11"/>
        <rFont val="Times New Roman"/>
        <family val="1"/>
      </rPr>
      <t>Bus</t>
    </r>
    <phoneticPr fontId="10"/>
  </si>
  <si>
    <r>
      <rPr>
        <sz val="11"/>
        <rFont val="ＭＳ 明朝"/>
        <family val="1"/>
        <charset val="128"/>
      </rPr>
      <t>　　</t>
    </r>
    <r>
      <rPr>
        <sz val="11"/>
        <rFont val="Times New Roman"/>
        <family val="1"/>
      </rPr>
      <t xml:space="preserve"> Common Omnibus Industry Use</t>
    </r>
    <phoneticPr fontId="10"/>
  </si>
  <si>
    <r>
      <rPr>
        <sz val="11"/>
        <rFont val="ＭＳ 明朝"/>
        <family val="1"/>
        <charset val="128"/>
      </rPr>
      <t>　</t>
    </r>
    <r>
      <rPr>
        <sz val="11"/>
        <rFont val="Times New Roman"/>
        <family val="1"/>
      </rPr>
      <t>Motorcycle</t>
    </r>
    <phoneticPr fontId="10"/>
  </si>
  <si>
    <r>
      <rPr>
        <sz val="11"/>
        <rFont val="ＭＳ 明朝"/>
        <family val="1"/>
        <charset val="128"/>
      </rPr>
      <t>　</t>
    </r>
    <r>
      <rPr>
        <sz val="11"/>
        <rFont val="Times New Roman"/>
        <family val="1"/>
      </rPr>
      <t>Freight Transport Industry Use</t>
    </r>
    <phoneticPr fontId="10"/>
  </si>
  <si>
    <r>
      <rPr>
        <sz val="11"/>
        <rFont val="ＭＳ 明朝"/>
        <family val="1"/>
        <charset val="128"/>
      </rPr>
      <t>　</t>
    </r>
    <r>
      <rPr>
        <sz val="11"/>
        <rFont val="Times New Roman"/>
        <family val="1"/>
      </rPr>
      <t>General Use</t>
    </r>
    <phoneticPr fontId="10"/>
  </si>
  <si>
    <r>
      <rPr>
        <sz val="11"/>
        <rFont val="ＭＳ 明朝"/>
        <family val="1"/>
        <charset val="128"/>
      </rPr>
      <t>　　</t>
    </r>
    <r>
      <rPr>
        <sz val="11"/>
        <rFont val="Times New Roman"/>
        <family val="1"/>
      </rPr>
      <t xml:space="preserve"> Freight </t>
    </r>
    <phoneticPr fontId="10"/>
  </si>
  <si>
    <r>
      <rPr>
        <sz val="11"/>
        <rFont val="ＭＳ 明朝"/>
        <family val="1"/>
        <charset val="128"/>
      </rPr>
      <t>　　</t>
    </r>
    <r>
      <rPr>
        <sz val="11"/>
        <rFont val="Times New Roman"/>
        <family val="1"/>
      </rPr>
      <t xml:space="preserve"> Accompanied Passenger</t>
    </r>
    <phoneticPr fontId="10"/>
  </si>
  <si>
    <r>
      <t>Breakdown of CO</t>
    </r>
    <r>
      <rPr>
        <b/>
        <vertAlign val="subscript"/>
        <sz val="16"/>
        <rFont val="Times New Roman"/>
        <family val="1"/>
      </rPr>
      <t>2</t>
    </r>
    <r>
      <rPr>
        <b/>
        <sz val="16"/>
        <rFont val="Times New Roman"/>
        <family val="1"/>
      </rPr>
      <t xml:space="preserve"> Emissions (Share of unallocated and allocated emissions)</t>
    </r>
    <phoneticPr fontId="10"/>
  </si>
  <si>
    <r>
      <rPr>
        <sz val="14"/>
        <rFont val="ＭＳ 明朝"/>
        <family val="1"/>
        <charset val="128"/>
      </rPr>
      <t>■</t>
    </r>
    <r>
      <rPr>
        <sz val="14"/>
        <rFont val="Times New Roman"/>
        <family val="1"/>
      </rPr>
      <t>Unallocated</t>
    </r>
    <phoneticPr fontId="10"/>
  </si>
  <si>
    <r>
      <t>Emissions
[kt CO</t>
    </r>
    <r>
      <rPr>
        <vertAlign val="subscript"/>
        <sz val="11"/>
        <rFont val="Times New Roman"/>
        <family val="1"/>
      </rPr>
      <t>2</t>
    </r>
    <r>
      <rPr>
        <sz val="11"/>
        <rFont val="Times New Roman"/>
        <family val="1"/>
      </rPr>
      <t>]</t>
    </r>
    <phoneticPr fontId="10"/>
  </si>
  <si>
    <r>
      <rPr>
        <sz val="14"/>
        <rFont val="ＭＳ 明朝"/>
        <family val="1"/>
        <charset val="128"/>
      </rPr>
      <t>■</t>
    </r>
    <r>
      <rPr>
        <sz val="14"/>
        <rFont val="Times New Roman"/>
        <family val="1"/>
      </rPr>
      <t>Allocated</t>
    </r>
    <phoneticPr fontId="10"/>
  </si>
  <si>
    <r>
      <t>Energy-related CO</t>
    </r>
    <r>
      <rPr>
        <b/>
        <vertAlign val="subscript"/>
        <sz val="16"/>
        <rFont val="Times New Roman"/>
        <family val="1"/>
      </rPr>
      <t>2</t>
    </r>
    <r>
      <rPr>
        <b/>
        <sz val="16"/>
        <rFont val="Times New Roman"/>
        <family val="1"/>
      </rPr>
      <t xml:space="preserve"> Emissions by Fuel Type </t>
    </r>
    <phoneticPr fontId="10"/>
  </si>
  <si>
    <r>
      <t>CH</t>
    </r>
    <r>
      <rPr>
        <b/>
        <vertAlign val="subscript"/>
        <sz val="16"/>
        <rFont val="Times New Roman"/>
        <family val="1"/>
      </rPr>
      <t>4</t>
    </r>
    <r>
      <rPr>
        <b/>
        <sz val="16"/>
        <rFont val="Times New Roman"/>
        <family val="1"/>
      </rPr>
      <t xml:space="preserve"> Emissions</t>
    </r>
    <phoneticPr fontId="10"/>
  </si>
  <si>
    <r>
      <rPr>
        <sz val="11"/>
        <rFont val="ＭＳ 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10"/>
  </si>
  <si>
    <r>
      <t>N</t>
    </r>
    <r>
      <rPr>
        <b/>
        <vertAlign val="subscript"/>
        <sz val="16"/>
        <rFont val="Times New Roman"/>
        <family val="1"/>
      </rPr>
      <t>2</t>
    </r>
    <r>
      <rPr>
        <b/>
        <sz val="16"/>
        <rFont val="Times New Roman"/>
        <family val="1"/>
      </rPr>
      <t>O Emissions</t>
    </r>
    <phoneticPr fontId="10"/>
  </si>
  <si>
    <r>
      <t>CO</t>
    </r>
    <r>
      <rPr>
        <vertAlign val="subscript"/>
        <sz val="11"/>
        <rFont val="Times New Roman"/>
        <family val="1"/>
      </rPr>
      <t>2</t>
    </r>
    <r>
      <rPr>
        <sz val="11"/>
        <rFont val="Times New Roman"/>
        <family val="1"/>
      </rPr>
      <t xml:space="preserve"> Emissions per GDP</t>
    </r>
    <phoneticPr fontId="10"/>
  </si>
  <si>
    <r>
      <t>Energy-related CO</t>
    </r>
    <r>
      <rPr>
        <vertAlign val="subscript"/>
        <sz val="11"/>
        <rFont val="Times New Roman"/>
        <family val="1"/>
      </rPr>
      <t>2</t>
    </r>
    <r>
      <rPr>
        <sz val="11"/>
        <rFont val="Times New Roman"/>
        <family val="1"/>
      </rPr>
      <t xml:space="preserve"> Emissions per GDP</t>
    </r>
    <phoneticPr fontId="10"/>
  </si>
  <si>
    <r>
      <t>t CO</t>
    </r>
    <r>
      <rPr>
        <vertAlign val="subscript"/>
        <sz val="11"/>
        <rFont val="Times New Roman"/>
        <family val="1"/>
      </rPr>
      <t xml:space="preserve">2 </t>
    </r>
    <r>
      <rPr>
        <sz val="11"/>
        <rFont val="Times New Roman"/>
        <family val="1"/>
      </rPr>
      <t>eq./million yen</t>
    </r>
    <phoneticPr fontId="10"/>
  </si>
  <si>
    <r>
      <t>t CO</t>
    </r>
    <r>
      <rPr>
        <vertAlign val="subscript"/>
        <sz val="11"/>
        <rFont val="Times New Roman"/>
        <family val="1"/>
      </rPr>
      <t>2</t>
    </r>
    <r>
      <rPr>
        <sz val="11"/>
        <rFont val="Times New Roman"/>
        <family val="1"/>
      </rPr>
      <t>/million yen</t>
    </r>
    <phoneticPr fontId="10"/>
  </si>
  <si>
    <r>
      <t>Household CO</t>
    </r>
    <r>
      <rPr>
        <b/>
        <vertAlign val="subscript"/>
        <sz val="16"/>
        <rFont val="Times New Roman"/>
        <family val="1"/>
      </rPr>
      <t>2</t>
    </r>
    <r>
      <rPr>
        <b/>
        <sz val="16"/>
        <rFont val="Times New Roman"/>
        <family val="1"/>
      </rPr>
      <t xml:space="preserve"> Emissions
(per household) </t>
    </r>
    <phoneticPr fontId="10"/>
  </si>
  <si>
    <r>
      <rPr>
        <sz val="11"/>
        <rFont val="Segoe UI Symbol"/>
        <family val="1"/>
      </rPr>
      <t>■</t>
    </r>
    <r>
      <rPr>
        <sz val="11"/>
        <rFont val="Times New Roman"/>
        <family val="1"/>
      </rPr>
      <t>Number of Households [1000 households]</t>
    </r>
    <phoneticPr fontId="10"/>
  </si>
  <si>
    <r>
      <rPr>
        <sz val="11"/>
        <rFont val="Segoe UI Symbol"/>
        <family val="1"/>
      </rPr>
      <t>■</t>
    </r>
    <r>
      <rPr>
        <sz val="11"/>
        <rFont val="Times New Roman"/>
        <family val="1"/>
      </rPr>
      <t>Emissions by Fuel Type [kg CO</t>
    </r>
    <r>
      <rPr>
        <vertAlign val="subscript"/>
        <sz val="11"/>
        <rFont val="Times New Roman"/>
        <family val="1"/>
      </rPr>
      <t>2</t>
    </r>
    <r>
      <rPr>
        <sz val="11"/>
        <rFont val="Times New Roman"/>
        <family val="1"/>
      </rPr>
      <t>/household]</t>
    </r>
    <phoneticPr fontId="13"/>
  </si>
  <si>
    <r>
      <rPr>
        <sz val="11"/>
        <rFont val="Segoe UI Symbol"/>
        <family val="1"/>
      </rPr>
      <t>■</t>
    </r>
    <r>
      <rPr>
        <sz val="11"/>
        <rFont val="Times New Roman"/>
        <family val="1"/>
      </rPr>
      <t>Emissions by Purpose [kg CO</t>
    </r>
    <r>
      <rPr>
        <vertAlign val="subscript"/>
        <sz val="11"/>
        <rFont val="Times New Roman"/>
        <family val="1"/>
      </rPr>
      <t>2</t>
    </r>
    <r>
      <rPr>
        <sz val="11"/>
        <rFont val="Times New Roman"/>
        <family val="1"/>
      </rPr>
      <t>/household]</t>
    </r>
    <phoneticPr fontId="13"/>
  </si>
  <si>
    <r>
      <rPr>
        <b/>
        <sz val="16"/>
        <rFont val="ＭＳ 明朝"/>
        <family val="1"/>
        <charset val="128"/>
      </rPr>
      <t>【</t>
    </r>
    <r>
      <rPr>
        <b/>
        <sz val="16"/>
        <rFont val="Times New Roman"/>
        <family val="1"/>
      </rPr>
      <t>Annex</t>
    </r>
    <r>
      <rPr>
        <b/>
        <sz val="16"/>
        <rFont val="ＭＳ 明朝"/>
        <family val="1"/>
        <charset val="128"/>
      </rPr>
      <t>】</t>
    </r>
    <r>
      <rPr>
        <b/>
        <sz val="16"/>
        <rFont val="Times New Roman"/>
        <family val="1"/>
      </rPr>
      <t>Greenhouse Gas Emissions and Removals by Gas and by Sector Based on the UN Guidelines</t>
    </r>
    <phoneticPr fontId="10"/>
  </si>
  <si>
    <r>
      <rPr>
        <sz val="11"/>
        <rFont val="Segoe UI Symbol"/>
        <family val="1"/>
      </rPr>
      <t>■</t>
    </r>
    <r>
      <rPr>
        <sz val="11"/>
        <rFont val="Times New Roman"/>
        <family val="1"/>
      </rPr>
      <t>Emissions/ Removals [kt CO</t>
    </r>
    <r>
      <rPr>
        <vertAlign val="subscript"/>
        <sz val="11"/>
        <rFont val="Times New Roman"/>
        <family val="1"/>
      </rPr>
      <t>2</t>
    </r>
    <r>
      <rPr>
        <sz val="11"/>
        <rFont val="Times New Roman"/>
        <family val="1"/>
      </rPr>
      <t xml:space="preserve"> eq.]</t>
    </r>
    <phoneticPr fontId="10"/>
  </si>
  <si>
    <r>
      <t>Indirect CO</t>
    </r>
    <r>
      <rPr>
        <b/>
        <vertAlign val="subscript"/>
        <sz val="11"/>
        <rFont val="Times New Roman"/>
        <family val="1"/>
      </rPr>
      <t>2</t>
    </r>
    <phoneticPr fontId="10"/>
  </si>
  <si>
    <r>
      <t>Total (Excluding LULUCF, Excluding Indirect CO</t>
    </r>
    <r>
      <rPr>
        <b/>
        <vertAlign val="subscript"/>
        <sz val="11"/>
        <rFont val="Times New Roman"/>
        <family val="1"/>
      </rPr>
      <t>2</t>
    </r>
    <r>
      <rPr>
        <b/>
        <sz val="11"/>
        <rFont val="Times New Roman"/>
        <family val="1"/>
      </rPr>
      <t>)</t>
    </r>
    <phoneticPr fontId="10"/>
  </si>
  <si>
    <r>
      <t>Total (Including LULUCF, Excluding Indirect CO</t>
    </r>
    <r>
      <rPr>
        <b/>
        <vertAlign val="subscript"/>
        <sz val="11"/>
        <rFont val="Times New Roman"/>
        <family val="1"/>
      </rPr>
      <t>2</t>
    </r>
    <r>
      <rPr>
        <b/>
        <sz val="11"/>
        <rFont val="Times New Roman"/>
        <family val="1"/>
      </rPr>
      <t>)</t>
    </r>
    <phoneticPr fontId="10"/>
  </si>
  <si>
    <r>
      <t>Total (Excluding LULUCF, Including Indirect CO</t>
    </r>
    <r>
      <rPr>
        <b/>
        <vertAlign val="subscript"/>
        <sz val="11"/>
        <rFont val="Times New Roman"/>
        <family val="1"/>
      </rPr>
      <t>2</t>
    </r>
    <r>
      <rPr>
        <b/>
        <sz val="11"/>
        <rFont val="Times New Roman"/>
        <family val="1"/>
      </rPr>
      <t>)</t>
    </r>
    <phoneticPr fontId="10"/>
  </si>
  <si>
    <r>
      <t>Total (Including LULUCF, Including Indirect CO</t>
    </r>
    <r>
      <rPr>
        <b/>
        <vertAlign val="subscript"/>
        <sz val="11"/>
        <rFont val="Times New Roman"/>
        <family val="1"/>
      </rPr>
      <t>2</t>
    </r>
    <r>
      <rPr>
        <b/>
        <sz val="11"/>
        <rFont val="Times New Roman"/>
        <family val="1"/>
      </rPr>
      <t>)</t>
    </r>
    <phoneticPr fontId="10"/>
  </si>
  <si>
    <r>
      <t>National GHG Emissions (Excluding LULUCF, Including Indirect CO</t>
    </r>
    <r>
      <rPr>
        <vertAlign val="subscript"/>
        <sz val="11"/>
        <rFont val="Times New Roman"/>
        <family val="1"/>
      </rPr>
      <t>2</t>
    </r>
    <r>
      <rPr>
        <sz val="11"/>
        <rFont val="Times New Roman"/>
        <family val="1"/>
      </rPr>
      <t>)</t>
    </r>
    <phoneticPr fontId="10"/>
  </si>
  <si>
    <t>Commercial refrigeration</t>
    <phoneticPr fontId="10"/>
  </si>
  <si>
    <t>Stationary Air-Conditioning (Household)</t>
    <phoneticPr fontId="10"/>
  </si>
  <si>
    <t>Car Air Conditioners</t>
    <phoneticPr fontId="10"/>
  </si>
  <si>
    <r>
      <rPr>
        <sz val="11"/>
        <rFont val="ＭＳ 明朝"/>
        <family val="1"/>
        <charset val="128"/>
      </rPr>
      <t>排出量</t>
    </r>
    <rPh sb="0" eb="3">
      <t>ハイシュツリョウ</t>
    </rPh>
    <phoneticPr fontId="9"/>
  </si>
  <si>
    <r>
      <rPr>
        <sz val="11"/>
        <rFont val="ＭＳ 明朝"/>
        <family val="1"/>
        <charset val="128"/>
      </rPr>
      <t>森林等の吸収源対策による吸収量</t>
    </r>
    <r>
      <rPr>
        <vertAlign val="superscript"/>
        <sz val="11"/>
        <rFont val="ＭＳ 明朝"/>
        <family val="1"/>
        <charset val="128"/>
      </rPr>
      <t>※</t>
    </r>
    <rPh sb="0" eb="2">
      <t>シンリン</t>
    </rPh>
    <rPh sb="2" eb="3">
      <t>ナド</t>
    </rPh>
    <rPh sb="4" eb="6">
      <t>キュウシュウ</t>
    </rPh>
    <rPh sb="6" eb="7">
      <t>ゲン</t>
    </rPh>
    <rPh sb="7" eb="9">
      <t>タイサク</t>
    </rPh>
    <rPh sb="12" eb="14">
      <t>キュウシュウ</t>
    </rPh>
    <rPh sb="14" eb="15">
      <t>リョウ</t>
    </rPh>
    <phoneticPr fontId="9"/>
  </si>
  <si>
    <r>
      <rPr>
        <sz val="11"/>
        <rFont val="ＭＳ 明朝"/>
        <family val="1"/>
        <charset val="128"/>
      </rPr>
      <t>排出・吸収量（計）</t>
    </r>
    <rPh sb="0" eb="2">
      <t>ハイシュツ</t>
    </rPh>
    <rPh sb="3" eb="5">
      <t>キュウシュウ</t>
    </rPh>
    <rPh sb="5" eb="6">
      <t>リョウ</t>
    </rPh>
    <rPh sb="7" eb="8">
      <t>ケイ</t>
    </rPh>
    <phoneticPr fontId="9"/>
  </si>
  <si>
    <r>
      <rPr>
        <sz val="11"/>
        <rFont val="ＭＳ 明朝"/>
        <family val="1"/>
        <charset val="128"/>
      </rPr>
      <t>※「</t>
    </r>
    <r>
      <rPr>
        <sz val="11"/>
        <rFont val="Times New Roman"/>
        <family val="1"/>
      </rPr>
      <t xml:space="preserve"> 13.NDC-LULUCF</t>
    </r>
    <r>
      <rPr>
        <sz val="11"/>
        <rFont val="ＭＳ 明朝"/>
        <family val="1"/>
        <charset val="128"/>
      </rPr>
      <t>」シート参照</t>
    </r>
    <rPh sb="20" eb="22">
      <t>サンショウ</t>
    </rPh>
    <phoneticPr fontId="9"/>
  </si>
  <si>
    <t>NO</t>
    <phoneticPr fontId="10"/>
  </si>
  <si>
    <t xml:space="preserve"> Measures for forest carbon sinks</t>
    <phoneticPr fontId="10"/>
  </si>
  <si>
    <t>排出をプラス（＋）、吸収をマイナス（－）として表示している。</t>
    <phoneticPr fontId="10"/>
  </si>
  <si>
    <t>「その他」以外は単年度の排出量及び吸収量ではなく、参照レベル方式等を適用後の値を示している。</t>
    <phoneticPr fontId="10"/>
  </si>
  <si>
    <t xml:space="preserve"> Coastal wetlands, Other</t>
    <phoneticPr fontId="10"/>
  </si>
  <si>
    <t>化石燃料起源の界面活性剤の分解</t>
  </si>
  <si>
    <r>
      <t xml:space="preserve">5.E. </t>
    </r>
    <r>
      <rPr>
        <sz val="11"/>
        <rFont val="ＭＳ 明朝"/>
        <family val="1"/>
        <charset val="128"/>
      </rPr>
      <t>化石燃料起源の界面活性剤の分解</t>
    </r>
    <phoneticPr fontId="10"/>
  </si>
  <si>
    <t>Promotion of urban greening</t>
    <phoneticPr fontId="10"/>
  </si>
  <si>
    <t>【参考】国連ガイドライン準拠のガス別・部門別温室効果ガス排出量及び吸収量</t>
    <rPh sb="1" eb="3">
      <t>サンコウ</t>
    </rPh>
    <rPh sb="4" eb="6">
      <t>コクレン</t>
    </rPh>
    <rPh sb="12" eb="14">
      <t>ジュンキョ</t>
    </rPh>
    <rPh sb="17" eb="18">
      <t>ベツ</t>
    </rPh>
    <rPh sb="19" eb="21">
      <t>ブモン</t>
    </rPh>
    <rPh sb="20" eb="21">
      <t>ベツ</t>
    </rPh>
    <rPh sb="22" eb="24">
      <t>オンシツ</t>
    </rPh>
    <rPh sb="24" eb="26">
      <t>コウカ</t>
    </rPh>
    <rPh sb="28" eb="30">
      <t>ハイシュツ</t>
    </rPh>
    <rPh sb="30" eb="31">
      <t>リョウ</t>
    </rPh>
    <rPh sb="31" eb="32">
      <t>オヨ</t>
    </rPh>
    <rPh sb="33" eb="35">
      <t>キュウシュウ</t>
    </rPh>
    <rPh sb="34" eb="35">
      <t>リョウ</t>
    </rPh>
    <phoneticPr fontId="10"/>
  </si>
  <si>
    <r>
      <rPr>
        <sz val="11"/>
        <rFont val="Segoe UI Symbol"/>
        <family val="1"/>
      </rPr>
      <t>■</t>
    </r>
    <r>
      <rPr>
        <sz val="11"/>
        <rFont val="ＭＳ 明朝"/>
        <family val="1"/>
        <charset val="128"/>
      </rPr>
      <t>排出量及び吸収量　</t>
    </r>
    <r>
      <rPr>
        <sz val="11"/>
        <rFont val="Times New Roman"/>
        <family val="1"/>
      </rPr>
      <t>[kt CO</t>
    </r>
    <r>
      <rPr>
        <vertAlign val="subscript"/>
        <sz val="11"/>
        <rFont val="Times New Roman"/>
        <family val="1"/>
      </rPr>
      <t>2</t>
    </r>
    <r>
      <rPr>
        <sz val="11"/>
        <rFont val="Times New Roman"/>
        <family val="1"/>
      </rPr>
      <t xml:space="preserve"> eq.]</t>
    </r>
    <rPh sb="1" eb="3">
      <t>ハイシュツ</t>
    </rPh>
    <rPh sb="3" eb="4">
      <t>リョウ</t>
    </rPh>
    <rPh sb="4" eb="5">
      <t>オヨ</t>
    </rPh>
    <rPh sb="6" eb="8">
      <t>キュウシュウ</t>
    </rPh>
    <rPh sb="8" eb="9">
      <t>リョウ</t>
    </rPh>
    <phoneticPr fontId="10"/>
  </si>
  <si>
    <t>排出源</t>
    <rPh sb="0" eb="2">
      <t>ハイシュツ</t>
    </rPh>
    <rPh sb="2" eb="3">
      <t>ゲン</t>
    </rPh>
    <phoneticPr fontId="10"/>
  </si>
  <si>
    <t>Source</t>
    <phoneticPr fontId="10"/>
  </si>
  <si>
    <r>
      <t>*2:  Total (Excluding LULUCF) is equal to the CH</t>
    </r>
    <r>
      <rPr>
        <vertAlign val="subscript"/>
        <sz val="11"/>
        <rFont val="Times New Roman"/>
        <family val="1"/>
      </rPr>
      <t>4</t>
    </r>
    <r>
      <rPr>
        <sz val="11"/>
        <rFont val="Times New Roman"/>
        <family val="1"/>
      </rPr>
      <t xml:space="preserve"> emissions in domestic publication version.</t>
    </r>
    <phoneticPr fontId="10"/>
  </si>
  <si>
    <r>
      <t>*4:  Total (Excluding LULUCF, including indirect CO</t>
    </r>
    <r>
      <rPr>
        <vertAlign val="subscript"/>
        <sz val="11"/>
        <rFont val="Times New Roman"/>
        <family val="1"/>
      </rPr>
      <t>2</t>
    </r>
    <r>
      <rPr>
        <sz val="11"/>
        <rFont val="Times New Roman"/>
        <family val="1"/>
      </rPr>
      <t>) is equal to the CO</t>
    </r>
    <r>
      <rPr>
        <vertAlign val="subscript"/>
        <sz val="11"/>
        <rFont val="Times New Roman"/>
        <family val="1"/>
      </rPr>
      <t>2</t>
    </r>
    <r>
      <rPr>
        <sz val="11"/>
        <rFont val="Times New Roman"/>
        <family val="1"/>
      </rPr>
      <t xml:space="preserve"> emissions in domestic publication version.</t>
    </r>
    <phoneticPr fontId="10"/>
  </si>
  <si>
    <r>
      <t>*2:  Total (Excluding LULUCF) is equal to the N</t>
    </r>
    <r>
      <rPr>
        <vertAlign val="subscript"/>
        <sz val="11"/>
        <rFont val="Times New Roman"/>
        <family val="1"/>
      </rPr>
      <t>2</t>
    </r>
    <r>
      <rPr>
        <sz val="11"/>
        <rFont val="Times New Roman"/>
        <family val="1"/>
      </rPr>
      <t>O emissions in domestic publication version.</t>
    </r>
    <phoneticPr fontId="10"/>
  </si>
  <si>
    <t>半導体・液晶製造</t>
    <rPh sb="0" eb="3">
      <t>ハンドウタイ</t>
    </rPh>
    <rPh sb="4" eb="6">
      <t>エキショウ</t>
    </rPh>
    <rPh sb="6" eb="8">
      <t>セイゾウ</t>
    </rPh>
    <phoneticPr fontId="10"/>
  </si>
  <si>
    <t>温室効果ガス排出量及び吸収量のまとめ</t>
    <rPh sb="8" eb="9">
      <t>リョウ</t>
    </rPh>
    <rPh sb="9" eb="10">
      <t>オヨ</t>
    </rPh>
    <rPh sb="11" eb="13">
      <t>キュウシュウ</t>
    </rPh>
    <phoneticPr fontId="9"/>
  </si>
  <si>
    <r>
      <rPr>
        <sz val="11"/>
        <rFont val="Segoe UI Symbol"/>
        <family val="1"/>
      </rPr>
      <t>■</t>
    </r>
    <r>
      <rPr>
        <sz val="11"/>
        <rFont val="ＭＳ 明朝"/>
        <family val="1"/>
        <charset val="128"/>
      </rPr>
      <t>排出・吸収量　</t>
    </r>
    <r>
      <rPr>
        <sz val="11"/>
        <rFont val="Times New Roman"/>
        <family val="1"/>
      </rPr>
      <t>[</t>
    </r>
    <r>
      <rPr>
        <sz val="11"/>
        <rFont val="ＭＳ 明朝"/>
        <family val="1"/>
        <charset val="128"/>
      </rPr>
      <t>百万トン</t>
    </r>
    <r>
      <rPr>
        <sz val="11"/>
        <rFont val="Times New Roman"/>
        <family val="1"/>
      </rPr>
      <t>CO</t>
    </r>
    <r>
      <rPr>
        <vertAlign val="subscript"/>
        <sz val="11"/>
        <rFont val="Times New Roman"/>
        <family val="1"/>
      </rPr>
      <t>2</t>
    </r>
    <r>
      <rPr>
        <sz val="11"/>
        <rFont val="ＭＳ 明朝"/>
        <family val="1"/>
        <charset val="128"/>
      </rPr>
      <t>換算</t>
    </r>
    <r>
      <rPr>
        <sz val="11"/>
        <rFont val="Times New Roman"/>
        <family val="1"/>
      </rPr>
      <t>]</t>
    </r>
    <rPh sb="4" eb="6">
      <t>キュウシュウ</t>
    </rPh>
    <phoneticPr fontId="9"/>
  </si>
  <si>
    <t>温室効果ガス排出量及び吸収量合計</t>
    <rPh sb="0" eb="4">
      <t>オンシツコウカ</t>
    </rPh>
    <rPh sb="6" eb="8">
      <t>ハイシュツ</t>
    </rPh>
    <rPh sb="8" eb="9">
      <t>リョウ</t>
    </rPh>
    <rPh sb="9" eb="10">
      <t>オヨ</t>
    </rPh>
    <rPh sb="11" eb="14">
      <t>キュウシュウリョウ</t>
    </rPh>
    <rPh sb="14" eb="16">
      <t>ゴウケイ</t>
    </rPh>
    <phoneticPr fontId="10"/>
  </si>
  <si>
    <r>
      <rPr>
        <sz val="11"/>
        <rFont val="Segoe UI Symbol"/>
        <family val="1"/>
      </rPr>
      <t>■</t>
    </r>
    <r>
      <rPr>
        <sz val="11"/>
        <rFont val="ＭＳ 明朝"/>
        <family val="1"/>
        <charset val="128"/>
      </rPr>
      <t>世帯数　</t>
    </r>
    <r>
      <rPr>
        <sz val="11"/>
        <rFont val="Times New Roman"/>
        <family val="1"/>
      </rPr>
      <t>[</t>
    </r>
    <r>
      <rPr>
        <sz val="11"/>
        <rFont val="ＭＳ 明朝"/>
        <family val="1"/>
        <charset val="128"/>
      </rPr>
      <t>千世帯</t>
    </r>
    <r>
      <rPr>
        <sz val="11"/>
        <rFont val="Times New Roman"/>
        <family val="1"/>
      </rPr>
      <t>]</t>
    </r>
    <rPh sb="1" eb="4">
      <t>セタイスウ</t>
    </rPh>
    <phoneticPr fontId="10"/>
  </si>
  <si>
    <r>
      <rPr>
        <u/>
        <sz val="11"/>
        <color indexed="12"/>
        <rFont val="ＭＳ Ｐゴシック"/>
        <family val="3"/>
        <charset val="128"/>
      </rPr>
      <t>【</t>
    </r>
    <r>
      <rPr>
        <u/>
        <sz val="11"/>
        <color indexed="12"/>
        <rFont val="Times New Roman"/>
        <family val="1"/>
      </rPr>
      <t>Annex</t>
    </r>
    <r>
      <rPr>
        <u/>
        <sz val="11"/>
        <color indexed="12"/>
        <rFont val="ＭＳ Ｐゴシック"/>
        <family val="3"/>
        <charset val="128"/>
      </rPr>
      <t>】</t>
    </r>
    <r>
      <rPr>
        <u/>
        <sz val="11"/>
        <color indexed="12"/>
        <rFont val="Times New Roman"/>
        <family val="1"/>
      </rPr>
      <t>Greenhouse Gas Emissions and Removals by Gas and by Sector Based on the UN Guidelines</t>
    </r>
    <phoneticPr fontId="10"/>
  </si>
  <si>
    <r>
      <t>The emissions from international bunkers (international aviation and international navigation) in Sheet "14.</t>
    </r>
    <r>
      <rPr>
        <sz val="11"/>
        <rFont val="ＭＳ 明朝"/>
        <family val="1"/>
        <charset val="128"/>
      </rPr>
      <t>【</t>
    </r>
    <r>
      <rPr>
        <sz val="11"/>
        <rFont val="Times New Roman"/>
        <family val="1"/>
      </rPr>
      <t>Annex</t>
    </r>
    <r>
      <rPr>
        <sz val="11"/>
        <rFont val="ＭＳ 明朝"/>
        <family val="1"/>
        <charset val="128"/>
      </rPr>
      <t>】</t>
    </r>
    <r>
      <rPr>
        <sz val="11"/>
        <rFont val="Times New Roman"/>
        <family val="1"/>
      </rPr>
      <t>UN-GHGs" are excluded from the national emissions.</t>
    </r>
    <phoneticPr fontId="10"/>
  </si>
  <si>
    <r>
      <rPr>
        <sz val="11"/>
        <rFont val="Segoe UI Symbol"/>
        <family val="1"/>
      </rPr>
      <t>■</t>
    </r>
    <r>
      <rPr>
        <sz val="11"/>
        <rFont val="Times New Roman"/>
        <family val="1"/>
      </rPr>
      <t>Emissions and GDP</t>
    </r>
    <phoneticPr fontId="10"/>
  </si>
  <si>
    <r>
      <rPr>
        <sz val="11"/>
        <rFont val="Segoe UI Symbol"/>
        <family val="1"/>
      </rPr>
      <t>■</t>
    </r>
    <r>
      <rPr>
        <sz val="11"/>
        <rFont val="Times New Roman"/>
        <family val="1"/>
      </rPr>
      <t>Emissions and removals by measures for forest and other carbon sinks [Mt CO</t>
    </r>
    <r>
      <rPr>
        <vertAlign val="subscript"/>
        <sz val="11"/>
        <rFont val="Times New Roman"/>
        <family val="1"/>
      </rPr>
      <t>2</t>
    </r>
    <r>
      <rPr>
        <sz val="11"/>
        <rFont val="Times New Roman"/>
        <family val="1"/>
      </rPr>
      <t xml:space="preserve"> eq.] </t>
    </r>
    <phoneticPr fontId="10"/>
  </si>
  <si>
    <t>1.A.4. Other Sectors</t>
    <phoneticPr fontId="10"/>
  </si>
  <si>
    <t>1.A.4.c. Agriculture/ Forestry/ Fishing</t>
    <phoneticPr fontId="10"/>
  </si>
  <si>
    <t>2.A. Mineral Industry</t>
    <phoneticPr fontId="10"/>
  </si>
  <si>
    <r>
      <t>CH</t>
    </r>
    <r>
      <rPr>
        <u/>
        <vertAlign val="subscript"/>
        <sz val="11"/>
        <color rgb="FF0000FF"/>
        <rFont val="Times New Roman"/>
        <family val="1"/>
      </rPr>
      <t>4</t>
    </r>
    <r>
      <rPr>
        <u/>
        <sz val="11"/>
        <color rgb="FF0000FF"/>
        <rFont val="Times New Roman"/>
        <family val="1"/>
      </rPr>
      <t xml:space="preserve"> Emissions</t>
    </r>
    <phoneticPr fontId="10"/>
  </si>
  <si>
    <r>
      <t>N</t>
    </r>
    <r>
      <rPr>
        <u/>
        <vertAlign val="subscript"/>
        <sz val="11"/>
        <color rgb="FF0000FF"/>
        <rFont val="Times New Roman"/>
        <family val="1"/>
      </rPr>
      <t>2</t>
    </r>
    <r>
      <rPr>
        <u/>
        <sz val="11"/>
        <color rgb="FF0000FF"/>
        <rFont val="Times New Roman"/>
        <family val="1"/>
      </rPr>
      <t>O Emissions</t>
    </r>
    <phoneticPr fontId="10"/>
  </si>
  <si>
    <r>
      <t>F-gas (HFCs, PFCs, SF</t>
    </r>
    <r>
      <rPr>
        <u/>
        <vertAlign val="subscript"/>
        <sz val="11"/>
        <color rgb="FF0000FF"/>
        <rFont val="Times New Roman"/>
        <family val="1"/>
      </rPr>
      <t>6</t>
    </r>
    <r>
      <rPr>
        <u/>
        <sz val="11"/>
        <color rgb="FF0000FF"/>
        <rFont val="Times New Roman"/>
        <family val="1"/>
      </rPr>
      <t>, NF</t>
    </r>
    <r>
      <rPr>
        <u/>
        <vertAlign val="subscript"/>
        <sz val="11"/>
        <color rgb="FF0000FF"/>
        <rFont val="Times New Roman"/>
        <family val="1"/>
      </rPr>
      <t>3</t>
    </r>
    <r>
      <rPr>
        <u/>
        <sz val="11"/>
        <color rgb="FF0000FF"/>
        <rFont val="Times New Roman"/>
        <family val="1"/>
      </rPr>
      <t>) Emissions</t>
    </r>
    <phoneticPr fontId="10"/>
  </si>
  <si>
    <r>
      <t>Household CO</t>
    </r>
    <r>
      <rPr>
        <u/>
        <vertAlign val="subscript"/>
        <sz val="11"/>
        <color rgb="FF0000FF"/>
        <rFont val="Times New Roman"/>
        <family val="1"/>
      </rPr>
      <t>2</t>
    </r>
    <r>
      <rPr>
        <u/>
        <sz val="11"/>
        <color rgb="FF0000FF"/>
        <rFont val="Times New Roman"/>
        <family val="1"/>
      </rPr>
      <t xml:space="preserve"> Emissions (per Household) </t>
    </r>
    <phoneticPr fontId="10"/>
  </si>
  <si>
    <r>
      <t>Household CO</t>
    </r>
    <r>
      <rPr>
        <u/>
        <vertAlign val="subscript"/>
        <sz val="11"/>
        <color rgb="FF0000FF"/>
        <rFont val="Times New Roman"/>
        <family val="1"/>
      </rPr>
      <t>2</t>
    </r>
    <r>
      <rPr>
        <u/>
        <sz val="11"/>
        <color rgb="FF0000FF"/>
        <rFont val="Times New Roman"/>
        <family val="1"/>
      </rPr>
      <t xml:space="preserve"> Emissions (per Capita)</t>
    </r>
    <phoneticPr fontId="10"/>
  </si>
  <si>
    <t>The emissions/removals values are not for each fiscal year but values after applying the reference level method, etc. except for Other.</t>
    <phoneticPr fontId="10"/>
  </si>
  <si>
    <r>
      <t>吸収源活動の計上方法は、日本国温室効果ガスインベントリ報告書別添</t>
    </r>
    <r>
      <rPr>
        <sz val="11"/>
        <rFont val="Times New Roman"/>
        <family val="1"/>
      </rPr>
      <t>9</t>
    </r>
    <r>
      <rPr>
        <sz val="11"/>
        <rFont val="ＭＳ 明朝"/>
        <family val="1"/>
        <charset val="128"/>
      </rPr>
      <t>を参照。</t>
    </r>
    <phoneticPr fontId="10"/>
  </si>
  <si>
    <r>
      <rPr>
        <sz val="11"/>
        <rFont val="Segoe UI Symbol"/>
        <family val="1"/>
      </rPr>
      <t>■</t>
    </r>
    <r>
      <rPr>
        <sz val="11"/>
        <rFont val="ＭＳ 明朝"/>
        <family val="1"/>
        <charset val="128"/>
      </rPr>
      <t>森林等の吸収源対策による排出量及び吸収量［百万トン</t>
    </r>
    <r>
      <rPr>
        <sz val="11"/>
        <rFont val="Times New Roman"/>
        <family val="1"/>
      </rPr>
      <t>CO</t>
    </r>
    <r>
      <rPr>
        <vertAlign val="subscript"/>
        <sz val="11"/>
        <rFont val="Times New Roman"/>
        <family val="1"/>
      </rPr>
      <t>2</t>
    </r>
    <r>
      <rPr>
        <sz val="11"/>
        <rFont val="ＭＳ 明朝"/>
        <family val="1"/>
        <charset val="128"/>
      </rPr>
      <t>換算］</t>
    </r>
    <rPh sb="15" eb="16">
      <t>リョウ</t>
    </rPh>
    <rPh sb="16" eb="17">
      <t>オヨ</t>
    </rPh>
    <phoneticPr fontId="10"/>
  </si>
  <si>
    <r>
      <t>NF</t>
    </r>
    <r>
      <rPr>
        <vertAlign val="subscript"/>
        <sz val="11"/>
        <rFont val="Times New Roman"/>
        <family val="1"/>
      </rPr>
      <t>3</t>
    </r>
    <r>
      <rPr>
        <sz val="11"/>
        <rFont val="ＭＳ 明朝"/>
        <family val="1"/>
        <charset val="128"/>
      </rPr>
      <t>の製造時の漏出</t>
    </r>
    <phoneticPr fontId="10"/>
  </si>
  <si>
    <r>
      <t>SF</t>
    </r>
    <r>
      <rPr>
        <vertAlign val="subscript"/>
        <sz val="11"/>
        <rFont val="Times New Roman"/>
        <family val="1"/>
      </rPr>
      <t>6</t>
    </r>
    <r>
      <rPr>
        <sz val="11"/>
        <rFont val="Times New Roman"/>
        <family val="1"/>
      </rPr>
      <t xml:space="preserve"> </t>
    </r>
    <r>
      <rPr>
        <sz val="11"/>
        <rFont val="ＭＳ 明朝"/>
        <family val="1"/>
        <charset val="128"/>
      </rPr>
      <t>製造時の漏出</t>
    </r>
    <phoneticPr fontId="10"/>
  </si>
  <si>
    <t>HFC-134a：1,300 など</t>
  </si>
  <si>
    <t>PFC-14：6,630 など</t>
  </si>
  <si>
    <t>HFC-134a: 1,300 etc.</t>
  </si>
  <si>
    <t>PFC-14: 6,630 etc.</t>
  </si>
  <si>
    <t>HFC-134a：1,300　など</t>
  </si>
  <si>
    <t>PFC-14：6,630　など</t>
  </si>
  <si>
    <t>NO</t>
  </si>
  <si>
    <t>冷蔵庫及び空調機器</t>
  </si>
  <si>
    <t>Refrigeration and 
Air Conditioning Equipment</t>
  </si>
  <si>
    <t>半導体</t>
  </si>
  <si>
    <t>液晶</t>
  </si>
  <si>
    <t>Semiconductor</t>
  </si>
  <si>
    <t>発泡剤</t>
  </si>
  <si>
    <t>エアゾール・MDI（定量噴射剤）</t>
  </si>
  <si>
    <t>洗浄剤・溶剤</t>
  </si>
  <si>
    <t>HFCsの製造時の漏出</t>
  </si>
  <si>
    <t>HCFC22製造時の副生HFC23</t>
  </si>
  <si>
    <t>消火剤</t>
  </si>
  <si>
    <t>マグネシウム製造</t>
  </si>
  <si>
    <t>その他</t>
  </si>
  <si>
    <t>PFCsの製造時の漏出</t>
  </si>
  <si>
    <t>アルミニウム製造</t>
  </si>
  <si>
    <t>粒子加速器等</t>
  </si>
  <si>
    <t>電気絶縁ガス使用機器</t>
  </si>
  <si>
    <t>Foam Blowing Agents</t>
  </si>
  <si>
    <t>Aerosols/ MDI</t>
  </si>
  <si>
    <t>Solvents/ Cleaning Agents</t>
  </si>
  <si>
    <t>Fugitive Emissions from HFCs Manufacturing</t>
  </si>
  <si>
    <t xml:space="preserve">By-product Emissions from HCFC-22  </t>
  </si>
  <si>
    <t>Fire Protection</t>
  </si>
  <si>
    <t>Magnesium Production</t>
  </si>
  <si>
    <t>Solvents/ Cleaning agents</t>
  </si>
  <si>
    <t>Fugitive Emissions from PFCs Manufacturing</t>
  </si>
  <si>
    <t>Accelerators</t>
  </si>
  <si>
    <t>Electrical Equipment</t>
  </si>
  <si>
    <t>Coal mines, etc.</t>
    <phoneticPr fontId="10"/>
  </si>
  <si>
    <t>Gas fields, etc.</t>
    <phoneticPr fontId="10"/>
  </si>
  <si>
    <r>
      <t>2025</t>
    </r>
    <r>
      <rPr>
        <sz val="11"/>
        <rFont val="ＭＳ 明朝"/>
        <family val="1"/>
        <charset val="128"/>
      </rPr>
      <t>年</t>
    </r>
    <r>
      <rPr>
        <sz val="11"/>
        <rFont val="Times New Roman"/>
        <family val="1"/>
      </rPr>
      <t>4</t>
    </r>
    <r>
      <rPr>
        <sz val="11"/>
        <rFont val="ＭＳ 明朝"/>
        <family val="1"/>
        <charset val="128"/>
      </rPr>
      <t>月</t>
    </r>
    <rPh sb="4" eb="5">
      <t>ネン</t>
    </rPh>
    <rPh sb="6" eb="7">
      <t>ガツ</t>
    </rPh>
    <phoneticPr fontId="10"/>
  </si>
  <si>
    <r>
      <rPr>
        <sz val="11"/>
        <rFont val="ＭＳ 明朝"/>
        <family val="1"/>
        <charset val="128"/>
      </rPr>
      <t>本シート</t>
    </r>
    <rPh sb="0" eb="1">
      <t>ホン</t>
    </rPh>
    <phoneticPr fontId="10"/>
  </si>
  <si>
    <t>注意事項／単位／地球温暖化係数</t>
    <rPh sb="5" eb="7">
      <t>タンイ</t>
    </rPh>
    <rPh sb="8" eb="10">
      <t>チキュウ</t>
    </rPh>
    <rPh sb="10" eb="13">
      <t>オンダンカ</t>
    </rPh>
    <rPh sb="13" eb="15">
      <t>ケイスウ</t>
    </rPh>
    <phoneticPr fontId="10"/>
  </si>
  <si>
    <r>
      <rPr>
        <u/>
        <sz val="11"/>
        <color indexed="12"/>
        <rFont val="ＭＳ 明朝"/>
        <family val="1"/>
        <charset val="128"/>
      </rPr>
      <t>温室効果ガス排出量及び吸収量のまとめ</t>
    </r>
    <rPh sb="8" eb="9">
      <t>リョウ</t>
    </rPh>
    <rPh sb="9" eb="10">
      <t>オヨ</t>
    </rPh>
    <rPh sb="11" eb="13">
      <t>キュウシュウ</t>
    </rPh>
    <phoneticPr fontId="10"/>
  </si>
  <si>
    <r>
      <rPr>
        <u/>
        <sz val="11"/>
        <color indexed="12"/>
        <rFont val="ＭＳ 明朝"/>
        <family val="1"/>
        <charset val="128"/>
      </rPr>
      <t>森林等の吸収源対策による吸収量</t>
    </r>
    <phoneticPr fontId="10"/>
  </si>
  <si>
    <r>
      <rPr>
        <u/>
        <sz val="11"/>
        <color indexed="12"/>
        <rFont val="ＭＳ 明朝"/>
        <family val="1"/>
        <charset val="128"/>
      </rPr>
      <t>【参考】国連ガイドライン準拠のガス別・部門別温室効果ガス排出量及び吸収量</t>
    </r>
    <rPh sb="1" eb="3">
      <t>サンコウ</t>
    </rPh>
    <rPh sb="4" eb="6">
      <t>コクレン</t>
    </rPh>
    <rPh sb="12" eb="14">
      <t>ジュンキョ</t>
    </rPh>
    <rPh sb="17" eb="18">
      <t>ベツ</t>
    </rPh>
    <rPh sb="19" eb="21">
      <t>ブモン</t>
    </rPh>
    <rPh sb="21" eb="22">
      <t>ベツ</t>
    </rPh>
    <rPh sb="22" eb="24">
      <t>オンシツ</t>
    </rPh>
    <rPh sb="24" eb="26">
      <t>コウカ</t>
    </rPh>
    <rPh sb="28" eb="30">
      <t>ハイシュツ</t>
    </rPh>
    <rPh sb="30" eb="31">
      <t>リョウ</t>
    </rPh>
    <rPh sb="31" eb="32">
      <t>オヨ</t>
    </rPh>
    <rPh sb="33" eb="35">
      <t>キュウシュウ</t>
    </rPh>
    <rPh sb="35" eb="36">
      <t>リョウ</t>
    </rPh>
    <phoneticPr fontId="10"/>
  </si>
  <si>
    <r>
      <rPr>
        <u/>
        <sz val="11"/>
        <color indexed="12"/>
        <rFont val="ＭＳ 明朝"/>
        <family val="1"/>
        <charset val="128"/>
      </rPr>
      <t>家庭における</t>
    </r>
    <r>
      <rPr>
        <u/>
        <sz val="11"/>
        <color indexed="12"/>
        <rFont val="Times New Roman"/>
        <family val="1"/>
      </rPr>
      <t>CO</t>
    </r>
    <r>
      <rPr>
        <u/>
        <vertAlign val="subscript"/>
        <sz val="11"/>
        <color indexed="12"/>
        <rFont val="Times New Roman"/>
        <family val="1"/>
      </rPr>
      <t>2</t>
    </r>
    <r>
      <rPr>
        <u/>
        <sz val="11"/>
        <color indexed="12"/>
        <rFont val="Times New Roman"/>
        <family val="1"/>
      </rPr>
      <t xml:space="preserve"> </t>
    </r>
    <r>
      <rPr>
        <u/>
        <sz val="11"/>
        <color indexed="12"/>
        <rFont val="ＭＳ 明朝"/>
        <family val="1"/>
        <charset val="128"/>
      </rPr>
      <t>排出量（世帯当たり）</t>
    </r>
    <phoneticPr fontId="10"/>
  </si>
  <si>
    <r>
      <rPr>
        <u/>
        <sz val="11"/>
        <color indexed="12"/>
        <rFont val="ＭＳ 明朝"/>
        <family val="1"/>
        <charset val="128"/>
      </rPr>
      <t>家庭における</t>
    </r>
    <r>
      <rPr>
        <u/>
        <sz val="11"/>
        <color indexed="12"/>
        <rFont val="Times New Roman"/>
        <family val="1"/>
      </rPr>
      <t>CO</t>
    </r>
    <r>
      <rPr>
        <u/>
        <vertAlign val="subscript"/>
        <sz val="11"/>
        <color indexed="12"/>
        <rFont val="Times New Roman"/>
        <family val="1"/>
      </rPr>
      <t xml:space="preserve">2 </t>
    </r>
    <r>
      <rPr>
        <u/>
        <sz val="11"/>
        <color indexed="12"/>
        <rFont val="ＭＳ 明朝"/>
        <family val="1"/>
        <charset val="128"/>
      </rPr>
      <t>排出量（一人当たり）</t>
    </r>
    <rPh sb="14" eb="16">
      <t>ヒトリ</t>
    </rPh>
    <phoneticPr fontId="10"/>
  </si>
  <si>
    <r>
      <t>Breakdown of CO</t>
    </r>
    <r>
      <rPr>
        <u/>
        <vertAlign val="subscript"/>
        <sz val="11"/>
        <color indexed="12"/>
        <rFont val="Times New Roman"/>
        <family val="1"/>
      </rPr>
      <t>2</t>
    </r>
    <r>
      <rPr>
        <u/>
        <sz val="11"/>
        <color indexed="12"/>
        <rFont val="Times New Roman"/>
        <family val="1"/>
      </rPr>
      <t xml:space="preserve"> Emissions (Share of Unallocated and Allocated Emissions)</t>
    </r>
    <phoneticPr fontId="10"/>
  </si>
  <si>
    <r>
      <t>Energy-related CO</t>
    </r>
    <r>
      <rPr>
        <u/>
        <vertAlign val="subscript"/>
        <sz val="11"/>
        <color indexed="12"/>
        <rFont val="Times New Roman"/>
        <family val="1"/>
      </rPr>
      <t>2</t>
    </r>
    <r>
      <rPr>
        <u/>
        <sz val="11"/>
        <color indexed="12"/>
        <rFont val="Times New Roman"/>
        <family val="1"/>
      </rPr>
      <t xml:space="preserve"> Emissions by Fuel Type </t>
    </r>
    <phoneticPr fontId="10"/>
  </si>
  <si>
    <t>炭鉱等</t>
    <rPh sb="0" eb="2">
      <t>タンコウ</t>
    </rPh>
    <rPh sb="2" eb="3">
      <t>トウ</t>
    </rPh>
    <phoneticPr fontId="10"/>
  </si>
  <si>
    <t>ガス田等</t>
    <rPh sb="2" eb="3">
      <t>デン</t>
    </rPh>
    <rPh sb="3" eb="4">
      <t>トウ</t>
    </rPh>
    <phoneticPr fontId="10"/>
  </si>
  <si>
    <t xml:space="preserve"> Measures to increase removals in agricultural soils</t>
    <phoneticPr fontId="10"/>
  </si>
  <si>
    <t>Blue carbon and other removals</t>
    <phoneticPr fontId="10"/>
  </si>
  <si>
    <r>
      <rPr>
        <u/>
        <sz val="11"/>
        <color indexed="12"/>
        <rFont val="ＭＳ 明朝"/>
        <family val="1"/>
        <charset val="128"/>
      </rPr>
      <t>エネルギー起源</t>
    </r>
    <r>
      <rPr>
        <u/>
        <sz val="11"/>
        <color indexed="12"/>
        <rFont val="Times New Roman"/>
        <family val="1"/>
      </rPr>
      <t>CO</t>
    </r>
    <r>
      <rPr>
        <u/>
        <vertAlign val="subscript"/>
        <sz val="11"/>
        <color rgb="FF0000FF"/>
        <rFont val="Times New Roman"/>
        <family val="1"/>
      </rPr>
      <t>2</t>
    </r>
    <r>
      <rPr>
        <u/>
        <sz val="11"/>
        <color indexed="12"/>
        <rFont val="Times New Roman"/>
        <family val="1"/>
      </rPr>
      <t xml:space="preserve"> </t>
    </r>
    <r>
      <rPr>
        <u/>
        <sz val="11"/>
        <color indexed="12"/>
        <rFont val="ＭＳ 明朝"/>
        <family val="1"/>
        <charset val="128"/>
      </rPr>
      <t>排出量（燃料種別）</t>
    </r>
    <phoneticPr fontId="10"/>
  </si>
  <si>
    <t>Agriculture, Forestry and Fishery</t>
    <phoneticPr fontId="10"/>
  </si>
  <si>
    <t>Excluding Agriculture, Forestry and Fishery</t>
    <phoneticPr fontId="10"/>
  </si>
  <si>
    <t># Until the April 2023 release, GWPs from the IPCC Fourth Assessment Report (2007) were used.</t>
    <phoneticPr fontId="10"/>
  </si>
  <si>
    <r>
      <t>CO</t>
    </r>
    <r>
      <rPr>
        <b/>
        <vertAlign val="subscript"/>
        <sz val="16"/>
        <rFont val="Times New Roman"/>
        <family val="1"/>
      </rPr>
      <t>2</t>
    </r>
    <r>
      <rPr>
        <b/>
        <sz val="16"/>
        <rFont val="Times New Roman"/>
        <family val="1"/>
      </rPr>
      <t xml:space="preserve"> Emissions by Sector (before allocation of power and heat)</t>
    </r>
    <phoneticPr fontId="10"/>
  </si>
  <si>
    <r>
      <t>CO</t>
    </r>
    <r>
      <rPr>
        <u/>
        <vertAlign val="subscript"/>
        <sz val="11"/>
        <color rgb="FF0000FF"/>
        <rFont val="Times New Roman"/>
        <family val="1"/>
      </rPr>
      <t>2</t>
    </r>
    <r>
      <rPr>
        <u/>
        <sz val="11"/>
        <color rgb="FF0000FF"/>
        <rFont val="Times New Roman"/>
        <family val="1"/>
      </rPr>
      <t xml:space="preserve"> Emissions by Sector (before allocation of power and heat)</t>
    </r>
    <phoneticPr fontId="10"/>
  </si>
  <si>
    <r>
      <t>CO</t>
    </r>
    <r>
      <rPr>
        <b/>
        <vertAlign val="subscript"/>
        <sz val="16"/>
        <rFont val="Times New Roman"/>
        <family val="1"/>
      </rPr>
      <t>2</t>
    </r>
    <r>
      <rPr>
        <b/>
        <sz val="16"/>
        <rFont val="Times New Roman"/>
        <family val="1"/>
      </rPr>
      <t xml:space="preserve"> Emissions by Sector (after allocation of power and heat)</t>
    </r>
    <phoneticPr fontId="10"/>
  </si>
  <si>
    <r>
      <t>CO</t>
    </r>
    <r>
      <rPr>
        <u/>
        <vertAlign val="subscript"/>
        <sz val="11"/>
        <color rgb="FF0000FF"/>
        <rFont val="Times New Roman"/>
        <family val="1"/>
      </rPr>
      <t>2</t>
    </r>
    <r>
      <rPr>
        <u/>
        <sz val="11"/>
        <color rgb="FF0000FF"/>
        <rFont val="Times New Roman"/>
        <family val="1"/>
      </rPr>
      <t xml:space="preserve"> Emissions by Sector (after allocation of power and heat)</t>
    </r>
    <phoneticPr fontId="10"/>
  </si>
  <si>
    <t>5.E. Decomposition of Fossil-fuel Derived Surfactants</t>
    <phoneticPr fontId="10"/>
  </si>
  <si>
    <t>Decomposition of Fossil-fuel Derived Surfactants</t>
    <phoneticPr fontId="10"/>
  </si>
  <si>
    <t>Including Lubricant uses</t>
    <phoneticPr fontId="10"/>
  </si>
  <si>
    <t>&lt;Reported Value&gt;</t>
    <phoneticPr fontId="10"/>
  </si>
  <si>
    <t>Semiconductor and Liquid Crystals Manufacturing</t>
    <phoneticPr fontId="10"/>
  </si>
  <si>
    <t>*1  Power, etc.: includes lighting, refrigerators, vacuum cleaners, and TVs which use electricity, and which are not included in other uses.</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</si>
</sst>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Red]\-#0.0%"/>
    <numFmt numFmtId="191" formatCode="#,##0.000_ "/>
    <numFmt numFmtId="192" formatCode="#,##0.0000_);[Red]\(#,##0.0000\)"/>
    <numFmt numFmtId="193" formatCode="#,##0_ ;[Red]\-#,##0\ "/>
    <numFmt numFmtId="194" formatCode="#,##0.00000000_ ;[Red]\-#,##0.00000000\ "/>
    <numFmt numFmtId="195" formatCode="0.E+00"/>
    <numFmt numFmtId="196" formatCode="0.0E+00"/>
    <numFmt numFmtId="197" formatCode="yyyy/m/d;@"/>
    <numFmt numFmtId="198" formatCode="#,##0.0;[Red]\-#,##0.0"/>
    <numFmt numFmtId="199" formatCode="0_);[Red]\(0\)"/>
    <numFmt numFmtId="200" formatCode="0.000%"/>
    <numFmt numFmtId="201" formatCode="00&quot;00万トン&quot;"/>
    <numFmt numFmtId="202" formatCode="##&quot;億&quot;"/>
    <numFmt numFmtId="203" formatCode="&quot;(&quot;0000&quot;年度)&quot;"/>
    <numFmt numFmtId="204" formatCode="#0.00%;[Red]\-#0.00%"/>
    <numFmt numFmtId="205" formatCode="#0%;[Red]\-#0%"/>
    <numFmt numFmtId="206" formatCode="0.0"/>
    <numFmt numFmtId="207" formatCode="#,##0.00%;[Red]\-#,##0.00%"/>
    <numFmt numFmtId="208" formatCode="#,##0.0_);[Red]\(#,##0.0\)"/>
    <numFmt numFmtId="209" formatCode="#,##0.0"/>
    <numFmt numFmtId="210" formatCode="#0.000%;[Red]\-#0.000%"/>
    <numFmt numFmtId="211" formatCode="\+#,##0.0_ ;\−#,##0.0_ ;#,##0.0_ ;@"/>
    <numFmt numFmtId="212" formatCode="0_ "/>
  </numFmts>
  <fonts count="74">
    <font>
      <sz val="11"/>
      <name val="ＭＳ Ｐゴシック"/>
      <family val="3"/>
      <charset val="128"/>
    </font>
    <font>
      <sz val="11"/>
      <color theme="1"/>
      <name val="ＭＳ Ｐゴシック"/>
      <family val="2"/>
      <charset val="128"/>
      <scheme val="minor"/>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ＭＳ 明朝"/>
      <family val="1"/>
      <charset val="128"/>
    </font>
    <font>
      <sz val="10"/>
      <name val="ＭＳ 明朝"/>
      <family val="1"/>
      <charset val="128"/>
    </font>
    <font>
      <sz val="6"/>
      <name val="ＭＳ Ｐ明朝"/>
      <family val="1"/>
      <charset val="128"/>
    </font>
    <font>
      <sz val="10"/>
      <name val="Century"/>
      <family val="1"/>
    </font>
    <font>
      <sz val="12"/>
      <name val="ＭＳ Ｐゴシック"/>
      <family val="3"/>
      <charset val="128"/>
    </font>
    <font>
      <sz val="9"/>
      <color indexed="8"/>
      <name val="Times New Roman"/>
      <family val="1"/>
    </font>
    <font>
      <sz val="14"/>
      <name val="ＭＳ 明朝"/>
      <family val="1"/>
      <charset val="128"/>
    </font>
    <font>
      <sz val="11"/>
      <color indexed="8"/>
      <name val="ＭＳ Ｐゴシック"/>
      <family val="3"/>
      <charset val="128"/>
    </font>
    <font>
      <b/>
      <sz val="11"/>
      <name val="ＭＳ 明朝"/>
      <family val="1"/>
      <charset val="128"/>
    </font>
    <font>
      <sz val="11"/>
      <color theme="1"/>
      <name val="ＭＳ Ｐゴシック"/>
      <family val="3"/>
      <charset val="128"/>
      <scheme val="minor"/>
    </font>
    <font>
      <sz val="11"/>
      <color rgb="FFFF0000"/>
      <name val="ＭＳ 明朝"/>
      <family val="1"/>
      <charset val="128"/>
    </font>
    <font>
      <vertAlign val="superscript"/>
      <sz val="11"/>
      <name val="ＭＳ 明朝"/>
      <family val="1"/>
      <charset val="128"/>
    </font>
    <font>
      <sz val="12"/>
      <name val="ＭＳ 明朝"/>
      <family val="1"/>
      <charset val="128"/>
    </font>
    <font>
      <b/>
      <sz val="16"/>
      <name val="ＭＳ 明朝"/>
      <family val="1"/>
      <charset val="128"/>
    </font>
    <font>
      <sz val="11"/>
      <name val="Times New Roman"/>
      <family val="1"/>
    </font>
    <font>
      <sz val="12"/>
      <name val="Times New Roman"/>
      <family val="1"/>
    </font>
    <font>
      <b/>
      <sz val="16"/>
      <name val="Times New Roman"/>
      <family val="1"/>
    </font>
    <font>
      <sz val="10"/>
      <name val="Times New Roman"/>
      <family val="1"/>
    </font>
    <font>
      <sz val="11"/>
      <color indexed="8"/>
      <name val="Times New Roman"/>
      <family val="1"/>
    </font>
    <font>
      <u/>
      <sz val="11"/>
      <color indexed="12"/>
      <name val="ＭＳ 明朝"/>
      <family val="1"/>
      <charset val="128"/>
    </font>
    <font>
      <u/>
      <sz val="11"/>
      <color rgb="FF0000FF"/>
      <name val="ＭＳ 明朝"/>
      <family val="1"/>
      <charset val="128"/>
    </font>
    <font>
      <b/>
      <sz val="14"/>
      <name val="ＭＳ 明朝"/>
      <family val="1"/>
      <charset val="128"/>
    </font>
    <font>
      <b/>
      <sz val="11"/>
      <name val="Times New Roman"/>
      <family val="1"/>
    </font>
    <font>
      <sz val="11"/>
      <color rgb="FFFF0000"/>
      <name val="Times New Roman"/>
      <family val="1"/>
    </font>
    <font>
      <u/>
      <sz val="11"/>
      <color indexed="12"/>
      <name val="Times New Roman"/>
      <family val="1"/>
    </font>
    <font>
      <u/>
      <sz val="11"/>
      <color rgb="FF0000FF"/>
      <name val="Times New Roman"/>
      <family val="1"/>
    </font>
    <font>
      <vertAlign val="subscript"/>
      <sz val="11"/>
      <name val="Times New Roman"/>
      <family val="1"/>
    </font>
    <font>
      <u/>
      <vertAlign val="subscript"/>
      <sz val="11"/>
      <color rgb="FF0000FF"/>
      <name val="Times New Roman"/>
      <family val="1"/>
    </font>
    <font>
      <u/>
      <vertAlign val="subscript"/>
      <sz val="11"/>
      <color indexed="12"/>
      <name val="Times New Roman"/>
      <family val="1"/>
    </font>
    <font>
      <sz val="11"/>
      <color rgb="FF0070C0"/>
      <name val="Times New Roman"/>
      <family val="1"/>
    </font>
    <font>
      <b/>
      <vertAlign val="subscript"/>
      <sz val="16"/>
      <name val="Times New Roman"/>
      <family val="1"/>
    </font>
    <font>
      <sz val="11"/>
      <color theme="0" tint="-0.34998626667073579"/>
      <name val="Times New Roman"/>
      <family val="1"/>
    </font>
    <font>
      <b/>
      <sz val="14"/>
      <name val="Times New Roman"/>
      <family val="1"/>
    </font>
    <font>
      <sz val="11"/>
      <color theme="0" tint="-0.249977111117893"/>
      <name val="Times New Roman"/>
      <family val="1"/>
    </font>
    <font>
      <sz val="11"/>
      <color rgb="FF00B0F0"/>
      <name val="Times New Roman"/>
      <family val="1"/>
    </font>
    <font>
      <sz val="11"/>
      <color theme="0" tint="-0.499984740745262"/>
      <name val="Times New Roman"/>
      <family val="1"/>
    </font>
    <font>
      <sz val="14"/>
      <name val="Times New Roman"/>
      <family val="1"/>
    </font>
    <font>
      <sz val="11"/>
      <color indexed="55"/>
      <name val="Times New Roman"/>
      <family val="1"/>
    </font>
    <font>
      <b/>
      <vertAlign val="subscript"/>
      <sz val="11"/>
      <name val="Times New Roman"/>
      <family val="1"/>
    </font>
    <font>
      <vertAlign val="superscript"/>
      <sz val="11"/>
      <name val="Times New Roman"/>
      <family val="1"/>
    </font>
    <font>
      <sz val="16"/>
      <name val="Times New Roman"/>
      <family val="1"/>
    </font>
    <font>
      <sz val="11"/>
      <color rgb="FFFFFFFF"/>
      <name val="Times New Roman"/>
      <family val="1"/>
    </font>
    <font>
      <sz val="10"/>
      <color rgb="FFFF0000"/>
      <name val="Times New Roman"/>
      <family val="1"/>
    </font>
    <font>
      <sz val="10"/>
      <color rgb="FF0070C0"/>
      <name val="Times New Roman"/>
      <family val="1"/>
    </font>
    <font>
      <sz val="18"/>
      <name val="Times New Roman"/>
      <family val="1"/>
    </font>
    <font>
      <b/>
      <sz val="16"/>
      <color rgb="FF00B0F0"/>
      <name val="Times New Roman"/>
      <family val="1"/>
    </font>
    <font>
      <vertAlign val="subscript"/>
      <sz val="12"/>
      <name val="Times New Roman"/>
      <family val="1"/>
    </font>
    <font>
      <sz val="11"/>
      <name val="Times New Roman"/>
      <family val="1"/>
      <charset val="128"/>
    </font>
    <font>
      <b/>
      <sz val="16"/>
      <name val="Times New Roman"/>
      <family val="1"/>
      <charset val="128"/>
    </font>
    <font>
      <sz val="11"/>
      <name val="ＭＳ Ｐ明朝"/>
      <family val="1"/>
      <charset val="128"/>
    </font>
    <font>
      <b/>
      <sz val="12"/>
      <name val="ＭＳ 明朝"/>
      <family val="1"/>
      <charset val="128"/>
    </font>
    <font>
      <sz val="11"/>
      <name val="Segoe UI Symbol"/>
      <family val="1"/>
    </font>
    <font>
      <sz val="9"/>
      <color rgb="FFFF0000"/>
      <name val="Times New Roman"/>
      <family val="1"/>
    </font>
    <font>
      <b/>
      <sz val="11"/>
      <name val="Times New Roman"/>
      <family val="1"/>
      <charset val="128"/>
    </font>
    <font>
      <sz val="11"/>
      <name val="游ゴシック"/>
      <family val="1"/>
      <charset val="128"/>
    </font>
    <font>
      <u/>
      <sz val="11"/>
      <name val="Times New Roman"/>
      <family val="1"/>
    </font>
    <font>
      <sz val="11"/>
      <name val="ＭＳ Ｐゴシック"/>
      <family val="3"/>
      <charset val="128"/>
      <scheme val="major"/>
    </font>
    <font>
      <sz val="11"/>
      <name val="Meiryo UI"/>
      <family val="3"/>
      <charset val="128"/>
    </font>
    <font>
      <b/>
      <sz val="11"/>
      <name val="ＭＳ Ｐゴシック"/>
      <family val="3"/>
      <charset val="128"/>
      <scheme val="major"/>
    </font>
    <font>
      <sz val="10.5"/>
      <name val="Times New Roman"/>
      <family val="1"/>
    </font>
    <font>
      <b/>
      <u/>
      <sz val="11"/>
      <name val="Times New Roman"/>
      <family val="1"/>
    </font>
    <font>
      <b/>
      <u/>
      <vertAlign val="subscript"/>
      <sz val="11"/>
      <name val="Times New Roman"/>
      <family val="1"/>
    </font>
    <font>
      <u/>
      <sz val="11"/>
      <color indexed="12"/>
      <name val="Times New Roman"/>
      <family val="1"/>
      <charset val="128"/>
    </font>
  </fonts>
  <fills count="66">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
      <patternFill patternType="solid">
        <fgColor rgb="FFFFCC99"/>
        <bgColor indexed="64"/>
      </patternFill>
    </fill>
    <fill>
      <patternFill patternType="solid">
        <fgColor rgb="FFFF0066"/>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33CCCC"/>
        <bgColor indexed="64"/>
      </patternFill>
    </fill>
    <fill>
      <patternFill patternType="solid">
        <fgColor rgb="FFFFFFFF"/>
        <bgColor rgb="FF000000"/>
      </patternFill>
    </fill>
    <fill>
      <patternFill patternType="solid">
        <fgColor theme="0" tint="-4.9989318521683403E-2"/>
        <bgColor indexed="64"/>
      </patternFill>
    </fill>
  </fills>
  <borders count="28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style="thin">
        <color indexed="64"/>
      </left>
      <right style="thin">
        <color indexed="64"/>
      </right>
      <top/>
      <bottom style="dotted">
        <color indexed="64"/>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style="double">
        <color indexed="64"/>
      </top>
      <bottom style="dotted">
        <color indexed="64"/>
      </bottom>
      <diagonal/>
    </border>
    <border>
      <left style="thin">
        <color indexed="64"/>
      </left>
      <right/>
      <top style="medium">
        <color indexed="64"/>
      </top>
      <bottom/>
      <diagonal/>
    </border>
    <border>
      <left/>
      <right/>
      <top style="dotted">
        <color indexed="64"/>
      </top>
      <bottom style="thin">
        <color indexed="64"/>
      </bottom>
      <diagonal/>
    </border>
    <border>
      <left/>
      <right/>
      <top style="dotted">
        <color indexed="64"/>
      </top>
      <bottom/>
      <diagonal/>
    </border>
    <border>
      <left/>
      <right/>
      <top style="thin">
        <color indexed="64"/>
      </top>
      <bottom style="dashed">
        <color indexed="64"/>
      </bottom>
      <diagonal/>
    </border>
    <border>
      <left style="thin">
        <color indexed="64"/>
      </left>
      <right style="medium">
        <color indexed="64"/>
      </right>
      <top/>
      <bottom style="dotted">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thin">
        <color indexed="64"/>
      </top>
      <bottom/>
      <diagonal/>
    </border>
    <border>
      <left style="thin">
        <color indexed="64"/>
      </left>
      <right/>
      <top style="dashed">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style="dashed">
        <color indexed="64"/>
      </top>
      <bottom/>
      <diagonal/>
    </border>
    <border>
      <left/>
      <right style="medium">
        <color indexed="64"/>
      </right>
      <top/>
      <bottom style="thin">
        <color indexed="64"/>
      </bottom>
      <diagonal/>
    </border>
    <border>
      <left style="dashed">
        <color indexed="64"/>
      </left>
      <right style="medium">
        <color indexed="64"/>
      </right>
      <top style="thin">
        <color indexed="64"/>
      </top>
      <bottom style="thin">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diagonal/>
    </border>
    <border>
      <left/>
      <right style="medium">
        <color indexed="64"/>
      </right>
      <top style="dotted">
        <color indexed="64"/>
      </top>
      <bottom/>
      <diagonal/>
    </border>
    <border>
      <left/>
      <right style="medium">
        <color indexed="64"/>
      </right>
      <top style="dotted">
        <color indexed="64"/>
      </top>
      <bottom style="double">
        <color indexed="64"/>
      </bottom>
      <diagonal/>
    </border>
    <border>
      <left/>
      <right style="medium">
        <color indexed="64"/>
      </right>
      <top/>
      <bottom style="dotted">
        <color indexed="64"/>
      </bottom>
      <diagonal/>
    </border>
    <border>
      <left/>
      <right style="medium">
        <color indexed="64"/>
      </right>
      <top style="dashed">
        <color indexed="64"/>
      </top>
      <bottom style="medium">
        <color indexed="64"/>
      </bottom>
      <diagonal/>
    </border>
    <border>
      <left/>
      <right style="medium">
        <color indexed="64"/>
      </right>
      <top/>
      <bottom style="dashed">
        <color indexed="64"/>
      </bottom>
      <diagonal/>
    </border>
    <border>
      <left/>
      <right style="medium">
        <color indexed="64"/>
      </right>
      <top style="dashed">
        <color indexed="64"/>
      </top>
      <bottom style="double">
        <color indexed="64"/>
      </bottom>
      <diagonal/>
    </border>
    <border>
      <left/>
      <right style="medium">
        <color indexed="64"/>
      </right>
      <top style="dashed">
        <color indexed="64"/>
      </top>
      <bottom style="dashed">
        <color indexed="64"/>
      </bottom>
      <diagonal/>
    </border>
    <border>
      <left/>
      <right style="medium">
        <color indexed="64"/>
      </right>
      <top/>
      <bottom style="double">
        <color indexed="64"/>
      </bottom>
      <diagonal/>
    </border>
    <border>
      <left style="medium">
        <color indexed="64"/>
      </left>
      <right style="dashed">
        <color indexed="64"/>
      </right>
      <top/>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bottom style="thin">
        <color indexed="64"/>
      </bottom>
      <diagonal/>
    </border>
    <border>
      <left/>
      <right style="dashed">
        <color indexed="64"/>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double">
        <color indexed="64"/>
      </bottom>
      <diagonal/>
    </border>
    <border>
      <left style="medium">
        <color indexed="64"/>
      </left>
      <right style="medium">
        <color indexed="64"/>
      </right>
      <top/>
      <bottom style="dotted">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dashed">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ashed">
        <color indexed="64"/>
      </top>
      <bottom/>
      <diagonal/>
    </border>
    <border>
      <left/>
      <right style="medium">
        <color indexed="64"/>
      </right>
      <top style="double">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medium">
        <color indexed="64"/>
      </right>
      <top style="dashed">
        <color indexed="64"/>
      </top>
      <bottom style="dotted">
        <color indexed="64"/>
      </bottom>
      <diagonal/>
    </border>
    <border>
      <left/>
      <right style="medium">
        <color indexed="64"/>
      </right>
      <top style="dashed">
        <color indexed="64"/>
      </top>
      <bottom style="dotted">
        <color indexed="64"/>
      </bottom>
      <diagonal/>
    </border>
    <border>
      <left style="medium">
        <color indexed="64"/>
      </left>
      <right style="medium">
        <color indexed="64"/>
      </right>
      <top/>
      <bottom style="thin">
        <color indexed="64"/>
      </bottom>
      <diagonal/>
    </border>
    <border>
      <left style="thin">
        <color indexed="64"/>
      </left>
      <right/>
      <top style="double">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dotted">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style="dashed">
        <color indexed="64"/>
      </top>
      <bottom/>
      <diagonal/>
    </border>
    <border>
      <left style="medium">
        <color indexed="64"/>
      </left>
      <right style="thin">
        <color indexed="64"/>
      </right>
      <top style="double">
        <color indexed="64"/>
      </top>
      <bottom style="dotted">
        <color indexed="64"/>
      </bottom>
      <diagonal/>
    </border>
    <border>
      <left style="medium">
        <color indexed="64"/>
      </left>
      <right/>
      <top/>
      <bottom style="dashed">
        <color indexed="64"/>
      </bottom>
      <diagonal/>
    </border>
    <border>
      <left style="medium">
        <color indexed="64"/>
      </left>
      <right/>
      <top style="dashed">
        <color indexed="64"/>
      </top>
      <bottom style="thin">
        <color indexed="64"/>
      </bottom>
      <diagonal/>
    </border>
    <border>
      <left style="medium">
        <color indexed="64"/>
      </left>
      <right/>
      <top style="thin">
        <color indexed="64"/>
      </top>
      <bottom style="dashed">
        <color indexed="64"/>
      </bottom>
      <diagonal/>
    </border>
    <border>
      <left style="medium">
        <color indexed="64"/>
      </left>
      <right/>
      <top style="dashed">
        <color indexed="64"/>
      </top>
      <bottom style="dashed">
        <color indexed="64"/>
      </bottom>
      <diagonal/>
    </border>
    <border>
      <left style="medium">
        <color indexed="64"/>
      </left>
      <right style="medium">
        <color indexed="64"/>
      </right>
      <top style="double">
        <color indexed="64"/>
      </top>
      <bottom style="dotted">
        <color indexed="64"/>
      </bottom>
      <diagonal/>
    </border>
    <border>
      <left style="medium">
        <color indexed="64"/>
      </left>
      <right/>
      <top/>
      <bottom style="dotted">
        <color indexed="64"/>
      </bottom>
      <diagonal/>
    </border>
    <border>
      <left style="medium">
        <color indexed="64"/>
      </left>
      <right/>
      <top style="double">
        <color indexed="64"/>
      </top>
      <bottom/>
      <diagonal/>
    </border>
    <border>
      <left style="thin">
        <color indexed="64"/>
      </left>
      <right style="medium">
        <color indexed="64"/>
      </right>
      <top style="double">
        <color indexed="64"/>
      </top>
      <bottom/>
      <diagonal/>
    </border>
    <border>
      <left style="medium">
        <color indexed="64"/>
      </left>
      <right style="medium">
        <color indexed="64"/>
      </right>
      <top style="dotted">
        <color indexed="64"/>
      </top>
      <bottom style="medium">
        <color indexed="64"/>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medium">
        <color indexed="64"/>
      </right>
      <top style="dashed">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ashed">
        <color indexed="64"/>
      </top>
      <bottom style="double">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medium">
        <color indexed="64"/>
      </right>
      <top style="thin">
        <color indexed="64"/>
      </top>
      <bottom style="medium">
        <color indexed="64"/>
      </bottom>
      <diagonal/>
    </border>
    <border>
      <left/>
      <right/>
      <top style="double">
        <color theme="0"/>
      </top>
      <bottom/>
      <diagonal/>
    </border>
    <border>
      <left/>
      <right style="hair">
        <color theme="0" tint="-0.499984740745262"/>
      </right>
      <top style="double">
        <color theme="0"/>
      </top>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bottom style="thin">
        <color theme="0" tint="-0.499984740745262"/>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hair">
        <color theme="0" tint="-0.499984740745262"/>
      </right>
      <top style="thin">
        <color theme="0"/>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hair">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double">
        <color theme="0"/>
      </top>
      <bottom/>
      <diagonal/>
    </border>
    <border>
      <left/>
      <right style="thin">
        <color indexed="64"/>
      </right>
      <top style="thin">
        <color theme="0" tint="-0.499984740745262"/>
      </top>
      <bottom style="thin">
        <color theme="0" tint="-0.499984740745262"/>
      </bottom>
      <diagonal/>
    </border>
    <border>
      <left/>
      <right style="thin">
        <color indexed="64"/>
      </right>
      <top/>
      <bottom style="thin">
        <color theme="0" tint="-0.499984740745262"/>
      </bottom>
      <diagonal/>
    </border>
    <border>
      <left/>
      <right style="thin">
        <color indexed="64"/>
      </right>
      <top style="thin">
        <color theme="0"/>
      </top>
      <bottom style="thin">
        <color theme="0" tint="-0.499984740745262"/>
      </bottom>
      <diagonal/>
    </border>
    <border>
      <left/>
      <right style="thin">
        <color indexed="64"/>
      </right>
      <top style="thin">
        <color theme="0" tint="-0.499984740745262"/>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s>
  <cellStyleXfs count="44">
    <xf numFmtId="0" fontId="0" fillId="0" borderId="0">
      <alignment vertical="center"/>
    </xf>
    <xf numFmtId="49" fontId="2" fillId="0" borderId="1" applyNumberFormat="0" applyFont="0" applyFill="0" applyBorder="0" applyProtection="0">
      <alignment horizontal="left" vertical="center" indent="2"/>
    </xf>
    <xf numFmtId="49" fontId="2" fillId="0" borderId="2" applyNumberFormat="0" applyFont="0" applyFill="0" applyBorder="0" applyProtection="0">
      <alignment horizontal="left" vertical="center" indent="5"/>
    </xf>
    <xf numFmtId="4" fontId="2" fillId="2" borderId="1">
      <alignment horizontal="right" vertical="center"/>
    </xf>
    <xf numFmtId="0" fontId="2" fillId="3" borderId="0" applyBorder="0">
      <alignment horizontal="right" vertical="center"/>
    </xf>
    <xf numFmtId="0" fontId="2" fillId="3" borderId="0" applyBorder="0">
      <alignment horizontal="right" vertical="center"/>
    </xf>
    <xf numFmtId="0" fontId="16" fillId="4" borderId="1">
      <alignment horizontal="right" vertical="center"/>
    </xf>
    <xf numFmtId="0" fontId="16" fillId="4" borderId="1">
      <alignment horizontal="right" vertical="center"/>
    </xf>
    <xf numFmtId="0" fontId="16" fillId="4" borderId="3">
      <alignment horizontal="right" vertical="center"/>
    </xf>
    <xf numFmtId="4" fontId="3" fillId="0" borderId="4" applyFill="0" applyBorder="0" applyProtection="0">
      <alignment horizontal="right" vertical="center"/>
    </xf>
    <xf numFmtId="0" fontId="16" fillId="0" borderId="0" applyNumberFormat="0">
      <alignment horizontal="right"/>
    </xf>
    <xf numFmtId="0" fontId="2" fillId="0" borderId="5">
      <alignment horizontal="left" vertical="center" wrapText="1" indent="2"/>
    </xf>
    <xf numFmtId="0" fontId="2" fillId="3" borderId="2">
      <alignment horizontal="left" vertical="center"/>
    </xf>
    <xf numFmtId="0" fontId="16" fillId="0" borderId="6">
      <alignment horizontal="left" vertical="top" wrapText="1"/>
    </xf>
    <xf numFmtId="0" fontId="6" fillId="0" borderId="7"/>
    <xf numFmtId="0" fontId="4" fillId="0" borderId="0" applyNumberFormat="0" applyFill="0" applyBorder="0" applyAlignment="0" applyProtection="0"/>
    <xf numFmtId="0" fontId="2" fillId="0" borderId="0" applyBorder="0">
      <alignment horizontal="right" vertical="center"/>
    </xf>
    <xf numFmtId="0" fontId="2" fillId="0" borderId="8">
      <alignment horizontal="right" vertical="center"/>
    </xf>
    <xf numFmtId="4" fontId="2" fillId="0" borderId="1" applyFill="0" applyBorder="0" applyProtection="0">
      <alignment horizontal="right" vertical="center"/>
    </xf>
    <xf numFmtId="49" fontId="3" fillId="0" borderId="1" applyNumberFormat="0" applyFill="0" applyBorder="0" applyProtection="0">
      <alignment horizontal="left" vertical="center"/>
    </xf>
    <xf numFmtId="0" fontId="2" fillId="0" borderId="1" applyNumberFormat="0" applyFill="0" applyAlignment="0" applyProtection="0"/>
    <xf numFmtId="0" fontId="5" fillId="5" borderId="0" applyNumberFormat="0" applyFont="0" applyBorder="0" applyAlignment="0" applyProtection="0"/>
    <xf numFmtId="0" fontId="6" fillId="0" borderId="0"/>
    <xf numFmtId="182" fontId="2" fillId="6" borderId="1" applyNumberFormat="0" applyFont="0" applyBorder="0" applyAlignment="0" applyProtection="0">
      <alignment horizontal="right" vertical="center"/>
    </xf>
    <xf numFmtId="0" fontId="2" fillId="7" borderId="3"/>
    <xf numFmtId="4" fontId="2" fillId="0" borderId="0"/>
    <xf numFmtId="9" fontId="7" fillId="0" borderId="0" applyFont="0" applyFill="0" applyBorder="0" applyAlignment="0" applyProtection="0">
      <alignment vertical="center"/>
    </xf>
    <xf numFmtId="9" fontId="12" fillId="0" borderId="0" applyFont="0" applyFill="0" applyBorder="0" applyAlignment="0" applyProtection="0"/>
    <xf numFmtId="0" fontId="8" fillId="0" borderId="0" applyNumberFormat="0" applyFill="0" applyBorder="0" applyAlignment="0" applyProtection="0">
      <alignment vertical="top"/>
      <protection locked="0"/>
    </xf>
    <xf numFmtId="38" fontId="7" fillId="0" borderId="0" applyFont="0" applyFill="0" applyBorder="0" applyAlignment="0" applyProtection="0">
      <alignment vertical="center"/>
    </xf>
    <xf numFmtId="0" fontId="15" fillId="0" borderId="0">
      <alignment vertical="center"/>
    </xf>
    <xf numFmtId="0" fontId="12" fillId="0" borderId="0"/>
    <xf numFmtId="0" fontId="9" fillId="0" borderId="0"/>
    <xf numFmtId="0" fontId="9" fillId="0" borderId="0"/>
    <xf numFmtId="0" fontId="18" fillId="0" borderId="0">
      <alignment vertical="center"/>
    </xf>
    <xf numFmtId="1" fontId="17" fillId="0" borderId="0">
      <alignment vertical="center"/>
    </xf>
    <xf numFmtId="9" fontId="7" fillId="0" borderId="0" applyFont="0" applyFill="0" applyBorder="0" applyAlignment="0" applyProtection="0">
      <alignment vertical="center"/>
    </xf>
    <xf numFmtId="9" fontId="20"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12" fillId="0" borderId="0"/>
    <xf numFmtId="0" fontId="7" fillId="0" borderId="0"/>
    <xf numFmtId="38" fontId="7" fillId="0" borderId="0" applyFont="0" applyFill="0" applyBorder="0" applyAlignment="0" applyProtection="0">
      <alignment vertical="center"/>
    </xf>
  </cellStyleXfs>
  <cellXfs count="2413">
    <xf numFmtId="0" fontId="0" fillId="0" borderId="0" xfId="0">
      <alignment vertical="center"/>
    </xf>
    <xf numFmtId="0" fontId="25" fillId="20" borderId="0" xfId="33" applyFont="1" applyFill="1" applyAlignment="1">
      <alignment vertical="center"/>
    </xf>
    <xf numFmtId="0" fontId="25" fillId="29" borderId="0" xfId="0" applyFont="1" applyFill="1">
      <alignment vertical="center"/>
    </xf>
    <xf numFmtId="0" fontId="34" fillId="29" borderId="0" xfId="0" applyFont="1" applyFill="1">
      <alignment vertical="center"/>
    </xf>
    <xf numFmtId="0" fontId="25" fillId="29" borderId="0" xfId="0" applyFont="1" applyFill="1" applyAlignment="1">
      <alignment horizontal="right" vertical="center"/>
    </xf>
    <xf numFmtId="0" fontId="35" fillId="29" borderId="0" xfId="28" applyFont="1" applyFill="1" applyAlignment="1" applyProtection="1">
      <alignment horizontal="right" vertical="center"/>
    </xf>
    <xf numFmtId="0" fontId="25" fillId="24" borderId="1" xfId="0" applyFont="1" applyFill="1" applyBorder="1">
      <alignment vertical="center"/>
    </xf>
    <xf numFmtId="0" fontId="25" fillId="29" borderId="1" xfId="0" applyFont="1" applyFill="1" applyBorder="1">
      <alignment vertical="center"/>
    </xf>
    <xf numFmtId="0" fontId="25" fillId="0" borderId="1" xfId="0" applyFont="1" applyBorder="1">
      <alignment vertical="center"/>
    </xf>
    <xf numFmtId="0" fontId="35" fillId="29" borderId="1" xfId="28" applyFont="1" applyFill="1" applyBorder="1" applyAlignment="1" applyProtection="1">
      <alignment vertical="center" wrapText="1"/>
    </xf>
    <xf numFmtId="0" fontId="36" fillId="29" borderId="1" xfId="28" applyFont="1" applyFill="1" applyBorder="1" applyAlignment="1" applyProtection="1">
      <alignment vertical="center" wrapText="1"/>
    </xf>
    <xf numFmtId="0" fontId="40" fillId="29" borderId="0" xfId="0" applyFont="1" applyFill="1">
      <alignment vertical="center"/>
    </xf>
    <xf numFmtId="0" fontId="35" fillId="29" borderId="1" xfId="28" applyFont="1" applyFill="1" applyBorder="1" applyAlignment="1" applyProtection="1">
      <alignment vertical="center"/>
    </xf>
    <xf numFmtId="0" fontId="25" fillId="29" borderId="1" xfId="0" quotePrefix="1" applyFont="1" applyFill="1" applyBorder="1">
      <alignment vertical="center"/>
    </xf>
    <xf numFmtId="0" fontId="25" fillId="29" borderId="0" xfId="0" applyFont="1" applyFill="1" applyAlignment="1">
      <alignment vertical="center" wrapText="1"/>
    </xf>
    <xf numFmtId="0" fontId="35" fillId="29" borderId="0" xfId="28" applyFont="1" applyFill="1" applyBorder="1" applyAlignment="1" applyProtection="1">
      <alignment vertical="center" wrapText="1"/>
    </xf>
    <xf numFmtId="0" fontId="26" fillId="20" borderId="149" xfId="33" applyFont="1" applyFill="1" applyBorder="1" applyAlignment="1">
      <alignment vertical="center"/>
    </xf>
    <xf numFmtId="177" fontId="26" fillId="20" borderId="71" xfId="33" applyNumberFormat="1" applyFont="1" applyFill="1" applyBorder="1" applyAlignment="1">
      <alignment horizontal="right" vertical="center"/>
    </xf>
    <xf numFmtId="0" fontId="25" fillId="0" borderId="0" xfId="33" applyFont="1" applyAlignment="1">
      <alignment vertical="center"/>
    </xf>
    <xf numFmtId="38" fontId="33" fillId="29" borderId="0" xfId="29" applyFont="1" applyFill="1" applyBorder="1" applyAlignment="1">
      <alignment vertical="center"/>
    </xf>
    <xf numFmtId="189" fontId="25" fillId="8" borderId="0" xfId="33" applyNumberFormat="1" applyFont="1" applyFill="1"/>
    <xf numFmtId="0" fontId="25" fillId="8" borderId="0" xfId="33" applyFont="1" applyFill="1"/>
    <xf numFmtId="0" fontId="25" fillId="8" borderId="0" xfId="33" applyFont="1" applyFill="1" applyAlignment="1">
      <alignment vertical="center"/>
    </xf>
    <xf numFmtId="0" fontId="27" fillId="29" borderId="0" xfId="33" applyFont="1" applyFill="1" applyAlignment="1">
      <alignment horizontal="left" vertical="center"/>
    </xf>
    <xf numFmtId="38" fontId="25" fillId="0" borderId="22" xfId="29" applyFont="1" applyFill="1" applyBorder="1" applyAlignment="1">
      <alignment vertical="center"/>
    </xf>
    <xf numFmtId="38" fontId="25" fillId="0" borderId="112" xfId="29" applyFont="1" applyFill="1" applyBorder="1" applyAlignment="1">
      <alignment vertical="center"/>
    </xf>
    <xf numFmtId="0" fontId="25" fillId="22" borderId="0" xfId="33" applyFont="1" applyFill="1" applyAlignment="1">
      <alignment vertical="center"/>
    </xf>
    <xf numFmtId="0" fontId="25" fillId="43" borderId="0" xfId="33" applyFont="1" applyFill="1" applyAlignment="1">
      <alignment vertical="center"/>
    </xf>
    <xf numFmtId="0" fontId="25" fillId="29" borderId="0" xfId="33" applyFont="1" applyFill="1" applyAlignment="1">
      <alignment vertical="center"/>
    </xf>
    <xf numFmtId="0" fontId="27" fillId="29" borderId="0" xfId="33" applyFont="1" applyFill="1" applyAlignment="1">
      <alignment horizontal="left" vertical="center" wrapText="1"/>
    </xf>
    <xf numFmtId="0" fontId="27" fillId="29" borderId="0" xfId="33" applyFont="1" applyFill="1" applyAlignment="1">
      <alignment vertical="center"/>
    </xf>
    <xf numFmtId="0" fontId="4" fillId="8" borderId="0" xfId="33" applyFont="1" applyFill="1" applyAlignment="1">
      <alignment vertical="center"/>
    </xf>
    <xf numFmtId="0" fontId="33" fillId="8" borderId="0" xfId="33" applyFont="1" applyFill="1" applyAlignment="1">
      <alignment horizontal="left" vertical="center"/>
    </xf>
    <xf numFmtId="0" fontId="25" fillId="24" borderId="57" xfId="33" applyFont="1" applyFill="1" applyBorder="1" applyAlignment="1">
      <alignment horizontal="left" vertical="center"/>
    </xf>
    <xf numFmtId="0" fontId="25" fillId="24" borderId="14" xfId="33" applyFont="1" applyFill="1" applyBorder="1" applyAlignment="1">
      <alignment horizontal="left" vertical="center"/>
    </xf>
    <xf numFmtId="0" fontId="25" fillId="24" borderId="15" xfId="33" applyFont="1" applyFill="1" applyBorder="1" applyAlignment="1">
      <alignment horizontal="center" vertical="center"/>
    </xf>
    <xf numFmtId="0" fontId="25" fillId="24" borderId="16" xfId="33" applyFont="1" applyFill="1" applyBorder="1" applyAlignment="1">
      <alignment horizontal="center" vertical="center"/>
    </xf>
    <xf numFmtId="0" fontId="25" fillId="24" borderId="17" xfId="33" applyFont="1" applyFill="1" applyBorder="1" applyAlignment="1">
      <alignment horizontal="center" vertical="center"/>
    </xf>
    <xf numFmtId="0" fontId="33" fillId="20" borderId="35" xfId="33" applyFont="1" applyFill="1" applyBorder="1" applyAlignment="1">
      <alignment vertical="center"/>
    </xf>
    <xf numFmtId="0" fontId="33" fillId="20" borderId="37" xfId="33" applyFont="1" applyFill="1" applyBorder="1" applyAlignment="1">
      <alignment horizontal="left" vertical="center"/>
    </xf>
    <xf numFmtId="40" fontId="25" fillId="20" borderId="40" xfId="29" applyNumberFormat="1" applyFont="1" applyFill="1" applyBorder="1" applyAlignment="1">
      <alignment horizontal="center" vertical="center"/>
    </xf>
    <xf numFmtId="0" fontId="48" fillId="8" borderId="0" xfId="33" applyFont="1" applyFill="1" applyAlignment="1">
      <alignment vertical="center"/>
    </xf>
    <xf numFmtId="0" fontId="25" fillId="20" borderId="44" xfId="33" applyFont="1" applyFill="1" applyBorder="1" applyAlignment="1">
      <alignment vertical="center"/>
    </xf>
    <xf numFmtId="38" fontId="25" fillId="3" borderId="1" xfId="29" applyFont="1" applyFill="1" applyBorder="1" applyAlignment="1">
      <alignment vertical="center"/>
    </xf>
    <xf numFmtId="40" fontId="25" fillId="3" borderId="3" xfId="29" applyNumberFormat="1" applyFont="1" applyFill="1" applyBorder="1" applyAlignment="1">
      <alignment vertical="center"/>
    </xf>
    <xf numFmtId="38" fontId="25" fillId="31" borderId="45" xfId="29" applyFont="1" applyFill="1" applyBorder="1" applyAlignment="1">
      <alignment vertical="center"/>
    </xf>
    <xf numFmtId="40" fontId="25" fillId="32" borderId="28" xfId="29" applyNumberFormat="1" applyFont="1" applyFill="1" applyBorder="1" applyAlignment="1">
      <alignment vertical="center"/>
    </xf>
    <xf numFmtId="38" fontId="25" fillId="31" borderId="22" xfId="29" applyFont="1" applyFill="1" applyBorder="1" applyAlignment="1">
      <alignment vertical="center"/>
    </xf>
    <xf numFmtId="40" fontId="25" fillId="32" borderId="23" xfId="29" applyNumberFormat="1" applyFont="1" applyFill="1" applyBorder="1" applyAlignment="1">
      <alignment vertical="center" wrapText="1"/>
    </xf>
    <xf numFmtId="38" fontId="25" fillId="31" borderId="24" xfId="29" applyFont="1" applyFill="1" applyBorder="1" applyAlignment="1">
      <alignment vertical="center"/>
    </xf>
    <xf numFmtId="40" fontId="25" fillId="32" borderId="25" xfId="29" applyNumberFormat="1" applyFont="1" applyFill="1" applyBorder="1" applyAlignment="1">
      <alignment vertical="center" wrapText="1"/>
    </xf>
    <xf numFmtId="38" fontId="25" fillId="20" borderId="1" xfId="29" applyFont="1" applyFill="1" applyBorder="1" applyAlignment="1">
      <alignment vertical="center"/>
    </xf>
    <xf numFmtId="40" fontId="25" fillId="20" borderId="3" xfId="29" applyNumberFormat="1" applyFont="1" applyFill="1" applyBorder="1" applyAlignment="1">
      <alignment vertical="center"/>
    </xf>
    <xf numFmtId="38" fontId="25" fillId="31" borderId="19" xfId="29" applyFont="1" applyFill="1" applyBorder="1" applyAlignment="1">
      <alignment vertical="center"/>
    </xf>
    <xf numFmtId="40" fontId="25" fillId="32" borderId="26" xfId="29" applyNumberFormat="1" applyFont="1" applyFill="1" applyBorder="1" applyAlignment="1">
      <alignment vertical="center" wrapText="1"/>
    </xf>
    <xf numFmtId="38" fontId="25" fillId="31" borderId="52" xfId="29" applyFont="1" applyFill="1" applyBorder="1" applyAlignment="1">
      <alignment vertical="center"/>
    </xf>
    <xf numFmtId="40" fontId="25" fillId="32" borderId="51" xfId="29" applyNumberFormat="1" applyFont="1" applyFill="1" applyBorder="1" applyAlignment="1">
      <alignment vertical="center" wrapText="1"/>
    </xf>
    <xf numFmtId="0" fontId="33" fillId="20" borderId="37" xfId="33" applyFont="1" applyFill="1" applyBorder="1" applyAlignment="1">
      <alignment vertical="center"/>
    </xf>
    <xf numFmtId="38" fontId="33" fillId="33" borderId="66" xfId="29" applyFont="1" applyFill="1" applyBorder="1" applyAlignment="1">
      <alignment vertical="center"/>
    </xf>
    <xf numFmtId="40" fontId="25" fillId="34" borderId="34" xfId="29" applyNumberFormat="1" applyFont="1" applyFill="1" applyBorder="1" applyAlignment="1">
      <alignment vertical="center" wrapText="1"/>
    </xf>
    <xf numFmtId="0" fontId="33" fillId="20" borderId="42" xfId="33" applyFont="1" applyFill="1" applyBorder="1" applyAlignment="1">
      <alignment vertical="center"/>
    </xf>
    <xf numFmtId="38" fontId="33" fillId="20" borderId="39" xfId="29" applyFont="1" applyFill="1" applyBorder="1" applyAlignment="1">
      <alignment vertical="center"/>
    </xf>
    <xf numFmtId="40" fontId="25" fillId="20" borderId="40" xfId="29" applyNumberFormat="1" applyFont="1" applyFill="1" applyBorder="1" applyAlignment="1">
      <alignment vertical="center" wrapText="1"/>
    </xf>
    <xf numFmtId="40" fontId="25" fillId="32" borderId="30" xfId="29" applyNumberFormat="1" applyFont="1" applyFill="1" applyBorder="1" applyAlignment="1">
      <alignment vertical="center" wrapText="1"/>
    </xf>
    <xf numFmtId="40" fontId="25" fillId="32" borderId="115" xfId="29" applyNumberFormat="1" applyFont="1" applyFill="1" applyBorder="1" applyAlignment="1">
      <alignment vertical="center" wrapText="1"/>
    </xf>
    <xf numFmtId="0" fontId="25" fillId="20" borderId="20" xfId="33" applyFont="1" applyFill="1" applyBorder="1" applyAlignment="1">
      <alignment vertical="center"/>
    </xf>
    <xf numFmtId="0" fontId="25" fillId="32" borderId="86" xfId="33" applyFont="1" applyFill="1" applyBorder="1" applyAlignment="1">
      <alignment vertical="center"/>
    </xf>
    <xf numFmtId="38" fontId="25" fillId="35" borderId="27" xfId="29" applyFont="1" applyFill="1" applyBorder="1" applyAlignment="1">
      <alignment vertical="center"/>
    </xf>
    <xf numFmtId="40" fontId="25" fillId="32" borderId="28" xfId="29" applyNumberFormat="1" applyFont="1" applyFill="1" applyBorder="1" applyAlignment="1">
      <alignment vertical="center" wrapText="1"/>
    </xf>
    <xf numFmtId="0" fontId="25" fillId="32" borderId="106" xfId="33" applyFont="1" applyFill="1" applyBorder="1" applyAlignment="1">
      <alignment vertical="center"/>
    </xf>
    <xf numFmtId="198" fontId="25" fillId="35" borderId="56" xfId="29" applyNumberFormat="1" applyFont="1" applyFill="1" applyBorder="1" applyAlignment="1">
      <alignment vertical="center"/>
    </xf>
    <xf numFmtId="38" fontId="25" fillId="35" borderId="56" xfId="29" applyFont="1" applyFill="1" applyBorder="1" applyAlignment="1">
      <alignment vertical="center"/>
    </xf>
    <xf numFmtId="40" fontId="25" fillId="32" borderId="31" xfId="29" applyNumberFormat="1" applyFont="1" applyFill="1" applyBorder="1" applyAlignment="1">
      <alignment vertical="center" wrapText="1"/>
    </xf>
    <xf numFmtId="38" fontId="33" fillId="33" borderId="40" xfId="29" applyFont="1" applyFill="1" applyBorder="1" applyAlignment="1">
      <alignment vertical="center"/>
    </xf>
    <xf numFmtId="3" fontId="25" fillId="35" borderId="27" xfId="29" applyNumberFormat="1" applyFont="1" applyFill="1" applyBorder="1" applyAlignment="1">
      <alignment vertical="center"/>
    </xf>
    <xf numFmtId="38" fontId="25" fillId="35" borderId="28" xfId="29" applyFont="1" applyFill="1" applyBorder="1" applyAlignment="1">
      <alignment vertical="center"/>
    </xf>
    <xf numFmtId="0" fontId="25" fillId="32" borderId="87" xfId="33" applyFont="1" applyFill="1" applyBorder="1" applyAlignment="1">
      <alignment vertical="center"/>
    </xf>
    <xf numFmtId="3" fontId="25" fillId="35" borderId="29" xfId="29" applyNumberFormat="1" applyFont="1" applyFill="1" applyBorder="1" applyAlignment="1">
      <alignment vertical="center"/>
    </xf>
    <xf numFmtId="209" fontId="25" fillId="35" borderId="29" xfId="29" applyNumberFormat="1" applyFont="1" applyFill="1" applyBorder="1" applyAlignment="1">
      <alignment vertical="center"/>
    </xf>
    <xf numFmtId="38" fontId="25" fillId="35" borderId="30" xfId="29" applyFont="1" applyFill="1" applyBorder="1" applyAlignment="1">
      <alignment vertical="center"/>
    </xf>
    <xf numFmtId="0" fontId="25" fillId="32" borderId="84" xfId="33" applyFont="1" applyFill="1" applyBorder="1" applyAlignment="1">
      <alignment vertical="center"/>
    </xf>
    <xf numFmtId="0" fontId="33" fillId="20" borderId="36" xfId="33" applyFont="1" applyFill="1" applyBorder="1" applyAlignment="1">
      <alignment vertical="center"/>
    </xf>
    <xf numFmtId="0" fontId="33" fillId="20" borderId="114" xfId="33" applyFont="1" applyFill="1" applyBorder="1" applyAlignment="1">
      <alignment vertical="center"/>
    </xf>
    <xf numFmtId="38" fontId="33" fillId="33" borderId="4" xfId="29" applyFont="1" applyFill="1" applyBorder="1" applyAlignment="1">
      <alignment vertical="center"/>
    </xf>
    <xf numFmtId="40" fontId="25" fillId="20" borderId="58" xfId="29" applyNumberFormat="1" applyFont="1" applyFill="1" applyBorder="1" applyAlignment="1">
      <alignment vertical="center" wrapText="1"/>
    </xf>
    <xf numFmtId="0" fontId="25" fillId="32" borderId="116" xfId="33" applyFont="1" applyFill="1" applyBorder="1" applyAlignment="1">
      <alignment vertical="center"/>
    </xf>
    <xf numFmtId="38" fontId="25" fillId="35" borderId="61" xfId="29" applyFont="1" applyFill="1" applyBorder="1" applyAlignment="1">
      <alignment vertical="center"/>
    </xf>
    <xf numFmtId="0" fontId="33" fillId="20" borderId="129" xfId="33" applyFont="1" applyFill="1" applyBorder="1" applyAlignment="1">
      <alignment vertical="center"/>
    </xf>
    <xf numFmtId="0" fontId="25" fillId="20" borderId="83" xfId="33" applyFont="1" applyFill="1" applyBorder="1" applyAlignment="1">
      <alignment vertical="center"/>
    </xf>
    <xf numFmtId="38" fontId="33" fillId="33" borderId="9" xfId="29" applyFont="1" applyFill="1" applyBorder="1" applyAlignment="1">
      <alignment vertical="center"/>
    </xf>
    <xf numFmtId="40" fontId="25" fillId="20" borderId="151" xfId="29" applyNumberFormat="1" applyFont="1" applyFill="1" applyBorder="1" applyAlignment="1">
      <alignment vertical="center" wrapText="1"/>
    </xf>
    <xf numFmtId="0" fontId="33" fillId="20" borderId="130" xfId="33" applyFont="1" applyFill="1" applyBorder="1" applyAlignment="1">
      <alignment vertical="center"/>
    </xf>
    <xf numFmtId="0" fontId="25" fillId="20" borderId="131" xfId="33" applyFont="1" applyFill="1" applyBorder="1" applyAlignment="1">
      <alignment vertical="center"/>
    </xf>
    <xf numFmtId="38" fontId="33" fillId="20" borderId="133" xfId="29" applyFont="1" applyFill="1" applyBorder="1" applyAlignment="1">
      <alignment vertical="center"/>
    </xf>
    <xf numFmtId="40" fontId="33" fillId="20" borderId="162" xfId="29" applyNumberFormat="1" applyFont="1" applyFill="1" applyBorder="1" applyAlignment="1">
      <alignment vertical="center" wrapText="1"/>
    </xf>
    <xf numFmtId="0" fontId="33" fillId="20" borderId="134" xfId="33" applyFont="1" applyFill="1" applyBorder="1" applyAlignment="1">
      <alignment vertical="center"/>
    </xf>
    <xf numFmtId="0" fontId="25" fillId="20" borderId="135" xfId="33" applyFont="1" applyFill="1" applyBorder="1" applyAlignment="1">
      <alignment vertical="center"/>
    </xf>
    <xf numFmtId="38" fontId="33" fillId="20" borderId="22" xfId="29" applyFont="1" applyFill="1" applyBorder="1" applyAlignment="1">
      <alignment vertical="center"/>
    </xf>
    <xf numFmtId="40" fontId="33" fillId="20" borderId="23" xfId="29" applyNumberFormat="1" applyFont="1" applyFill="1" applyBorder="1" applyAlignment="1">
      <alignment vertical="center" wrapText="1"/>
    </xf>
    <xf numFmtId="0" fontId="33" fillId="20" borderId="136" xfId="33" applyFont="1" applyFill="1" applyBorder="1" applyAlignment="1">
      <alignment vertical="center"/>
    </xf>
    <xf numFmtId="0" fontId="25" fillId="20" borderId="137" xfId="33" applyFont="1" applyFill="1" applyBorder="1" applyAlignment="1">
      <alignment vertical="center"/>
    </xf>
    <xf numFmtId="38" fontId="33" fillId="20" borderId="139" xfId="29" applyFont="1" applyFill="1" applyBorder="1" applyAlignment="1">
      <alignment vertical="center"/>
    </xf>
    <xf numFmtId="40" fontId="33" fillId="20" borderId="161" xfId="29" applyNumberFormat="1" applyFont="1" applyFill="1" applyBorder="1" applyAlignment="1">
      <alignment vertical="center" wrapText="1"/>
    </xf>
    <xf numFmtId="0" fontId="25" fillId="29" borderId="0" xfId="33" applyFont="1" applyFill="1" applyAlignment="1">
      <alignment vertical="top"/>
    </xf>
    <xf numFmtId="176" fontId="25" fillId="8" borderId="0" xfId="33" applyNumberFormat="1" applyFont="1" applyFill="1" applyAlignment="1">
      <alignment vertical="center"/>
    </xf>
    <xf numFmtId="195" fontId="25" fillId="8" borderId="0" xfId="33" applyNumberFormat="1" applyFont="1" applyFill="1" applyAlignment="1">
      <alignment vertical="center"/>
    </xf>
    <xf numFmtId="40" fontId="25" fillId="8" borderId="0" xfId="33" applyNumberFormat="1" applyFont="1" applyFill="1" applyAlignment="1">
      <alignment vertical="center"/>
    </xf>
    <xf numFmtId="0" fontId="25" fillId="5" borderId="1" xfId="33" applyFont="1" applyFill="1" applyBorder="1" applyAlignment="1">
      <alignment horizontal="left" vertical="center"/>
    </xf>
    <xf numFmtId="0" fontId="25" fillId="5" borderId="1" xfId="33" applyFont="1" applyFill="1" applyBorder="1" applyAlignment="1">
      <alignment horizontal="center" vertical="center"/>
    </xf>
    <xf numFmtId="183" fontId="25" fillId="8" borderId="0" xfId="33" applyNumberFormat="1" applyFont="1" applyFill="1" applyAlignment="1">
      <alignment vertical="center"/>
    </xf>
    <xf numFmtId="185" fontId="25" fillId="8" borderId="0" xfId="33" applyNumberFormat="1" applyFont="1" applyFill="1" applyAlignment="1">
      <alignment vertical="center"/>
    </xf>
    <xf numFmtId="10" fontId="25" fillId="24" borderId="1" xfId="33" applyNumberFormat="1" applyFont="1" applyFill="1" applyBorder="1" applyAlignment="1">
      <alignment vertical="center"/>
    </xf>
    <xf numFmtId="10" fontId="25" fillId="24" borderId="9" xfId="33" applyNumberFormat="1" applyFont="1" applyFill="1" applyBorder="1" applyAlignment="1">
      <alignment vertical="center"/>
    </xf>
    <xf numFmtId="10" fontId="25" fillId="24" borderId="4" xfId="33" applyNumberFormat="1" applyFont="1" applyFill="1" applyBorder="1" applyAlignment="1">
      <alignment vertical="center"/>
    </xf>
    <xf numFmtId="0" fontId="25" fillId="8" borderId="0" xfId="32" applyFont="1" applyFill="1" applyAlignment="1">
      <alignment vertical="center"/>
    </xf>
    <xf numFmtId="0" fontId="25" fillId="29" borderId="0" xfId="32" applyFont="1" applyFill="1"/>
    <xf numFmtId="0" fontId="25" fillId="8" borderId="0" xfId="32" applyFont="1" applyFill="1"/>
    <xf numFmtId="0" fontId="25" fillId="8" borderId="0" xfId="32" applyFont="1" applyFill="1" applyAlignment="1">
      <alignment horizontal="right"/>
    </xf>
    <xf numFmtId="0" fontId="25" fillId="29" borderId="0" xfId="32" applyFont="1" applyFill="1" applyAlignment="1">
      <alignment vertical="center"/>
    </xf>
    <xf numFmtId="0" fontId="25" fillId="29" borderId="0" xfId="33" applyFont="1" applyFill="1" applyAlignment="1">
      <alignment vertical="top" wrapText="1"/>
    </xf>
    <xf numFmtId="0" fontId="27" fillId="29" borderId="0" xfId="31" applyFont="1" applyFill="1"/>
    <xf numFmtId="0" fontId="25" fillId="29" borderId="0" xfId="31" applyFont="1" applyFill="1"/>
    <xf numFmtId="0" fontId="25" fillId="8" borderId="0" xfId="31" applyFont="1" applyFill="1"/>
    <xf numFmtId="0" fontId="27" fillId="29" borderId="0" xfId="31" applyFont="1" applyFill="1" applyAlignment="1">
      <alignment vertical="top"/>
    </xf>
    <xf numFmtId="0" fontId="25" fillId="24" borderId="33" xfId="31" applyFont="1" applyFill="1" applyBorder="1"/>
    <xf numFmtId="0" fontId="25" fillId="24" borderId="21" xfId="31" applyFont="1" applyFill="1" applyBorder="1"/>
    <xf numFmtId="0" fontId="25" fillId="24" borderId="1" xfId="31" applyFont="1" applyFill="1" applyBorder="1" applyAlignment="1">
      <alignment horizontal="center"/>
    </xf>
    <xf numFmtId="0" fontId="25" fillId="29" borderId="0" xfId="31" applyFont="1" applyFill="1" applyAlignment="1">
      <alignment vertical="center"/>
    </xf>
    <xf numFmtId="0" fontId="25" fillId="8" borderId="33" xfId="31" applyFont="1" applyFill="1" applyBorder="1" applyAlignment="1">
      <alignment vertical="center"/>
    </xf>
    <xf numFmtId="0" fontId="25" fillId="8" borderId="21" xfId="31" applyFont="1" applyFill="1" applyBorder="1" applyAlignment="1">
      <alignment vertical="center"/>
    </xf>
    <xf numFmtId="0" fontId="25" fillId="8" borderId="0" xfId="31" applyFont="1" applyFill="1" applyAlignment="1">
      <alignment vertical="center"/>
    </xf>
    <xf numFmtId="0" fontId="25" fillId="8" borderId="33" xfId="31" applyFont="1" applyFill="1" applyBorder="1"/>
    <xf numFmtId="0" fontId="25" fillId="8" borderId="21" xfId="31" applyFont="1" applyFill="1" applyBorder="1"/>
    <xf numFmtId="38" fontId="25" fillId="8" borderId="1" xfId="31" applyNumberFormat="1" applyFont="1" applyFill="1" applyBorder="1" applyAlignment="1">
      <alignment vertical="center"/>
    </xf>
    <xf numFmtId="208" fontId="25" fillId="36" borderId="1" xfId="31" applyNumberFormat="1" applyFont="1" applyFill="1" applyBorder="1" applyAlignment="1">
      <alignment vertical="center"/>
    </xf>
    <xf numFmtId="208" fontId="25" fillId="0" borderId="1" xfId="31" applyNumberFormat="1" applyFont="1" applyBorder="1" applyAlignment="1">
      <alignment vertical="center"/>
    </xf>
    <xf numFmtId="187" fontId="25" fillId="36" borderId="1" xfId="31" applyNumberFormat="1" applyFont="1" applyFill="1" applyBorder="1" applyAlignment="1">
      <alignment vertical="center"/>
    </xf>
    <xf numFmtId="187" fontId="25" fillId="0" borderId="1" xfId="31" applyNumberFormat="1" applyFont="1" applyBorder="1" applyAlignment="1">
      <alignment vertical="center"/>
    </xf>
    <xf numFmtId="9" fontId="25" fillId="20" borderId="1" xfId="27" applyFont="1" applyFill="1" applyBorder="1" applyAlignment="1">
      <alignment vertical="center"/>
    </xf>
    <xf numFmtId="179" fontId="25" fillId="20" borderId="1" xfId="27" applyNumberFormat="1" applyFont="1" applyFill="1" applyBorder="1" applyAlignment="1">
      <alignment vertical="center"/>
    </xf>
    <xf numFmtId="10" fontId="25" fillId="8" borderId="1" xfId="31" applyNumberFormat="1" applyFont="1" applyFill="1" applyBorder="1" applyAlignment="1">
      <alignment vertical="center"/>
    </xf>
    <xf numFmtId="179" fontId="25" fillId="8" borderId="1" xfId="31" applyNumberFormat="1" applyFont="1" applyFill="1" applyBorder="1" applyAlignment="1">
      <alignment vertical="center"/>
    </xf>
    <xf numFmtId="179" fontId="25" fillId="0" borderId="1" xfId="31" applyNumberFormat="1" applyFont="1" applyBorder="1" applyAlignment="1">
      <alignment vertical="center"/>
    </xf>
    <xf numFmtId="10" fontId="25" fillId="0" borderId="1" xfId="31" applyNumberFormat="1" applyFont="1" applyBorder="1" applyAlignment="1">
      <alignment vertical="center"/>
    </xf>
    <xf numFmtId="179" fontId="25" fillId="8" borderId="0" xfId="31" applyNumberFormat="1" applyFont="1" applyFill="1"/>
    <xf numFmtId="9" fontId="25" fillId="20" borderId="1" xfId="31" applyNumberFormat="1" applyFont="1" applyFill="1" applyBorder="1" applyAlignment="1">
      <alignment vertical="center"/>
    </xf>
    <xf numFmtId="179" fontId="25" fillId="20" borderId="1" xfId="31" applyNumberFormat="1" applyFont="1" applyFill="1" applyBorder="1" applyAlignment="1">
      <alignment vertical="center"/>
    </xf>
    <xf numFmtId="0" fontId="25" fillId="29" borderId="0" xfId="31" applyFont="1" applyFill="1" applyAlignment="1">
      <alignment vertical="center" wrapText="1"/>
    </xf>
    <xf numFmtId="0" fontId="25" fillId="0" borderId="0" xfId="31" applyFont="1" applyAlignment="1">
      <alignment vertical="center" wrapText="1"/>
    </xf>
    <xf numFmtId="0" fontId="27" fillId="8" borderId="0" xfId="31" applyFont="1" applyFill="1" applyAlignment="1">
      <alignment vertical="top" wrapText="1"/>
    </xf>
    <xf numFmtId="192" fontId="25" fillId="8" borderId="0" xfId="31" applyNumberFormat="1" applyFont="1" applyFill="1"/>
    <xf numFmtId="38" fontId="25" fillId="8" borderId="1" xfId="31" applyNumberFormat="1" applyFont="1" applyFill="1" applyBorder="1"/>
    <xf numFmtId="0" fontId="25" fillId="8" borderId="0" xfId="31" applyFont="1" applyFill="1" applyAlignment="1">
      <alignment vertical="top" wrapText="1"/>
    </xf>
    <xf numFmtId="9" fontId="25" fillId="8" borderId="0" xfId="27" applyFont="1" applyFill="1" applyAlignment="1">
      <alignment vertical="center"/>
    </xf>
    <xf numFmtId="187" fontId="25" fillId="8" borderId="0" xfId="31" applyNumberFormat="1" applyFont="1" applyFill="1"/>
    <xf numFmtId="0" fontId="28" fillId="29" borderId="0" xfId="33" applyFont="1" applyFill="1" applyAlignment="1">
      <alignment vertical="center"/>
    </xf>
    <xf numFmtId="0" fontId="28" fillId="8" borderId="0" xfId="33" applyFont="1" applyFill="1" applyAlignment="1">
      <alignment vertical="center"/>
    </xf>
    <xf numFmtId="0" fontId="25" fillId="5" borderId="33" xfId="33" applyFont="1" applyFill="1" applyBorder="1" applyAlignment="1">
      <alignment horizontal="center" vertical="center"/>
    </xf>
    <xf numFmtId="0" fontId="25" fillId="5" borderId="48" xfId="33" applyFont="1" applyFill="1" applyBorder="1" applyAlignment="1">
      <alignment horizontal="center" vertical="center"/>
    </xf>
    <xf numFmtId="0" fontId="25" fillId="5" borderId="21" xfId="33" applyFont="1" applyFill="1" applyBorder="1" applyAlignment="1">
      <alignment horizontal="center" vertical="center"/>
    </xf>
    <xf numFmtId="0" fontId="25" fillId="5" borderId="1" xfId="33" applyFont="1" applyFill="1" applyBorder="1" applyAlignment="1">
      <alignment horizontal="center" vertical="center" wrapText="1"/>
    </xf>
    <xf numFmtId="0" fontId="25" fillId="29" borderId="44" xfId="33" applyFont="1" applyFill="1" applyBorder="1" applyAlignment="1">
      <alignment vertical="center"/>
    </xf>
    <xf numFmtId="0" fontId="25" fillId="29" borderId="89" xfId="33" applyFont="1" applyFill="1" applyBorder="1" applyAlignment="1">
      <alignment vertical="center"/>
    </xf>
    <xf numFmtId="0" fontId="25" fillId="29" borderId="49" xfId="33" applyFont="1" applyFill="1" applyBorder="1" applyAlignment="1">
      <alignment vertical="center"/>
    </xf>
    <xf numFmtId="0" fontId="25" fillId="29" borderId="21" xfId="33" applyFont="1" applyFill="1" applyBorder="1" applyAlignment="1">
      <alignment vertical="center"/>
    </xf>
    <xf numFmtId="187" fontId="25" fillId="29" borderId="1" xfId="33" applyNumberFormat="1" applyFont="1" applyFill="1" applyBorder="1" applyAlignment="1">
      <alignment vertical="center"/>
    </xf>
    <xf numFmtId="0" fontId="25" fillId="29" borderId="52" xfId="33" applyFont="1" applyFill="1" applyBorder="1" applyAlignment="1">
      <alignment vertical="center"/>
    </xf>
    <xf numFmtId="187" fontId="25" fillId="8" borderId="1" xfId="33" applyNumberFormat="1" applyFont="1" applyFill="1" applyBorder="1" applyAlignment="1">
      <alignment vertical="center"/>
    </xf>
    <xf numFmtId="0" fontId="25" fillId="29" borderId="32" xfId="33" applyFont="1" applyFill="1" applyBorder="1" applyAlignment="1">
      <alignment vertical="center"/>
    </xf>
    <xf numFmtId="0" fontId="25" fillId="29" borderId="4" xfId="33" applyFont="1" applyFill="1" applyBorder="1" applyAlignment="1">
      <alignment vertical="center"/>
    </xf>
    <xf numFmtId="0" fontId="25" fillId="29" borderId="1" xfId="33" applyFont="1" applyFill="1" applyBorder="1" applyAlignment="1">
      <alignment vertical="center"/>
    </xf>
    <xf numFmtId="186" fontId="25" fillId="29" borderId="1" xfId="33" applyNumberFormat="1" applyFont="1" applyFill="1" applyBorder="1" applyAlignment="1">
      <alignment vertical="center"/>
    </xf>
    <xf numFmtId="0" fontId="25" fillId="8" borderId="52" xfId="33" applyFont="1" applyFill="1" applyBorder="1" applyAlignment="1">
      <alignment vertical="center"/>
    </xf>
    <xf numFmtId="0" fontId="25" fillId="8" borderId="44" xfId="33" applyFont="1" applyFill="1" applyBorder="1" applyAlignment="1">
      <alignment vertical="center"/>
    </xf>
    <xf numFmtId="0" fontId="25" fillId="8" borderId="21" xfId="33" applyFont="1" applyFill="1" applyBorder="1" applyAlignment="1">
      <alignment vertical="center"/>
    </xf>
    <xf numFmtId="186" fontId="25" fillId="8" borderId="1" xfId="33" applyNumberFormat="1" applyFont="1" applyFill="1" applyBorder="1" applyAlignment="1">
      <alignment vertical="center"/>
    </xf>
    <xf numFmtId="0" fontId="25" fillId="8" borderId="32" xfId="33" applyFont="1" applyFill="1" applyBorder="1" applyAlignment="1">
      <alignment vertical="center"/>
    </xf>
    <xf numFmtId="0" fontId="25" fillId="8" borderId="4" xfId="33" applyFont="1" applyFill="1" applyBorder="1" applyAlignment="1">
      <alignment vertical="center"/>
    </xf>
    <xf numFmtId="0" fontId="25" fillId="8" borderId="1" xfId="33" applyFont="1" applyFill="1" applyBorder="1" applyAlignment="1">
      <alignment vertical="center"/>
    </xf>
    <xf numFmtId="176" fontId="25" fillId="29" borderId="0" xfId="0" applyNumberFormat="1" applyFont="1" applyFill="1" applyAlignment="1">
      <alignment vertical="top"/>
    </xf>
    <xf numFmtId="178" fontId="25" fillId="29" borderId="0" xfId="33" applyNumberFormat="1" applyFont="1" applyFill="1" applyAlignment="1">
      <alignment vertical="top" wrapText="1"/>
    </xf>
    <xf numFmtId="0" fontId="25" fillId="29" borderId="0" xfId="33" applyFont="1" applyFill="1" applyAlignment="1">
      <alignment vertical="center" wrapText="1"/>
    </xf>
    <xf numFmtId="0" fontId="25" fillId="29" borderId="0" xfId="0" applyFont="1" applyFill="1" applyAlignment="1">
      <alignment horizontal="center" vertical="center"/>
    </xf>
    <xf numFmtId="176" fontId="25" fillId="29" borderId="0" xfId="0" applyNumberFormat="1" applyFont="1" applyFill="1">
      <alignment vertical="center"/>
    </xf>
    <xf numFmtId="178" fontId="25" fillId="29" borderId="0" xfId="33" applyNumberFormat="1" applyFont="1" applyFill="1" applyAlignment="1">
      <alignment vertical="center" wrapText="1"/>
    </xf>
    <xf numFmtId="176" fontId="34" fillId="8" borderId="0" xfId="33" applyNumberFormat="1" applyFont="1" applyFill="1" applyAlignment="1">
      <alignment vertical="center"/>
    </xf>
    <xf numFmtId="0" fontId="25" fillId="29" borderId="0" xfId="33" applyFont="1" applyFill="1"/>
    <xf numFmtId="0" fontId="25" fillId="5" borderId="21" xfId="33" applyFont="1" applyFill="1" applyBorder="1" applyAlignment="1">
      <alignment horizontal="center" vertical="center" wrapText="1"/>
    </xf>
    <xf numFmtId="0" fontId="25" fillId="29" borderId="0" xfId="33" applyFont="1" applyFill="1" applyAlignment="1">
      <alignment horizontal="center" vertical="center"/>
    </xf>
    <xf numFmtId="184" fontId="25" fillId="24" borderId="1" xfId="33" applyNumberFormat="1" applyFont="1" applyFill="1" applyBorder="1" applyAlignment="1">
      <alignment vertical="center"/>
    </xf>
    <xf numFmtId="184" fontId="25" fillId="8" borderId="1" xfId="26" applyNumberFormat="1" applyFont="1" applyFill="1" applyBorder="1" applyAlignment="1">
      <alignment vertical="center"/>
    </xf>
    <xf numFmtId="184" fontId="25" fillId="8" borderId="0" xfId="33" applyNumberFormat="1" applyFont="1" applyFill="1" applyAlignment="1">
      <alignment vertical="center"/>
    </xf>
    <xf numFmtId="179" fontId="25" fillId="29" borderId="0" xfId="33" applyNumberFormat="1" applyFont="1" applyFill="1" applyAlignment="1">
      <alignment vertical="center"/>
    </xf>
    <xf numFmtId="0" fontId="25" fillId="29" borderId="33" xfId="33" applyFont="1" applyFill="1" applyBorder="1" applyAlignment="1">
      <alignment vertical="center"/>
    </xf>
    <xf numFmtId="0" fontId="25" fillId="8" borderId="48" xfId="33" applyFont="1" applyFill="1" applyBorder="1" applyAlignment="1">
      <alignment vertical="center"/>
    </xf>
    <xf numFmtId="0" fontId="25" fillId="8" borderId="33" xfId="33" applyFont="1" applyFill="1" applyBorder="1" applyAlignment="1">
      <alignment vertical="center"/>
    </xf>
    <xf numFmtId="184" fontId="25" fillId="8" borderId="1" xfId="33" applyNumberFormat="1" applyFont="1" applyFill="1" applyBorder="1" applyAlignment="1">
      <alignment vertical="center"/>
    </xf>
    <xf numFmtId="207" fontId="25" fillId="8" borderId="1" xfId="33" applyNumberFormat="1" applyFont="1" applyFill="1" applyBorder="1" applyAlignment="1">
      <alignment vertical="center"/>
    </xf>
    <xf numFmtId="180" fontId="25" fillId="29" borderId="0" xfId="33" applyNumberFormat="1" applyFont="1" applyFill="1" applyAlignment="1">
      <alignment vertical="center"/>
    </xf>
    <xf numFmtId="180" fontId="25" fillId="8" borderId="0" xfId="33" applyNumberFormat="1" applyFont="1" applyFill="1" applyAlignment="1">
      <alignment vertical="center"/>
    </xf>
    <xf numFmtId="0" fontId="25" fillId="8" borderId="0" xfId="33" applyFont="1" applyFill="1" applyAlignment="1">
      <alignment vertical="top" wrapText="1"/>
    </xf>
    <xf numFmtId="176" fontId="25" fillId="8" borderId="0" xfId="0" applyNumberFormat="1" applyFont="1" applyFill="1" applyAlignment="1">
      <alignment vertical="center" wrapText="1"/>
    </xf>
    <xf numFmtId="187" fontId="25" fillId="36" borderId="0" xfId="33" applyNumberFormat="1" applyFont="1" applyFill="1" applyAlignment="1">
      <alignment vertical="center" wrapText="1"/>
    </xf>
    <xf numFmtId="0" fontId="25" fillId="8" borderId="0" xfId="33" applyFont="1" applyFill="1" applyAlignment="1">
      <alignment vertical="center" wrapText="1"/>
    </xf>
    <xf numFmtId="179" fontId="25" fillId="29" borderId="49" xfId="33" applyNumberFormat="1" applyFont="1" applyFill="1" applyBorder="1" applyAlignment="1">
      <alignment vertical="center"/>
    </xf>
    <xf numFmtId="0" fontId="25" fillId="29" borderId="92" xfId="33" applyFont="1" applyFill="1" applyBorder="1" applyAlignment="1">
      <alignment vertical="center"/>
    </xf>
    <xf numFmtId="184" fontId="25" fillId="29" borderId="1" xfId="33" applyNumberFormat="1" applyFont="1" applyFill="1" applyBorder="1" applyAlignment="1">
      <alignment vertical="center"/>
    </xf>
    <xf numFmtId="0" fontId="25" fillId="8" borderId="89" xfId="33" applyFont="1" applyFill="1" applyBorder="1" applyAlignment="1">
      <alignment vertical="center"/>
    </xf>
    <xf numFmtId="0" fontId="25" fillId="8" borderId="49" xfId="33" applyFont="1" applyFill="1" applyBorder="1" applyAlignment="1">
      <alignment vertical="center"/>
    </xf>
    <xf numFmtId="0" fontId="25" fillId="8" borderId="20" xfId="33" applyFont="1" applyFill="1" applyBorder="1" applyAlignment="1">
      <alignment vertical="center"/>
    </xf>
    <xf numFmtId="179" fontId="25" fillId="29" borderId="21" xfId="33" applyNumberFormat="1" applyFont="1" applyFill="1" applyBorder="1" applyAlignment="1">
      <alignment vertical="center"/>
    </xf>
    <xf numFmtId="179" fontId="25" fillId="29" borderId="48" xfId="33" applyNumberFormat="1" applyFont="1" applyFill="1" applyBorder="1" applyAlignment="1">
      <alignment vertical="center"/>
    </xf>
    <xf numFmtId="0" fontId="25" fillId="60" borderId="0" xfId="33" applyFont="1" applyFill="1" applyAlignment="1">
      <alignment vertical="center"/>
    </xf>
    <xf numFmtId="179" fontId="25" fillId="8" borderId="0" xfId="33" applyNumberFormat="1" applyFont="1" applyFill="1" applyAlignment="1">
      <alignment vertical="center"/>
    </xf>
    <xf numFmtId="176" fontId="25" fillId="29" borderId="0" xfId="33" applyNumberFormat="1" applyFont="1" applyFill="1" applyAlignment="1">
      <alignment vertical="center"/>
    </xf>
    <xf numFmtId="4" fontId="25" fillId="8" borderId="0" xfId="33" applyNumberFormat="1" applyFont="1" applyFill="1" applyAlignment="1">
      <alignment vertical="center"/>
    </xf>
    <xf numFmtId="176" fontId="25" fillId="8" borderId="1" xfId="33" applyNumberFormat="1" applyFont="1" applyFill="1" applyBorder="1" applyAlignment="1">
      <alignment vertical="center"/>
    </xf>
    <xf numFmtId="176" fontId="25" fillId="29" borderId="1" xfId="33" applyNumberFormat="1" applyFont="1" applyFill="1" applyBorder="1" applyAlignment="1">
      <alignment horizontal="right" vertical="center"/>
    </xf>
    <xf numFmtId="177" fontId="25" fillId="29" borderId="1" xfId="33" applyNumberFormat="1" applyFont="1" applyFill="1" applyBorder="1" applyAlignment="1">
      <alignment horizontal="right" vertical="center"/>
    </xf>
    <xf numFmtId="10" fontId="25" fillId="8" borderId="0" xfId="33" applyNumberFormat="1" applyFont="1" applyFill="1" applyAlignment="1">
      <alignment vertical="center"/>
    </xf>
    <xf numFmtId="183" fontId="25" fillId="29" borderId="1" xfId="33" applyNumberFormat="1" applyFont="1" applyFill="1" applyBorder="1" applyAlignment="1">
      <alignment horizontal="right" vertical="center"/>
    </xf>
    <xf numFmtId="176" fontId="25" fillId="8" borderId="1" xfId="33" applyNumberFormat="1" applyFont="1" applyFill="1" applyBorder="1" applyAlignment="1">
      <alignment horizontal="right" vertical="center"/>
    </xf>
    <xf numFmtId="177" fontId="25" fillId="8" borderId="1" xfId="33" applyNumberFormat="1" applyFont="1" applyFill="1" applyBorder="1" applyAlignment="1">
      <alignment horizontal="right" vertical="center"/>
    </xf>
    <xf numFmtId="177" fontId="25" fillId="29" borderId="0" xfId="33" applyNumberFormat="1" applyFont="1" applyFill="1" applyAlignment="1">
      <alignment vertical="center"/>
    </xf>
    <xf numFmtId="177" fontId="34" fillId="29" borderId="0" xfId="33" applyNumberFormat="1" applyFont="1" applyFill="1" applyAlignment="1">
      <alignment vertical="center"/>
    </xf>
    <xf numFmtId="176" fontId="25" fillId="8" borderId="11" xfId="33" applyNumberFormat="1" applyFont="1" applyFill="1" applyBorder="1" applyAlignment="1">
      <alignment horizontal="right" vertical="center"/>
    </xf>
    <xf numFmtId="177" fontId="25" fillId="8" borderId="11" xfId="33" applyNumberFormat="1" applyFont="1" applyFill="1" applyBorder="1" applyAlignment="1">
      <alignment horizontal="right" vertical="center"/>
    </xf>
    <xf numFmtId="0" fontId="25" fillId="43" borderId="20" xfId="33" applyFont="1" applyFill="1" applyBorder="1" applyAlignment="1">
      <alignment vertical="center"/>
    </xf>
    <xf numFmtId="0" fontId="25" fillId="8" borderId="9" xfId="33" applyFont="1" applyFill="1" applyBorder="1" applyAlignment="1">
      <alignment vertical="center"/>
    </xf>
    <xf numFmtId="177" fontId="25" fillId="8" borderId="9" xfId="33" applyNumberFormat="1" applyFont="1" applyFill="1" applyBorder="1" applyAlignment="1">
      <alignment horizontal="right" vertical="center"/>
    </xf>
    <xf numFmtId="176" fontId="25" fillId="8" borderId="9" xfId="33" applyNumberFormat="1" applyFont="1" applyFill="1" applyBorder="1" applyAlignment="1">
      <alignment horizontal="right" vertical="center"/>
    </xf>
    <xf numFmtId="4" fontId="25" fillId="29" borderId="0" xfId="33" applyNumberFormat="1" applyFont="1" applyFill="1" applyAlignment="1">
      <alignment vertical="center"/>
    </xf>
    <xf numFmtId="11" fontId="25" fillId="8" borderId="0" xfId="33" applyNumberFormat="1" applyFont="1" applyFill="1" applyAlignment="1">
      <alignment vertical="center"/>
    </xf>
    <xf numFmtId="191" fontId="25" fillId="8" borderId="0" xfId="33" applyNumberFormat="1" applyFont="1" applyFill="1" applyAlignment="1">
      <alignment vertical="center"/>
    </xf>
    <xf numFmtId="9" fontId="25" fillId="20" borderId="1" xfId="26" applyFont="1" applyFill="1" applyBorder="1" applyAlignment="1">
      <alignment horizontal="right" vertical="center"/>
    </xf>
    <xf numFmtId="9" fontId="25" fillId="29" borderId="0" xfId="26" applyFont="1" applyFill="1" applyBorder="1" applyAlignment="1">
      <alignment vertical="center"/>
    </xf>
    <xf numFmtId="190" fontId="25" fillId="8" borderId="1" xfId="26" applyNumberFormat="1" applyFont="1" applyFill="1" applyBorder="1" applyAlignment="1">
      <alignment horizontal="center" vertical="center"/>
    </xf>
    <xf numFmtId="190" fontId="25" fillId="8" borderId="1" xfId="26" applyNumberFormat="1" applyFont="1" applyFill="1" applyBorder="1" applyAlignment="1">
      <alignment horizontal="right" vertical="center"/>
    </xf>
    <xf numFmtId="9" fontId="25" fillId="29" borderId="0" xfId="26" applyFont="1" applyFill="1" applyBorder="1" applyAlignment="1">
      <alignment horizontal="right" vertical="center"/>
    </xf>
    <xf numFmtId="179" fontId="25" fillId="29" borderId="0" xfId="26" applyNumberFormat="1" applyFont="1" applyFill="1" applyBorder="1" applyAlignment="1">
      <alignment vertical="center"/>
    </xf>
    <xf numFmtId="0" fontId="25" fillId="20" borderId="52" xfId="33" applyFont="1" applyFill="1" applyBorder="1" applyAlignment="1">
      <alignment vertical="center"/>
    </xf>
    <xf numFmtId="10" fontId="25" fillId="29" borderId="0" xfId="26" applyNumberFormat="1" applyFont="1" applyFill="1" applyBorder="1" applyAlignment="1">
      <alignment vertical="center"/>
    </xf>
    <xf numFmtId="10" fontId="25" fillId="29" borderId="0" xfId="26" applyNumberFormat="1" applyFont="1" applyFill="1" applyBorder="1" applyAlignment="1">
      <alignment horizontal="right" vertical="center"/>
    </xf>
    <xf numFmtId="200" fontId="25" fillId="29" borderId="0" xfId="26" applyNumberFormat="1" applyFont="1" applyFill="1" applyBorder="1" applyAlignment="1">
      <alignment vertical="center"/>
    </xf>
    <xf numFmtId="200" fontId="25" fillId="8" borderId="1" xfId="26" applyNumberFormat="1" applyFont="1" applyFill="1" applyBorder="1" applyAlignment="1">
      <alignment horizontal="center" vertical="center"/>
    </xf>
    <xf numFmtId="200" fontId="25" fillId="8" borderId="1" xfId="26" applyNumberFormat="1" applyFont="1" applyFill="1" applyBorder="1" applyAlignment="1">
      <alignment horizontal="right" vertical="center"/>
    </xf>
    <xf numFmtId="200" fontId="25" fillId="29" borderId="0" xfId="26" applyNumberFormat="1" applyFont="1" applyFill="1" applyBorder="1" applyAlignment="1">
      <alignment horizontal="right" vertical="center"/>
    </xf>
    <xf numFmtId="9" fontId="25" fillId="21" borderId="52" xfId="26" applyFont="1" applyFill="1" applyBorder="1" applyAlignment="1">
      <alignment vertical="center"/>
    </xf>
    <xf numFmtId="9" fontId="25" fillId="21" borderId="52" xfId="26" applyFont="1" applyFill="1" applyBorder="1" applyAlignment="1">
      <alignment horizontal="right" vertical="center"/>
    </xf>
    <xf numFmtId="179" fontId="25" fillId="8" borderId="11" xfId="26" applyNumberFormat="1" applyFont="1" applyFill="1" applyBorder="1" applyAlignment="1">
      <alignment vertical="center"/>
    </xf>
    <xf numFmtId="179" fontId="25" fillId="8" borderId="11" xfId="26" applyNumberFormat="1" applyFont="1" applyFill="1" applyBorder="1" applyAlignment="1">
      <alignment horizontal="right" vertical="center"/>
    </xf>
    <xf numFmtId="190" fontId="25" fillId="29" borderId="0" xfId="26" applyNumberFormat="1" applyFont="1" applyFill="1" applyBorder="1" applyAlignment="1">
      <alignment horizontal="right" vertical="center"/>
    </xf>
    <xf numFmtId="179" fontId="25" fillId="8" borderId="11" xfId="26" applyNumberFormat="1" applyFont="1" applyFill="1" applyBorder="1" applyAlignment="1">
      <alignment horizontal="center" vertical="center"/>
    </xf>
    <xf numFmtId="9" fontId="25" fillId="22" borderId="1" xfId="26" applyFont="1" applyFill="1" applyBorder="1" applyAlignment="1">
      <alignment vertical="center"/>
    </xf>
    <xf numFmtId="9" fontId="25" fillId="22" borderId="1" xfId="26" applyFont="1" applyFill="1" applyBorder="1" applyAlignment="1">
      <alignment horizontal="right" vertical="center"/>
    </xf>
    <xf numFmtId="179" fontId="25" fillId="8" borderId="1" xfId="26" applyNumberFormat="1" applyFont="1" applyFill="1" applyBorder="1" applyAlignment="1">
      <alignment vertical="center"/>
    </xf>
    <xf numFmtId="179" fontId="25" fillId="8" borderId="1" xfId="26" applyNumberFormat="1" applyFont="1" applyFill="1" applyBorder="1" applyAlignment="1">
      <alignment horizontal="right" vertical="center"/>
    </xf>
    <xf numFmtId="9" fontId="25" fillId="43" borderId="4" xfId="26" applyFont="1" applyFill="1" applyBorder="1" applyAlignment="1">
      <alignment vertical="center"/>
    </xf>
    <xf numFmtId="9" fontId="25" fillId="43" borderId="4" xfId="26" applyFont="1" applyFill="1" applyBorder="1" applyAlignment="1">
      <alignment horizontal="right" vertical="center"/>
    </xf>
    <xf numFmtId="176" fontId="25" fillId="8" borderId="62" xfId="33" applyNumberFormat="1" applyFont="1" applyFill="1" applyBorder="1" applyAlignment="1">
      <alignment vertical="center"/>
    </xf>
    <xf numFmtId="179" fontId="25" fillId="20" borderId="1" xfId="26" applyNumberFormat="1" applyFont="1" applyFill="1" applyBorder="1" applyAlignment="1">
      <alignment vertical="center"/>
    </xf>
    <xf numFmtId="190" fontId="25" fillId="20" borderId="1" xfId="26" applyNumberFormat="1" applyFont="1" applyFill="1" applyBorder="1" applyAlignment="1">
      <alignment vertical="center"/>
    </xf>
    <xf numFmtId="205" fontId="25" fillId="29" borderId="0" xfId="26" applyNumberFormat="1" applyFont="1" applyFill="1" applyBorder="1" applyAlignment="1">
      <alignment vertical="center"/>
    </xf>
    <xf numFmtId="190" fontId="25" fillId="24" borderId="1" xfId="26" applyNumberFormat="1" applyFont="1" applyFill="1" applyBorder="1" applyAlignment="1">
      <alignment vertical="center"/>
    </xf>
    <xf numFmtId="190" fontId="25" fillId="50" borderId="1" xfId="26" applyNumberFormat="1" applyFont="1" applyFill="1" applyBorder="1" applyAlignment="1">
      <alignment horizontal="center" vertical="center"/>
    </xf>
    <xf numFmtId="190" fontId="25" fillId="50" borderId="1" xfId="26" applyNumberFormat="1" applyFont="1" applyFill="1" applyBorder="1" applyAlignment="1">
      <alignment horizontal="right" vertical="center"/>
    </xf>
    <xf numFmtId="205" fontId="25" fillId="29" borderId="0" xfId="26" applyNumberFormat="1" applyFont="1" applyFill="1" applyBorder="1" applyAlignment="1">
      <alignment horizontal="right" vertical="center"/>
    </xf>
    <xf numFmtId="205" fontId="25" fillId="29" borderId="0" xfId="33" applyNumberFormat="1" applyFont="1" applyFill="1" applyAlignment="1">
      <alignment vertical="center"/>
    </xf>
    <xf numFmtId="10" fontId="25" fillId="24" borderId="1" xfId="26" applyNumberFormat="1" applyFont="1" applyFill="1" applyBorder="1" applyAlignment="1">
      <alignment vertical="center"/>
    </xf>
    <xf numFmtId="10" fontId="25" fillId="21" borderId="52" xfId="26" applyNumberFormat="1" applyFont="1" applyFill="1" applyBorder="1" applyAlignment="1">
      <alignment vertical="center"/>
    </xf>
    <xf numFmtId="190" fontId="25" fillId="21" borderId="52" xfId="26" applyNumberFormat="1" applyFont="1" applyFill="1" applyBorder="1" applyAlignment="1">
      <alignment vertical="center"/>
    </xf>
    <xf numFmtId="10" fontId="25" fillId="24" borderId="11" xfId="26" applyNumberFormat="1" applyFont="1" applyFill="1" applyBorder="1" applyAlignment="1">
      <alignment vertical="center"/>
    </xf>
    <xf numFmtId="205" fontId="25" fillId="29" borderId="0" xfId="33" applyNumberFormat="1" applyFont="1" applyFill="1" applyAlignment="1">
      <alignment horizontal="right" vertical="center"/>
    </xf>
    <xf numFmtId="10" fontId="25" fillId="24" borderId="1" xfId="26" applyNumberFormat="1" applyFont="1" applyFill="1" applyBorder="1" applyAlignment="1">
      <alignment horizontal="right" vertical="center"/>
    </xf>
    <xf numFmtId="10" fontId="25" fillId="22" borderId="1" xfId="26" applyNumberFormat="1" applyFont="1" applyFill="1" applyBorder="1" applyAlignment="1">
      <alignment vertical="center"/>
    </xf>
    <xf numFmtId="190" fontId="25" fillId="22" borderId="52" xfId="26" applyNumberFormat="1" applyFont="1" applyFill="1" applyBorder="1" applyAlignment="1">
      <alignment vertical="center"/>
    </xf>
    <xf numFmtId="10" fontId="25" fillId="43" borderId="1" xfId="26" applyNumberFormat="1" applyFont="1" applyFill="1" applyBorder="1" applyAlignment="1">
      <alignment vertical="center"/>
    </xf>
    <xf numFmtId="190" fontId="25" fillId="43" borderId="4" xfId="26" applyNumberFormat="1" applyFont="1" applyFill="1" applyBorder="1" applyAlignment="1">
      <alignment vertical="center"/>
    </xf>
    <xf numFmtId="190" fontId="25" fillId="43" borderId="4" xfId="26" applyNumberFormat="1" applyFont="1" applyFill="1" applyBorder="1" applyAlignment="1">
      <alignment horizontal="right" vertical="center"/>
    </xf>
    <xf numFmtId="190" fontId="25" fillId="29" borderId="1" xfId="26" applyNumberFormat="1" applyFont="1" applyFill="1" applyBorder="1" applyAlignment="1">
      <alignment vertical="center"/>
    </xf>
    <xf numFmtId="190" fontId="25" fillId="29" borderId="1" xfId="26" applyNumberFormat="1" applyFont="1" applyFill="1" applyBorder="1" applyAlignment="1">
      <alignment horizontal="right" vertical="center"/>
    </xf>
    <xf numFmtId="10" fontId="25" fillId="24" borderId="62" xfId="26" applyNumberFormat="1" applyFont="1" applyFill="1" applyBorder="1" applyAlignment="1">
      <alignment vertical="center"/>
    </xf>
    <xf numFmtId="190" fontId="25" fillId="29" borderId="9" xfId="26" applyNumberFormat="1" applyFont="1" applyFill="1" applyBorder="1" applyAlignment="1">
      <alignment vertical="center"/>
    </xf>
    <xf numFmtId="190" fontId="25" fillId="29" borderId="9" xfId="26" applyNumberFormat="1" applyFont="1" applyFill="1" applyBorder="1" applyAlignment="1">
      <alignment horizontal="right" vertical="center"/>
    </xf>
    <xf numFmtId="38" fontId="25" fillId="29" borderId="0" xfId="29" applyFont="1" applyFill="1" applyBorder="1" applyAlignment="1">
      <alignment horizontal="right" vertical="center"/>
    </xf>
    <xf numFmtId="190" fontId="25" fillId="29" borderId="0" xfId="26" applyNumberFormat="1" applyFont="1" applyFill="1" applyBorder="1" applyAlignment="1">
      <alignment vertical="center"/>
    </xf>
    <xf numFmtId="190" fontId="25" fillId="20" borderId="1" xfId="26" applyNumberFormat="1" applyFont="1" applyFill="1" applyBorder="1" applyAlignment="1">
      <alignment horizontal="right" vertical="center"/>
    </xf>
    <xf numFmtId="190" fontId="25" fillId="8" borderId="1" xfId="26" applyNumberFormat="1" applyFont="1" applyFill="1" applyBorder="1" applyAlignment="1">
      <alignment vertical="center"/>
    </xf>
    <xf numFmtId="190" fontId="25" fillId="21" borderId="52" xfId="26" applyNumberFormat="1" applyFont="1" applyFill="1" applyBorder="1" applyAlignment="1">
      <alignment horizontal="right" vertical="center"/>
    </xf>
    <xf numFmtId="190" fontId="25" fillId="22" borderId="1" xfId="26" applyNumberFormat="1" applyFont="1" applyFill="1" applyBorder="1" applyAlignment="1">
      <alignment vertical="center"/>
    </xf>
    <xf numFmtId="190" fontId="25" fillId="22" borderId="1" xfId="26" applyNumberFormat="1" applyFont="1" applyFill="1" applyBorder="1" applyAlignment="1">
      <alignment horizontal="right" vertical="center"/>
    </xf>
    <xf numFmtId="190" fontId="25" fillId="43" borderId="1" xfId="26" applyNumberFormat="1" applyFont="1" applyFill="1" applyBorder="1" applyAlignment="1">
      <alignment vertical="center"/>
    </xf>
    <xf numFmtId="190" fontId="25" fillId="43" borderId="1" xfId="26" applyNumberFormat="1" applyFont="1" applyFill="1" applyBorder="1" applyAlignment="1">
      <alignment horizontal="right" vertical="center"/>
    </xf>
    <xf numFmtId="190" fontId="25" fillId="8" borderId="11" xfId="26" applyNumberFormat="1" applyFont="1" applyFill="1" applyBorder="1" applyAlignment="1">
      <alignment vertical="center"/>
    </xf>
    <xf numFmtId="190" fontId="25" fillId="8" borderId="11" xfId="26" applyNumberFormat="1" applyFont="1" applyFill="1" applyBorder="1" applyAlignment="1">
      <alignment horizontal="right" vertical="center"/>
    </xf>
    <xf numFmtId="3" fontId="25" fillId="8" borderId="0" xfId="33" applyNumberFormat="1" applyFont="1" applyFill="1"/>
    <xf numFmtId="195" fontId="25" fillId="8" borderId="0" xfId="33" applyNumberFormat="1" applyFont="1" applyFill="1"/>
    <xf numFmtId="0" fontId="25" fillId="29" borderId="36" xfId="33" applyFont="1" applyFill="1" applyBorder="1" applyAlignment="1">
      <alignment horizontal="center" vertical="center"/>
    </xf>
    <xf numFmtId="0" fontId="25" fillId="45" borderId="169" xfId="33" applyFont="1" applyFill="1" applyBorder="1" applyAlignment="1">
      <alignment vertical="center"/>
    </xf>
    <xf numFmtId="0" fontId="25" fillId="45" borderId="1" xfId="33" applyFont="1" applyFill="1" applyBorder="1"/>
    <xf numFmtId="0" fontId="25" fillId="45" borderId="36" xfId="33" applyFont="1" applyFill="1" applyBorder="1" applyAlignment="1">
      <alignment vertical="center"/>
    </xf>
    <xf numFmtId="0" fontId="25" fillId="45" borderId="1" xfId="33" applyFont="1" applyFill="1" applyBorder="1" applyAlignment="1">
      <alignment vertical="center"/>
    </xf>
    <xf numFmtId="0" fontId="25" fillId="45" borderId="54" xfId="33" applyFont="1" applyFill="1" applyBorder="1" applyAlignment="1">
      <alignment vertical="center"/>
    </xf>
    <xf numFmtId="176" fontId="25" fillId="45" borderId="4" xfId="33" applyNumberFormat="1" applyFont="1" applyFill="1" applyBorder="1" applyAlignment="1">
      <alignment vertical="center"/>
    </xf>
    <xf numFmtId="178" fontId="25" fillId="8" borderId="0" xfId="33" applyNumberFormat="1" applyFont="1" applyFill="1" applyAlignment="1">
      <alignment vertical="center"/>
    </xf>
    <xf numFmtId="176" fontId="25" fillId="8" borderId="27" xfId="33" applyNumberFormat="1" applyFont="1" applyFill="1" applyBorder="1" applyAlignment="1">
      <alignment vertical="center"/>
    </xf>
    <xf numFmtId="176" fontId="25" fillId="8" borderId="29" xfId="33" applyNumberFormat="1" applyFont="1" applyFill="1" applyBorder="1" applyAlignment="1">
      <alignment vertical="center"/>
    </xf>
    <xf numFmtId="0" fontId="25" fillId="45" borderId="152" xfId="33" applyFont="1" applyFill="1" applyBorder="1" applyAlignment="1">
      <alignment vertical="center"/>
    </xf>
    <xf numFmtId="176" fontId="25" fillId="45" borderId="47" xfId="33" applyNumberFormat="1" applyFont="1" applyFill="1" applyBorder="1" applyAlignment="1">
      <alignment vertical="center"/>
    </xf>
    <xf numFmtId="176" fontId="25" fillId="8" borderId="63" xfId="33" applyNumberFormat="1" applyFont="1" applyFill="1" applyBorder="1" applyAlignment="1">
      <alignment vertical="center"/>
    </xf>
    <xf numFmtId="176" fontId="25" fillId="8" borderId="64" xfId="33" applyNumberFormat="1" applyFont="1" applyFill="1" applyBorder="1" applyAlignment="1">
      <alignment vertical="center"/>
    </xf>
    <xf numFmtId="177" fontId="25" fillId="8" borderId="64" xfId="33" applyNumberFormat="1" applyFont="1" applyFill="1" applyBorder="1" applyAlignment="1">
      <alignment vertical="center"/>
    </xf>
    <xf numFmtId="0" fontId="25" fillId="45" borderId="4" xfId="33" applyFont="1" applyFill="1" applyBorder="1"/>
    <xf numFmtId="176" fontId="25" fillId="8" borderId="52" xfId="33" applyNumberFormat="1" applyFont="1" applyFill="1" applyBorder="1" applyAlignment="1">
      <alignment vertical="center"/>
    </xf>
    <xf numFmtId="0" fontId="25" fillId="45" borderId="59" xfId="33" applyFont="1" applyFill="1" applyBorder="1" applyAlignment="1">
      <alignment vertical="center"/>
    </xf>
    <xf numFmtId="176" fontId="25" fillId="8" borderId="93" xfId="33" applyNumberFormat="1" applyFont="1" applyFill="1" applyBorder="1" applyAlignment="1">
      <alignment vertical="center"/>
    </xf>
    <xf numFmtId="0" fontId="25" fillId="45" borderId="55" xfId="33" applyFont="1" applyFill="1" applyBorder="1" applyAlignment="1">
      <alignment vertical="center"/>
    </xf>
    <xf numFmtId="176" fontId="25" fillId="45" borderId="43" xfId="33" applyNumberFormat="1" applyFont="1" applyFill="1" applyBorder="1" applyAlignment="1">
      <alignment vertical="center"/>
    </xf>
    <xf numFmtId="212" fontId="25" fillId="8" borderId="0" xfId="33" applyNumberFormat="1" applyFont="1" applyFill="1"/>
    <xf numFmtId="11" fontId="25" fillId="8" borderId="0" xfId="33" applyNumberFormat="1" applyFont="1" applyFill="1"/>
    <xf numFmtId="0" fontId="25" fillId="8" borderId="1" xfId="33" applyFont="1" applyFill="1" applyBorder="1"/>
    <xf numFmtId="179" fontId="25" fillId="8" borderId="1" xfId="33" applyNumberFormat="1" applyFont="1" applyFill="1" applyBorder="1" applyAlignment="1">
      <alignment vertical="center"/>
    </xf>
    <xf numFmtId="179" fontId="25" fillId="8" borderId="4" xfId="33" applyNumberFormat="1" applyFont="1" applyFill="1" applyBorder="1" applyAlignment="1">
      <alignment vertical="center"/>
    </xf>
    <xf numFmtId="9" fontId="25" fillId="8" borderId="70" xfId="33" applyNumberFormat="1" applyFont="1" applyFill="1" applyBorder="1" applyAlignment="1">
      <alignment vertical="center"/>
    </xf>
    <xf numFmtId="184" fontId="25" fillId="45" borderId="1" xfId="33" applyNumberFormat="1" applyFont="1" applyFill="1" applyBorder="1" applyAlignment="1">
      <alignment vertical="center"/>
    </xf>
    <xf numFmtId="184" fontId="25" fillId="24" borderId="11" xfId="33" applyNumberFormat="1" applyFont="1" applyFill="1" applyBorder="1" applyAlignment="1">
      <alignment vertical="center"/>
    </xf>
    <xf numFmtId="0" fontId="25" fillId="45" borderId="4" xfId="33" applyFont="1" applyFill="1" applyBorder="1" applyAlignment="1">
      <alignment vertical="center"/>
    </xf>
    <xf numFmtId="0" fontId="25" fillId="45" borderId="70" xfId="33" applyFont="1" applyFill="1" applyBorder="1"/>
    <xf numFmtId="184" fontId="25" fillId="24" borderId="70" xfId="33" applyNumberFormat="1" applyFont="1" applyFill="1" applyBorder="1" applyAlignment="1">
      <alignment vertical="center"/>
    </xf>
    <xf numFmtId="184" fontId="25" fillId="45" borderId="70" xfId="33" applyNumberFormat="1" applyFont="1" applyFill="1" applyBorder="1" applyAlignment="1">
      <alignment vertical="center"/>
    </xf>
    <xf numFmtId="184" fontId="25" fillId="45" borderId="11" xfId="33" applyNumberFormat="1" applyFont="1" applyFill="1" applyBorder="1" applyAlignment="1">
      <alignment vertical="center"/>
    </xf>
    <xf numFmtId="184" fontId="25" fillId="24" borderId="4" xfId="33" applyNumberFormat="1" applyFont="1" applyFill="1" applyBorder="1" applyAlignment="1">
      <alignment vertical="center"/>
    </xf>
    <xf numFmtId="184" fontId="25" fillId="45" borderId="4" xfId="33" applyNumberFormat="1" applyFont="1" applyFill="1" applyBorder="1" applyAlignment="1">
      <alignment vertical="center"/>
    </xf>
    <xf numFmtId="0" fontId="27" fillId="29" borderId="0" xfId="32" applyFont="1" applyFill="1"/>
    <xf numFmtId="0" fontId="33" fillId="8" borderId="0" xfId="33" applyFont="1" applyFill="1"/>
    <xf numFmtId="196" fontId="25" fillId="8" borderId="0" xfId="33" applyNumberFormat="1" applyFont="1" applyFill="1"/>
    <xf numFmtId="0" fontId="25" fillId="5" borderId="15" xfId="33" applyFont="1" applyFill="1" applyBorder="1" applyAlignment="1">
      <alignment horizontal="center" vertical="center"/>
    </xf>
    <xf numFmtId="0" fontId="25" fillId="40" borderId="16" xfId="33" applyFont="1" applyFill="1" applyBorder="1" applyAlignment="1">
      <alignment horizontal="center" vertical="center"/>
    </xf>
    <xf numFmtId="0" fontId="25" fillId="40" borderId="171" xfId="33" applyFont="1" applyFill="1" applyBorder="1" applyAlignment="1">
      <alignment horizontal="center" vertical="center"/>
    </xf>
    <xf numFmtId="0" fontId="25" fillId="40" borderId="17" xfId="33" applyFont="1" applyFill="1" applyBorder="1" applyAlignment="1">
      <alignment horizontal="center" vertical="center"/>
    </xf>
    <xf numFmtId="176" fontId="25" fillId="45" borderId="114" xfId="33" applyNumberFormat="1" applyFont="1" applyFill="1" applyBorder="1" applyAlignment="1">
      <alignment vertical="center"/>
    </xf>
    <xf numFmtId="176" fontId="25" fillId="45" borderId="58" xfId="33" applyNumberFormat="1" applyFont="1" applyFill="1" applyBorder="1" applyAlignment="1">
      <alignment vertical="center"/>
    </xf>
    <xf numFmtId="176" fontId="25" fillId="8" borderId="0" xfId="33" applyNumberFormat="1" applyFont="1" applyFill="1"/>
    <xf numFmtId="176" fontId="25" fillId="8" borderId="86" xfId="33" applyNumberFormat="1" applyFont="1" applyFill="1" applyBorder="1" applyAlignment="1">
      <alignment vertical="center"/>
    </xf>
    <xf numFmtId="176" fontId="25" fillId="8" borderId="166" xfId="33" applyNumberFormat="1" applyFont="1" applyFill="1" applyBorder="1" applyAlignment="1">
      <alignment vertical="center"/>
    </xf>
    <xf numFmtId="176" fontId="25" fillId="8" borderId="28" xfId="33" applyNumberFormat="1" applyFont="1" applyFill="1" applyBorder="1" applyAlignment="1">
      <alignment vertical="center"/>
    </xf>
    <xf numFmtId="176" fontId="25" fillId="8" borderId="87" xfId="33" applyNumberFormat="1" applyFont="1" applyFill="1" applyBorder="1" applyAlignment="1">
      <alignment vertical="center"/>
    </xf>
    <xf numFmtId="176" fontId="25" fillId="8" borderId="144" xfId="33" applyNumberFormat="1" applyFont="1" applyFill="1" applyBorder="1" applyAlignment="1">
      <alignment vertical="center"/>
    </xf>
    <xf numFmtId="176" fontId="25" fillId="8" borderId="30" xfId="33" applyNumberFormat="1" applyFont="1" applyFill="1" applyBorder="1" applyAlignment="1">
      <alignment vertical="center"/>
    </xf>
    <xf numFmtId="176" fontId="25" fillId="29" borderId="0" xfId="0" applyNumberFormat="1" applyFont="1" applyFill="1" applyAlignment="1">
      <alignment vertical="center" wrapText="1"/>
    </xf>
    <xf numFmtId="176" fontId="25" fillId="8" borderId="170" xfId="33" applyNumberFormat="1" applyFont="1" applyFill="1" applyBorder="1" applyAlignment="1">
      <alignment vertical="center"/>
    </xf>
    <xf numFmtId="176" fontId="25" fillId="8" borderId="159" xfId="33" applyNumberFormat="1" applyFont="1" applyFill="1" applyBorder="1" applyAlignment="1">
      <alignment vertical="center"/>
    </xf>
    <xf numFmtId="176" fontId="25" fillId="8" borderId="115" xfId="33" applyNumberFormat="1" applyFont="1" applyFill="1" applyBorder="1" applyAlignment="1">
      <alignment vertical="center"/>
    </xf>
    <xf numFmtId="177" fontId="25" fillId="45" borderId="4" xfId="33" applyNumberFormat="1" applyFont="1" applyFill="1" applyBorder="1" applyAlignment="1">
      <alignment vertical="center"/>
    </xf>
    <xf numFmtId="177" fontId="25" fillId="45" borderId="114" xfId="33" applyNumberFormat="1" applyFont="1" applyFill="1" applyBorder="1" applyAlignment="1">
      <alignment vertical="center"/>
    </xf>
    <xf numFmtId="177" fontId="25" fillId="45" borderId="58" xfId="33" applyNumberFormat="1" applyFont="1" applyFill="1" applyBorder="1" applyAlignment="1">
      <alignment vertical="center"/>
    </xf>
    <xf numFmtId="0" fontId="25" fillId="8" borderId="0" xfId="33" applyFont="1" applyFill="1" applyAlignment="1">
      <alignment horizontal="center" vertical="center"/>
    </xf>
    <xf numFmtId="177" fontId="25" fillId="8" borderId="63" xfId="33" applyNumberFormat="1" applyFont="1" applyFill="1" applyBorder="1" applyAlignment="1">
      <alignment vertical="center"/>
    </xf>
    <xf numFmtId="177" fontId="25" fillId="8" borderId="118" xfId="33" applyNumberFormat="1" applyFont="1" applyFill="1" applyBorder="1" applyAlignment="1">
      <alignment vertical="center"/>
    </xf>
    <xf numFmtId="177" fontId="25" fillId="8" borderId="123" xfId="33" applyNumberFormat="1" applyFont="1" applyFill="1" applyBorder="1" applyAlignment="1">
      <alignment vertical="center"/>
    </xf>
    <xf numFmtId="177" fontId="25" fillId="8" borderId="108" xfId="33" applyNumberFormat="1" applyFont="1" applyFill="1" applyBorder="1" applyAlignment="1">
      <alignment vertical="center"/>
    </xf>
    <xf numFmtId="177" fontId="25" fillId="8" borderId="170" xfId="33" applyNumberFormat="1" applyFont="1" applyFill="1" applyBorder="1" applyAlignment="1">
      <alignment vertical="center"/>
    </xf>
    <xf numFmtId="177" fontId="25" fillId="8" borderId="159" xfId="33" applyNumberFormat="1" applyFont="1" applyFill="1" applyBorder="1" applyAlignment="1">
      <alignment vertical="center"/>
    </xf>
    <xf numFmtId="177" fontId="25" fillId="8" borderId="115" xfId="33" applyNumberFormat="1" applyFont="1" applyFill="1" applyBorder="1" applyAlignment="1">
      <alignment vertical="center"/>
    </xf>
    <xf numFmtId="176" fontId="34" fillId="29" borderId="0" xfId="0" applyNumberFormat="1" applyFont="1" applyFill="1">
      <alignment vertical="center"/>
    </xf>
    <xf numFmtId="176" fontId="34" fillId="29" borderId="0" xfId="0" applyNumberFormat="1" applyFont="1" applyFill="1" applyAlignment="1">
      <alignment horizontal="left" vertical="top"/>
    </xf>
    <xf numFmtId="177" fontId="25" fillId="8" borderId="29" xfId="33" applyNumberFormat="1" applyFont="1" applyFill="1" applyBorder="1" applyAlignment="1">
      <alignment vertical="center"/>
    </xf>
    <xf numFmtId="177" fontId="25" fillId="8" borderId="87" xfId="33" applyNumberFormat="1" applyFont="1" applyFill="1" applyBorder="1" applyAlignment="1">
      <alignment vertical="center"/>
    </xf>
    <xf numFmtId="177" fontId="25" fillId="8" borderId="144" xfId="33" applyNumberFormat="1" applyFont="1" applyFill="1" applyBorder="1" applyAlignment="1">
      <alignment vertical="center"/>
    </xf>
    <xf numFmtId="177" fontId="25" fillId="8" borderId="30" xfId="33" applyNumberFormat="1" applyFont="1" applyFill="1" applyBorder="1" applyAlignment="1">
      <alignment vertical="center"/>
    </xf>
    <xf numFmtId="38" fontId="25" fillId="8" borderId="0" xfId="33" applyNumberFormat="1" applyFont="1" applyFill="1" applyAlignment="1">
      <alignment vertical="center"/>
    </xf>
    <xf numFmtId="177" fontId="25" fillId="8" borderId="119" xfId="33" applyNumberFormat="1" applyFont="1" applyFill="1" applyBorder="1" applyAlignment="1">
      <alignment vertical="center"/>
    </xf>
    <xf numFmtId="176" fontId="25" fillId="8" borderId="119" xfId="33" applyNumberFormat="1" applyFont="1" applyFill="1" applyBorder="1" applyAlignment="1">
      <alignment vertical="center"/>
    </xf>
    <xf numFmtId="176" fontId="25" fillId="8" borderId="88" xfId="33" applyNumberFormat="1" applyFont="1" applyFill="1" applyBorder="1" applyAlignment="1">
      <alignment vertical="center"/>
    </xf>
    <xf numFmtId="176" fontId="25" fillId="8" borderId="151" xfId="33" applyNumberFormat="1" applyFont="1" applyFill="1" applyBorder="1" applyAlignment="1">
      <alignment vertical="center"/>
    </xf>
    <xf numFmtId="0" fontId="34" fillId="8" borderId="0" xfId="33" applyFont="1" applyFill="1" applyAlignment="1">
      <alignment vertical="center"/>
    </xf>
    <xf numFmtId="0" fontId="25" fillId="45" borderId="168" xfId="33" applyFont="1" applyFill="1" applyBorder="1" applyAlignment="1">
      <alignment vertical="center"/>
    </xf>
    <xf numFmtId="176" fontId="25" fillId="45" borderId="53" xfId="33" applyNumberFormat="1" applyFont="1" applyFill="1" applyBorder="1" applyAlignment="1">
      <alignment vertical="center"/>
    </xf>
    <xf numFmtId="176" fontId="25" fillId="45" borderId="122" xfId="33" applyNumberFormat="1" applyFont="1" applyFill="1" applyBorder="1" applyAlignment="1">
      <alignment vertical="center"/>
    </xf>
    <xf numFmtId="176" fontId="25" fillId="45" borderId="143" xfId="33" applyNumberFormat="1" applyFont="1" applyFill="1" applyBorder="1" applyAlignment="1">
      <alignment vertical="center"/>
    </xf>
    <xf numFmtId="179" fontId="25" fillId="8" borderId="9" xfId="33" applyNumberFormat="1" applyFont="1" applyFill="1" applyBorder="1" applyAlignment="1">
      <alignment vertical="center"/>
    </xf>
    <xf numFmtId="9" fontId="25" fillId="8" borderId="4" xfId="33" applyNumberFormat="1" applyFont="1" applyFill="1" applyBorder="1" applyAlignment="1">
      <alignment vertical="center"/>
    </xf>
    <xf numFmtId="184" fontId="25" fillId="8" borderId="0" xfId="33" applyNumberFormat="1" applyFont="1" applyFill="1"/>
    <xf numFmtId="0" fontId="25" fillId="45" borderId="11" xfId="33" applyFont="1" applyFill="1" applyBorder="1" applyAlignment="1">
      <alignment vertical="center"/>
    </xf>
    <xf numFmtId="0" fontId="27" fillId="8" borderId="0" xfId="33" applyFont="1" applyFill="1" applyAlignment="1">
      <alignment vertical="center" wrapText="1"/>
    </xf>
    <xf numFmtId="0" fontId="25" fillId="29" borderId="45" xfId="33" applyFont="1" applyFill="1" applyBorder="1" applyAlignment="1">
      <alignment vertical="center" wrapText="1"/>
    </xf>
    <xf numFmtId="180" fontId="25" fillId="29" borderId="45" xfId="33" applyNumberFormat="1" applyFont="1" applyFill="1" applyBorder="1" applyAlignment="1">
      <alignment vertical="center"/>
    </xf>
    <xf numFmtId="0" fontId="25" fillId="29" borderId="22" xfId="33" applyFont="1" applyFill="1" applyBorder="1" applyAlignment="1">
      <alignment vertical="center" wrapText="1"/>
    </xf>
    <xf numFmtId="176" fontId="25" fillId="29" borderId="22" xfId="33" applyNumberFormat="1" applyFont="1" applyFill="1" applyBorder="1" applyAlignment="1">
      <alignment vertical="center"/>
    </xf>
    <xf numFmtId="176" fontId="25" fillId="29" borderId="22" xfId="0" applyNumberFormat="1" applyFont="1" applyFill="1" applyBorder="1" applyAlignment="1">
      <alignment vertical="center" wrapText="1"/>
    </xf>
    <xf numFmtId="180" fontId="25" fillId="29" borderId="22" xfId="33" applyNumberFormat="1" applyFont="1" applyFill="1" applyBorder="1" applyAlignment="1">
      <alignment vertical="center"/>
    </xf>
    <xf numFmtId="0" fontId="25" fillId="29" borderId="109" xfId="33" applyFont="1" applyFill="1" applyBorder="1" applyAlignment="1">
      <alignment vertical="center" wrapText="1"/>
    </xf>
    <xf numFmtId="176" fontId="25" fillId="29" borderId="109" xfId="33" applyNumberFormat="1" applyFont="1" applyFill="1" applyBorder="1" applyAlignment="1">
      <alignment vertical="center"/>
    </xf>
    <xf numFmtId="180" fontId="25" fillId="29" borderId="109" xfId="33" applyNumberFormat="1" applyFont="1" applyFill="1" applyBorder="1" applyAlignment="1">
      <alignment vertical="center"/>
    </xf>
    <xf numFmtId="176" fontId="25" fillId="29" borderId="4" xfId="0" applyNumberFormat="1" applyFont="1" applyFill="1" applyBorder="1" applyAlignment="1">
      <alignment vertical="center" wrapText="1"/>
    </xf>
    <xf numFmtId="176" fontId="25" fillId="8" borderId="1" xfId="0" applyNumberFormat="1" applyFont="1" applyFill="1" applyBorder="1" applyAlignment="1">
      <alignment vertical="center" wrapText="1"/>
    </xf>
    <xf numFmtId="179" fontId="25" fillId="29" borderId="45" xfId="26" applyNumberFormat="1" applyFont="1" applyFill="1" applyBorder="1" applyAlignment="1">
      <alignment vertical="center"/>
    </xf>
    <xf numFmtId="178" fontId="25" fillId="29" borderId="45" xfId="33" applyNumberFormat="1" applyFont="1" applyFill="1" applyBorder="1" applyAlignment="1">
      <alignment vertical="center"/>
    </xf>
    <xf numFmtId="178" fontId="25" fillId="8" borderId="45" xfId="33" applyNumberFormat="1" applyFont="1" applyFill="1" applyBorder="1" applyAlignment="1">
      <alignment vertical="center"/>
    </xf>
    <xf numFmtId="179" fontId="25" fillId="29" borderId="22" xfId="26" applyNumberFormat="1" applyFont="1" applyFill="1" applyBorder="1" applyAlignment="1">
      <alignment vertical="center"/>
    </xf>
    <xf numFmtId="10" fontId="25" fillId="29" borderId="22" xfId="26" applyNumberFormat="1" applyFont="1" applyFill="1" applyBorder="1" applyAlignment="1">
      <alignment vertical="center"/>
    </xf>
    <xf numFmtId="179" fontId="25" fillId="29" borderId="109" xfId="26" applyNumberFormat="1" applyFont="1" applyFill="1" applyBorder="1" applyAlignment="1">
      <alignment vertical="center"/>
    </xf>
    <xf numFmtId="9" fontId="25" fillId="29" borderId="4" xfId="26" applyFont="1" applyFill="1" applyBorder="1" applyAlignment="1">
      <alignment vertical="center"/>
    </xf>
    <xf numFmtId="176" fontId="25" fillId="8" borderId="4" xfId="0" applyNumberFormat="1" applyFont="1" applyFill="1" applyBorder="1" applyAlignment="1">
      <alignment vertical="center" wrapText="1"/>
    </xf>
    <xf numFmtId="0" fontId="26" fillId="8" borderId="0" xfId="33" applyFont="1" applyFill="1" applyAlignment="1">
      <alignment vertical="center"/>
    </xf>
    <xf numFmtId="0" fontId="28" fillId="29" borderId="0" xfId="33" applyFont="1" applyFill="1"/>
    <xf numFmtId="0" fontId="26" fillId="8" borderId="0" xfId="33" applyFont="1" applyFill="1"/>
    <xf numFmtId="0" fontId="28" fillId="8" borderId="0" xfId="33" applyFont="1" applyFill="1"/>
    <xf numFmtId="0" fontId="53" fillId="8" borderId="0" xfId="33" applyFont="1" applyFill="1"/>
    <xf numFmtId="0" fontId="47" fillId="8" borderId="0" xfId="33" applyFont="1" applyFill="1"/>
    <xf numFmtId="0" fontId="25" fillId="40" borderId="98" xfId="33" applyFont="1" applyFill="1" applyBorder="1"/>
    <xf numFmtId="0" fontId="25" fillId="40" borderId="73" xfId="33" applyFont="1" applyFill="1" applyBorder="1" applyAlignment="1">
      <alignment horizontal="center" vertical="top" wrapText="1"/>
    </xf>
    <xf numFmtId="0" fontId="25" fillId="8" borderId="36" xfId="33" applyFont="1" applyFill="1" applyBorder="1" applyAlignment="1">
      <alignment vertical="center"/>
    </xf>
    <xf numFmtId="0" fontId="25" fillId="8" borderId="99" xfId="33" applyFont="1" applyFill="1" applyBorder="1" applyAlignment="1">
      <alignment vertical="center"/>
    </xf>
    <xf numFmtId="176" fontId="25" fillId="8" borderId="74" xfId="33" applyNumberFormat="1" applyFont="1" applyFill="1" applyBorder="1" applyAlignment="1">
      <alignment vertical="center"/>
    </xf>
    <xf numFmtId="179" fontId="25" fillId="8" borderId="75" xfId="33" applyNumberFormat="1" applyFont="1" applyFill="1" applyBorder="1" applyAlignment="1">
      <alignment vertical="center"/>
    </xf>
    <xf numFmtId="179" fontId="25" fillId="8" borderId="126" xfId="33" applyNumberFormat="1" applyFont="1" applyFill="1" applyBorder="1" applyAlignment="1">
      <alignment vertical="center"/>
    </xf>
    <xf numFmtId="0" fontId="25" fillId="29" borderId="100" xfId="33" applyFont="1" applyFill="1" applyBorder="1" applyAlignment="1">
      <alignment vertical="center"/>
    </xf>
    <xf numFmtId="176" fontId="25" fillId="8" borderId="103" xfId="33" applyNumberFormat="1" applyFont="1" applyFill="1" applyBorder="1" applyAlignment="1">
      <alignment vertical="center"/>
    </xf>
    <xf numFmtId="179" fontId="25" fillId="8" borderId="104" xfId="33" applyNumberFormat="1" applyFont="1" applyFill="1" applyBorder="1" applyAlignment="1">
      <alignment vertical="center"/>
    </xf>
    <xf numFmtId="179" fontId="25" fillId="8" borderId="127" xfId="33" applyNumberFormat="1" applyFont="1" applyFill="1" applyBorder="1" applyAlignment="1">
      <alignment vertical="center"/>
    </xf>
    <xf numFmtId="0" fontId="25" fillId="8" borderId="101" xfId="33" applyFont="1" applyFill="1" applyBorder="1" applyAlignment="1">
      <alignment vertical="center"/>
    </xf>
    <xf numFmtId="176" fontId="25" fillId="8" borderId="102" xfId="33" applyNumberFormat="1" applyFont="1" applyFill="1" applyBorder="1" applyAlignment="1">
      <alignment vertical="center"/>
    </xf>
    <xf numFmtId="9" fontId="25" fillId="8" borderId="128" xfId="33" applyNumberFormat="1" applyFont="1" applyFill="1" applyBorder="1" applyAlignment="1">
      <alignment vertical="center"/>
    </xf>
    <xf numFmtId="181" fontId="28" fillId="29" borderId="0" xfId="33" applyNumberFormat="1" applyFont="1" applyFill="1"/>
    <xf numFmtId="0" fontId="28" fillId="8" borderId="36" xfId="33" applyFont="1" applyFill="1" applyBorder="1"/>
    <xf numFmtId="0" fontId="53" fillId="29" borderId="0" xfId="33" applyFont="1" applyFill="1"/>
    <xf numFmtId="0" fontId="54" fillId="29" borderId="0" xfId="33" applyFont="1" applyFill="1" applyAlignment="1">
      <alignment vertical="center"/>
    </xf>
    <xf numFmtId="0" fontId="54" fillId="29" borderId="0" xfId="33" applyFont="1" applyFill="1"/>
    <xf numFmtId="0" fontId="55" fillId="8" borderId="0" xfId="33" applyFont="1" applyFill="1" applyAlignment="1">
      <alignment vertical="center"/>
    </xf>
    <xf numFmtId="0" fontId="25" fillId="40" borderId="57" xfId="33" applyFont="1" applyFill="1" applyBorder="1" applyAlignment="1">
      <alignment horizontal="left" vertical="center"/>
    </xf>
    <xf numFmtId="0" fontId="25" fillId="40" borderId="14" xfId="33" applyFont="1" applyFill="1" applyBorder="1" applyAlignment="1">
      <alignment horizontal="left" vertical="center"/>
    </xf>
    <xf numFmtId="38" fontId="25" fillId="44" borderId="16" xfId="29" applyFont="1" applyFill="1" applyBorder="1" applyAlignment="1">
      <alignment horizontal="center" vertical="center"/>
    </xf>
    <xf numFmtId="38" fontId="25" fillId="44" borderId="17" xfId="29" applyFont="1" applyFill="1" applyBorder="1" applyAlignment="1">
      <alignment horizontal="center" vertical="center"/>
    </xf>
    <xf numFmtId="0" fontId="33" fillId="11" borderId="37" xfId="33" applyFont="1" applyFill="1" applyBorder="1" applyAlignment="1">
      <alignment horizontal="left" vertical="center"/>
    </xf>
    <xf numFmtId="0" fontId="33" fillId="11" borderId="38" xfId="33" applyFont="1" applyFill="1" applyBorder="1" applyAlignment="1">
      <alignment horizontal="center" vertical="center"/>
    </xf>
    <xf numFmtId="0" fontId="33" fillId="11" borderId="35" xfId="33" applyFont="1" applyFill="1" applyBorder="1" applyAlignment="1">
      <alignment vertical="center"/>
    </xf>
    <xf numFmtId="38" fontId="33" fillId="13" borderId="39" xfId="29" applyFont="1" applyFill="1" applyBorder="1" applyAlignment="1">
      <alignment vertical="center"/>
    </xf>
    <xf numFmtId="38" fontId="33" fillId="13" borderId="76" xfId="29" applyFont="1" applyFill="1" applyBorder="1" applyAlignment="1">
      <alignment vertical="center"/>
    </xf>
    <xf numFmtId="38" fontId="33" fillId="13" borderId="42" xfId="29" applyFont="1" applyFill="1" applyBorder="1" applyAlignment="1">
      <alignment vertical="center"/>
    </xf>
    <xf numFmtId="38" fontId="33" fillId="13" borderId="40" xfId="29" applyFont="1" applyFill="1" applyBorder="1" applyAlignment="1">
      <alignment vertical="center"/>
    </xf>
    <xf numFmtId="38" fontId="33" fillId="37" borderId="36" xfId="29" applyFont="1" applyFill="1" applyBorder="1" applyAlignment="1">
      <alignment vertical="center"/>
    </xf>
    <xf numFmtId="194" fontId="25" fillId="8" borderId="0" xfId="33" applyNumberFormat="1" applyFont="1" applyFill="1" applyAlignment="1">
      <alignment vertical="center"/>
    </xf>
    <xf numFmtId="0" fontId="25" fillId="11" borderId="36" xfId="33" applyFont="1" applyFill="1" applyBorder="1" applyAlignment="1">
      <alignment vertical="center"/>
    </xf>
    <xf numFmtId="0" fontId="33" fillId="20" borderId="44" xfId="33" applyFont="1" applyFill="1" applyBorder="1" applyAlignment="1">
      <alignment vertical="center"/>
    </xf>
    <xf numFmtId="0" fontId="33" fillId="20" borderId="89" xfId="33" applyFont="1" applyFill="1" applyBorder="1" applyAlignment="1">
      <alignment vertical="center"/>
    </xf>
    <xf numFmtId="0" fontId="33" fillId="3" borderId="21" xfId="33" applyFont="1" applyFill="1" applyBorder="1" applyAlignment="1">
      <alignment vertical="center" wrapText="1"/>
    </xf>
    <xf numFmtId="38" fontId="33" fillId="3" borderId="1" xfId="29" applyFont="1" applyFill="1" applyBorder="1" applyAlignment="1">
      <alignment vertical="center"/>
    </xf>
    <xf numFmtId="38" fontId="33" fillId="3" borderId="33" xfId="29" applyFont="1" applyFill="1" applyBorder="1" applyAlignment="1">
      <alignment vertical="center"/>
    </xf>
    <xf numFmtId="38" fontId="33" fillId="3" borderId="48" xfId="29" applyFont="1" applyFill="1" applyBorder="1" applyAlignment="1">
      <alignment vertical="center"/>
    </xf>
    <xf numFmtId="38" fontId="33" fillId="3" borderId="3" xfId="29" applyFont="1" applyFill="1" applyBorder="1" applyAlignment="1">
      <alignment vertical="center"/>
    </xf>
    <xf numFmtId="38" fontId="33" fillId="29" borderId="36" xfId="29" applyFont="1" applyFill="1" applyBorder="1" applyAlignment="1">
      <alignment vertical="center"/>
    </xf>
    <xf numFmtId="0" fontId="33" fillId="20" borderId="20" xfId="33" applyFont="1" applyFill="1" applyBorder="1" applyAlignment="1">
      <alignment vertical="center"/>
    </xf>
    <xf numFmtId="0" fontId="33" fillId="20" borderId="11" xfId="33" applyFont="1" applyFill="1" applyBorder="1" applyAlignment="1">
      <alignment vertical="center"/>
    </xf>
    <xf numFmtId="0" fontId="33" fillId="3" borderId="49" xfId="33" applyFont="1" applyFill="1" applyBorder="1" applyAlignment="1">
      <alignment vertical="center" wrapText="1"/>
    </xf>
    <xf numFmtId="0" fontId="25" fillId="3" borderId="20" xfId="33" applyFont="1" applyFill="1" applyBorder="1" applyAlignment="1">
      <alignment vertical="center"/>
    </xf>
    <xf numFmtId="38" fontId="25" fillId="16" borderId="94" xfId="29" applyFont="1" applyFill="1" applyBorder="1" applyAlignment="1">
      <alignment vertical="center"/>
    </xf>
    <xf numFmtId="38" fontId="25" fillId="16" borderId="45" xfId="29" applyFont="1" applyFill="1" applyBorder="1" applyAlignment="1">
      <alignment vertical="center"/>
    </xf>
    <xf numFmtId="38" fontId="25" fillId="16" borderId="90" xfId="29" applyFont="1" applyFill="1" applyBorder="1" applyAlignment="1">
      <alignment vertical="center"/>
    </xf>
    <xf numFmtId="38" fontId="25" fillId="16" borderId="155" xfId="29" applyFont="1" applyFill="1" applyBorder="1" applyAlignment="1">
      <alignment vertical="center"/>
    </xf>
    <xf numFmtId="38" fontId="25" fillId="16" borderId="147" xfId="29" applyFont="1" applyFill="1" applyBorder="1" applyAlignment="1">
      <alignment vertical="center"/>
    </xf>
    <xf numFmtId="38" fontId="25" fillId="16" borderId="50" xfId="29" applyFont="1" applyFill="1" applyBorder="1" applyAlignment="1">
      <alignment vertical="center"/>
    </xf>
    <xf numFmtId="38" fontId="25" fillId="30" borderId="36" xfId="29" applyFont="1" applyFill="1" applyBorder="1" applyAlignment="1">
      <alignment vertical="center"/>
    </xf>
    <xf numFmtId="38" fontId="25" fillId="16" borderId="19" xfId="29" applyFont="1" applyFill="1" applyBorder="1" applyAlignment="1">
      <alignment vertical="center"/>
    </xf>
    <xf numFmtId="38" fontId="25" fillId="16" borderId="22" xfId="29" applyFont="1" applyFill="1" applyBorder="1" applyAlignment="1">
      <alignment vertical="center"/>
    </xf>
    <xf numFmtId="38" fontId="25" fillId="16" borderId="112" xfId="29" applyFont="1" applyFill="1" applyBorder="1" applyAlignment="1">
      <alignment vertical="center"/>
    </xf>
    <xf numFmtId="38" fontId="25" fillId="16" borderId="135" xfId="29" applyFont="1" applyFill="1" applyBorder="1" applyAlignment="1">
      <alignment vertical="center"/>
    </xf>
    <xf numFmtId="38" fontId="25" fillId="16" borderId="111" xfId="29" applyFont="1" applyFill="1" applyBorder="1" applyAlignment="1">
      <alignment vertical="center"/>
    </xf>
    <xf numFmtId="38" fontId="25" fillId="16" borderId="23" xfId="29" applyFont="1" applyFill="1" applyBorder="1" applyAlignment="1">
      <alignment vertical="center"/>
    </xf>
    <xf numFmtId="198" fontId="25" fillId="16" borderId="24" xfId="29" applyNumberFormat="1" applyFont="1" applyFill="1" applyBorder="1" applyAlignment="1">
      <alignment vertical="center"/>
    </xf>
    <xf numFmtId="198" fontId="25" fillId="16" borderId="145" xfId="29" applyNumberFormat="1" applyFont="1" applyFill="1" applyBorder="1" applyAlignment="1">
      <alignment vertical="center"/>
    </xf>
    <xf numFmtId="198" fontId="25" fillId="16" borderId="164" xfId="29" applyNumberFormat="1" applyFont="1" applyFill="1" applyBorder="1" applyAlignment="1">
      <alignment vertical="center"/>
    </xf>
    <xf numFmtId="38" fontId="25" fillId="16" borderId="146" xfId="29" applyFont="1" applyFill="1" applyBorder="1" applyAlignment="1">
      <alignment vertical="center"/>
    </xf>
    <xf numFmtId="38" fontId="25" fillId="16" borderId="25" xfId="29" applyFont="1" applyFill="1" applyBorder="1" applyAlignment="1">
      <alignment vertical="center"/>
    </xf>
    <xf numFmtId="38" fontId="25" fillId="33" borderId="1" xfId="29" applyFont="1" applyFill="1" applyBorder="1" applyAlignment="1">
      <alignment vertical="center"/>
    </xf>
    <xf numFmtId="38" fontId="25" fillId="33" borderId="33" xfId="29" applyFont="1" applyFill="1" applyBorder="1" applyAlignment="1">
      <alignment vertical="center"/>
    </xf>
    <xf numFmtId="38" fontId="25" fillId="33" borderId="48" xfId="29" applyFont="1" applyFill="1" applyBorder="1" applyAlignment="1">
      <alignment vertical="center"/>
    </xf>
    <xf numFmtId="38" fontId="25" fillId="33" borderId="3" xfId="29" applyFont="1" applyFill="1" applyBorder="1" applyAlignment="1">
      <alignment vertical="center"/>
    </xf>
    <xf numFmtId="0" fontId="33" fillId="9" borderId="44" xfId="33" applyFont="1" applyFill="1" applyBorder="1" applyAlignment="1">
      <alignment vertical="center"/>
    </xf>
    <xf numFmtId="0" fontId="33" fillId="9" borderId="89" xfId="33" applyFont="1" applyFill="1" applyBorder="1" applyAlignment="1">
      <alignment vertical="center"/>
    </xf>
    <xf numFmtId="38" fontId="33" fillId="9" borderId="1" xfId="29" applyFont="1" applyFill="1" applyBorder="1" applyAlignment="1">
      <alignment vertical="center"/>
    </xf>
    <xf numFmtId="38" fontId="33" fillId="9" borderId="33" xfId="29" applyFont="1" applyFill="1" applyBorder="1" applyAlignment="1">
      <alignment vertical="center"/>
    </xf>
    <xf numFmtId="38" fontId="33" fillId="9" borderId="48" xfId="29" applyFont="1" applyFill="1" applyBorder="1" applyAlignment="1">
      <alignment vertical="center"/>
    </xf>
    <xf numFmtId="38" fontId="33" fillId="9" borderId="21" xfId="29" applyFont="1" applyFill="1" applyBorder="1" applyAlignment="1">
      <alignment vertical="center"/>
    </xf>
    <xf numFmtId="38" fontId="33" fillId="9" borderId="3" xfId="29" applyFont="1" applyFill="1" applyBorder="1" applyAlignment="1">
      <alignment vertical="center"/>
    </xf>
    <xf numFmtId="0" fontId="25" fillId="9" borderId="20" xfId="33" applyFont="1" applyFill="1" applyBorder="1" applyAlignment="1">
      <alignment vertical="center"/>
    </xf>
    <xf numFmtId="0" fontId="25" fillId="45" borderId="52" xfId="33" applyFont="1" applyFill="1" applyBorder="1" applyAlignment="1">
      <alignment vertical="center"/>
    </xf>
    <xf numFmtId="38" fontId="25" fillId="46" borderId="1" xfId="29" applyFont="1" applyFill="1" applyBorder="1" applyAlignment="1">
      <alignment vertical="center"/>
    </xf>
    <xf numFmtId="38" fontId="25" fillId="46" borderId="33" xfId="29" applyFont="1" applyFill="1" applyBorder="1" applyAlignment="1">
      <alignment vertical="center"/>
    </xf>
    <xf numFmtId="38" fontId="25" fillId="46" borderId="48" xfId="29" applyFont="1" applyFill="1" applyBorder="1" applyAlignment="1">
      <alignment vertical="center"/>
    </xf>
    <xf numFmtId="38" fontId="25" fillId="46" borderId="50" xfId="29" applyFont="1" applyFill="1" applyBorder="1" applyAlignment="1">
      <alignment vertical="center"/>
    </xf>
    <xf numFmtId="38" fontId="25" fillId="16" borderId="52" xfId="29" applyFont="1" applyFill="1" applyBorder="1" applyAlignment="1">
      <alignment vertical="center"/>
    </xf>
    <xf numFmtId="38" fontId="25" fillId="16" borderId="20" xfId="29" applyFont="1" applyFill="1" applyBorder="1" applyAlignment="1">
      <alignment vertical="center"/>
    </xf>
    <xf numFmtId="38" fontId="25" fillId="16" borderId="0" xfId="29" applyFont="1" applyFill="1" applyBorder="1" applyAlignment="1">
      <alignment vertical="center"/>
    </xf>
    <xf numFmtId="38" fontId="25" fillId="16" borderId="172" xfId="29" applyFont="1" applyFill="1" applyBorder="1" applyAlignment="1">
      <alignment vertical="center"/>
    </xf>
    <xf numFmtId="38" fontId="25" fillId="16" borderId="113" xfId="29" applyFont="1" applyFill="1" applyBorder="1" applyAlignment="1">
      <alignment vertical="center"/>
    </xf>
    <xf numFmtId="38" fontId="25" fillId="16" borderId="165" xfId="29" applyFont="1" applyFill="1" applyBorder="1" applyAlignment="1">
      <alignment vertical="center"/>
    </xf>
    <xf numFmtId="38" fontId="25" fillId="16" borderId="24" xfId="29" applyFont="1" applyFill="1" applyBorder="1" applyAlignment="1">
      <alignment vertical="center"/>
    </xf>
    <xf numFmtId="38" fontId="25" fillId="16" borderId="145" xfId="29" applyFont="1" applyFill="1" applyBorder="1" applyAlignment="1">
      <alignment vertical="center"/>
    </xf>
    <xf numFmtId="38" fontId="25" fillId="16" borderId="164" xfId="29" applyFont="1" applyFill="1" applyBorder="1" applyAlignment="1">
      <alignment vertical="center"/>
    </xf>
    <xf numFmtId="38" fontId="25" fillId="46" borderId="3" xfId="29" applyFont="1" applyFill="1" applyBorder="1" applyAlignment="1">
      <alignment vertical="center"/>
    </xf>
    <xf numFmtId="38" fontId="25" fillId="46" borderId="58" xfId="29" applyFont="1" applyFill="1" applyBorder="1" applyAlignment="1">
      <alignment vertical="center"/>
    </xf>
    <xf numFmtId="0" fontId="25" fillId="45" borderId="20" xfId="33" applyFont="1" applyFill="1" applyBorder="1" applyAlignment="1">
      <alignment vertical="center"/>
    </xf>
    <xf numFmtId="38" fontId="25" fillId="46" borderId="110" xfId="29" applyFont="1" applyFill="1" applyBorder="1" applyAlignment="1">
      <alignment vertical="center"/>
    </xf>
    <xf numFmtId="38" fontId="25" fillId="46" borderId="26" xfId="29" applyFont="1" applyFill="1" applyBorder="1" applyAlignment="1">
      <alignment vertical="center"/>
    </xf>
    <xf numFmtId="38" fontId="25" fillId="16" borderId="91" xfId="29" applyFont="1" applyFill="1" applyBorder="1" applyAlignment="1">
      <alignment vertical="center"/>
    </xf>
    <xf numFmtId="38" fontId="25" fillId="16" borderId="167" xfId="29" applyFont="1" applyFill="1" applyBorder="1" applyAlignment="1">
      <alignment vertical="center"/>
    </xf>
    <xf numFmtId="0" fontId="25" fillId="45" borderId="19" xfId="33" applyFont="1" applyFill="1" applyBorder="1" applyAlignment="1">
      <alignment vertical="center"/>
    </xf>
    <xf numFmtId="38" fontId="25" fillId="46" borderId="24" xfId="29" applyFont="1" applyFill="1" applyBorder="1" applyAlignment="1">
      <alignment vertical="center"/>
    </xf>
    <xf numFmtId="38" fontId="25" fillId="46" borderId="145" xfId="29" applyFont="1" applyFill="1" applyBorder="1" applyAlignment="1">
      <alignment vertical="center"/>
    </xf>
    <xf numFmtId="38" fontId="25" fillId="46" borderId="164" xfId="29" applyFont="1" applyFill="1" applyBorder="1" applyAlignment="1">
      <alignment vertical="center"/>
    </xf>
    <xf numFmtId="38" fontId="25" fillId="46" borderId="25" xfId="29" applyFont="1" applyFill="1" applyBorder="1" applyAlignment="1">
      <alignment vertical="center"/>
    </xf>
    <xf numFmtId="38" fontId="25" fillId="30" borderId="22" xfId="29" applyFont="1" applyFill="1" applyBorder="1" applyAlignment="1">
      <alignment vertical="center"/>
    </xf>
    <xf numFmtId="38" fontId="25" fillId="0" borderId="135" xfId="29" applyFont="1" applyFill="1" applyBorder="1" applyAlignment="1">
      <alignment vertical="center"/>
    </xf>
    <xf numFmtId="38" fontId="25" fillId="0" borderId="111" xfId="29" applyFont="1" applyFill="1" applyBorder="1" applyAlignment="1">
      <alignment vertical="center"/>
    </xf>
    <xf numFmtId="38" fontId="25" fillId="0" borderId="23" xfId="29" applyFont="1" applyFill="1" applyBorder="1" applyAlignment="1">
      <alignment vertical="center"/>
    </xf>
    <xf numFmtId="198" fontId="25" fillId="16" borderId="22" xfId="29" applyNumberFormat="1" applyFont="1" applyFill="1" applyBorder="1" applyAlignment="1">
      <alignment vertical="center"/>
    </xf>
    <xf numFmtId="198" fontId="25" fillId="16" borderId="112" xfId="29" applyNumberFormat="1" applyFont="1" applyFill="1" applyBorder="1" applyAlignment="1">
      <alignment vertical="center"/>
    </xf>
    <xf numFmtId="198" fontId="25" fillId="16" borderId="135" xfId="29" applyNumberFormat="1" applyFont="1" applyFill="1" applyBorder="1" applyAlignment="1">
      <alignment vertical="center"/>
    </xf>
    <xf numFmtId="38" fontId="25" fillId="0" borderId="24" xfId="29" applyFont="1" applyFill="1" applyBorder="1" applyAlignment="1">
      <alignment vertical="center"/>
    </xf>
    <xf numFmtId="38" fontId="25" fillId="0" borderId="145" xfId="29" applyFont="1" applyFill="1" applyBorder="1" applyAlignment="1">
      <alignment vertical="center"/>
    </xf>
    <xf numFmtId="38" fontId="25" fillId="0" borderId="164" xfId="29" applyFont="1" applyFill="1" applyBorder="1" applyAlignment="1">
      <alignment vertical="center"/>
    </xf>
    <xf numFmtId="38" fontId="25" fillId="0" borderId="146" xfId="29" applyFont="1" applyFill="1" applyBorder="1" applyAlignment="1">
      <alignment vertical="center"/>
    </xf>
    <xf numFmtId="38" fontId="25" fillId="0" borderId="25" xfId="29" applyFont="1" applyFill="1" applyBorder="1" applyAlignment="1">
      <alignment vertical="center"/>
    </xf>
    <xf numFmtId="0" fontId="33" fillId="47" borderId="44" xfId="33" applyFont="1" applyFill="1" applyBorder="1" applyAlignment="1">
      <alignment vertical="center"/>
    </xf>
    <xf numFmtId="0" fontId="33" fillId="47" borderId="89" xfId="33" applyFont="1" applyFill="1" applyBorder="1" applyAlignment="1">
      <alignment vertical="center"/>
    </xf>
    <xf numFmtId="38" fontId="33" fillId="47" borderId="1" xfId="29" applyFont="1" applyFill="1" applyBorder="1" applyAlignment="1">
      <alignment vertical="center"/>
    </xf>
    <xf numFmtId="38" fontId="33" fillId="47" borderId="48" xfId="29" applyFont="1" applyFill="1" applyBorder="1" applyAlignment="1">
      <alignment vertical="center"/>
    </xf>
    <xf numFmtId="38" fontId="33" fillId="47" borderId="33" xfId="29" applyFont="1" applyFill="1" applyBorder="1" applyAlignment="1">
      <alignment vertical="center"/>
    </xf>
    <xf numFmtId="38" fontId="33" fillId="47" borderId="21" xfId="29" applyFont="1" applyFill="1" applyBorder="1" applyAlignment="1">
      <alignment vertical="center"/>
    </xf>
    <xf numFmtId="38" fontId="33" fillId="47" borderId="3" xfId="29" applyFont="1" applyFill="1" applyBorder="1" applyAlignment="1">
      <alignment vertical="center"/>
    </xf>
    <xf numFmtId="0" fontId="25" fillId="47" borderId="20" xfId="33" applyFont="1" applyFill="1" applyBorder="1" applyAlignment="1">
      <alignment vertical="center"/>
    </xf>
    <xf numFmtId="38" fontId="25" fillId="16" borderId="92" xfId="29" applyFont="1" applyFill="1" applyBorder="1" applyAlignment="1">
      <alignment vertical="center"/>
    </xf>
    <xf numFmtId="38" fontId="25" fillId="16" borderId="51" xfId="29" applyFont="1" applyFill="1" applyBorder="1" applyAlignment="1">
      <alignment vertical="center"/>
    </xf>
    <xf numFmtId="38" fontId="25" fillId="8" borderId="36" xfId="33" applyNumberFormat="1" applyFont="1" applyFill="1" applyBorder="1" applyAlignment="1">
      <alignment vertical="center"/>
    </xf>
    <xf numFmtId="38" fontId="25" fillId="16" borderId="110" xfId="29" applyFont="1" applyFill="1" applyBorder="1" applyAlignment="1">
      <alignment vertical="center"/>
    </xf>
    <xf numFmtId="38" fontId="25" fillId="16" borderId="26" xfId="29" applyFont="1" applyFill="1" applyBorder="1" applyAlignment="1">
      <alignment vertical="center"/>
    </xf>
    <xf numFmtId="0" fontId="25" fillId="47" borderId="32" xfId="33" applyFont="1" applyFill="1" applyBorder="1" applyAlignment="1">
      <alignment vertical="center"/>
    </xf>
    <xf numFmtId="0" fontId="33" fillId="10" borderId="44" xfId="33" applyFont="1" applyFill="1" applyBorder="1" applyAlignment="1">
      <alignment vertical="center"/>
    </xf>
    <xf numFmtId="0" fontId="33" fillId="10" borderId="89" xfId="33" applyFont="1" applyFill="1" applyBorder="1" applyAlignment="1">
      <alignment vertical="center"/>
    </xf>
    <xf numFmtId="0" fontId="33" fillId="10" borderId="21" xfId="33" applyFont="1" applyFill="1" applyBorder="1" applyAlignment="1">
      <alignment vertical="center" wrapText="1"/>
    </xf>
    <xf numFmtId="38" fontId="33" fillId="10" borderId="1" xfId="29" applyFont="1" applyFill="1" applyBorder="1" applyAlignment="1">
      <alignment vertical="center"/>
    </xf>
    <xf numFmtId="38" fontId="33" fillId="10" borderId="33" xfId="29" applyFont="1" applyFill="1" applyBorder="1" applyAlignment="1">
      <alignment vertical="center"/>
    </xf>
    <xf numFmtId="38" fontId="33" fillId="10" borderId="48" xfId="29" applyFont="1" applyFill="1" applyBorder="1" applyAlignment="1">
      <alignment vertical="center"/>
    </xf>
    <xf numFmtId="38" fontId="33" fillId="10" borderId="3" xfId="29" applyFont="1" applyFill="1" applyBorder="1" applyAlignment="1">
      <alignment vertical="center"/>
    </xf>
    <xf numFmtId="0" fontId="33" fillId="10" borderId="20" xfId="33" applyFont="1" applyFill="1" applyBorder="1" applyAlignment="1">
      <alignment vertical="center"/>
    </xf>
    <xf numFmtId="0" fontId="33" fillId="43" borderId="44" xfId="33" applyFont="1" applyFill="1" applyBorder="1" applyAlignment="1">
      <alignment vertical="center"/>
    </xf>
    <xf numFmtId="38" fontId="25" fillId="43" borderId="1" xfId="29" applyFont="1" applyFill="1" applyBorder="1" applyAlignment="1">
      <alignment vertical="center"/>
    </xf>
    <xf numFmtId="38" fontId="25" fillId="43" borderId="33" xfId="29" applyFont="1" applyFill="1" applyBorder="1" applyAlignment="1">
      <alignment vertical="center"/>
    </xf>
    <xf numFmtId="38" fontId="25" fillId="43" borderId="48" xfId="29" applyFont="1" applyFill="1" applyBorder="1" applyAlignment="1">
      <alignment vertical="center"/>
    </xf>
    <xf numFmtId="38" fontId="25" fillId="43" borderId="3" xfId="29" applyFont="1" applyFill="1" applyBorder="1" applyAlignment="1">
      <alignment vertical="center"/>
    </xf>
    <xf numFmtId="0" fontId="25" fillId="10" borderId="52" xfId="33" applyFont="1" applyFill="1" applyBorder="1" applyAlignment="1">
      <alignment vertical="center"/>
    </xf>
    <xf numFmtId="38" fontId="25" fillId="46" borderId="52" xfId="29" applyFont="1" applyFill="1" applyBorder="1" applyAlignment="1">
      <alignment vertical="center"/>
    </xf>
    <xf numFmtId="38" fontId="25" fillId="46" borderId="20" xfId="29" applyFont="1" applyFill="1" applyBorder="1" applyAlignment="1">
      <alignment vertical="center"/>
    </xf>
    <xf numFmtId="0" fontId="25" fillId="10" borderId="20" xfId="33" applyFont="1" applyFill="1" applyBorder="1" applyAlignment="1">
      <alignment vertical="center"/>
    </xf>
    <xf numFmtId="38" fontId="25" fillId="46" borderId="19" xfId="29" applyFont="1" applyFill="1" applyBorder="1" applyAlignment="1">
      <alignment vertical="center"/>
    </xf>
    <xf numFmtId="38" fontId="25" fillId="46" borderId="113" xfId="29" applyFont="1" applyFill="1" applyBorder="1" applyAlignment="1">
      <alignment vertical="center"/>
    </xf>
    <xf numFmtId="38" fontId="33" fillId="46" borderId="26" xfId="29" applyFont="1" applyFill="1" applyBorder="1" applyAlignment="1">
      <alignment vertical="center"/>
    </xf>
    <xf numFmtId="38" fontId="25" fillId="46" borderId="22" xfId="29" applyFont="1" applyFill="1" applyBorder="1" applyAlignment="1">
      <alignment vertical="center"/>
    </xf>
    <xf numFmtId="38" fontId="25" fillId="51" borderId="1" xfId="29" applyFont="1" applyFill="1" applyBorder="1" applyAlignment="1">
      <alignment vertical="center"/>
    </xf>
    <xf numFmtId="38" fontId="25" fillId="51" borderId="33" xfId="29" applyFont="1" applyFill="1" applyBorder="1" applyAlignment="1">
      <alignment vertical="center"/>
    </xf>
    <xf numFmtId="38" fontId="25" fillId="51" borderId="48" xfId="29" applyFont="1" applyFill="1" applyBorder="1" applyAlignment="1">
      <alignment vertical="center"/>
    </xf>
    <xf numFmtId="38" fontId="25" fillId="51" borderId="21" xfId="29" applyFont="1" applyFill="1" applyBorder="1" applyAlignment="1">
      <alignment vertical="center"/>
    </xf>
    <xf numFmtId="38" fontId="25" fillId="51" borderId="3" xfId="29" applyFont="1" applyFill="1" applyBorder="1" applyAlignment="1">
      <alignment vertical="center"/>
    </xf>
    <xf numFmtId="38" fontId="25" fillId="46" borderId="0" xfId="29" applyFont="1" applyFill="1" applyBorder="1" applyAlignment="1">
      <alignment vertical="center"/>
    </xf>
    <xf numFmtId="38" fontId="25" fillId="46" borderId="45" xfId="29" applyFont="1" applyFill="1" applyBorder="1" applyAlignment="1">
      <alignment vertical="center"/>
    </xf>
    <xf numFmtId="38" fontId="25" fillId="46" borderId="90" xfId="29" applyFont="1" applyFill="1" applyBorder="1" applyAlignment="1">
      <alignment vertical="center"/>
    </xf>
    <xf numFmtId="38" fontId="25" fillId="46" borderId="165" xfId="29" applyFont="1" applyFill="1" applyBorder="1" applyAlignment="1">
      <alignment vertical="center"/>
    </xf>
    <xf numFmtId="38" fontId="25" fillId="46" borderId="112" xfId="29" applyFont="1" applyFill="1" applyBorder="1" applyAlignment="1">
      <alignment vertical="center"/>
    </xf>
    <xf numFmtId="38" fontId="25" fillId="46" borderId="135" xfId="29" applyFont="1" applyFill="1" applyBorder="1" applyAlignment="1">
      <alignment vertical="center"/>
    </xf>
    <xf numFmtId="38" fontId="33" fillId="46" borderId="23" xfId="29" applyFont="1" applyFill="1" applyBorder="1" applyAlignment="1">
      <alignment vertical="center"/>
    </xf>
    <xf numFmtId="0" fontId="33" fillId="4" borderId="44" xfId="33" applyFont="1" applyFill="1" applyBorder="1" applyAlignment="1">
      <alignment vertical="center"/>
    </xf>
    <xf numFmtId="0" fontId="33" fillId="4" borderId="89" xfId="33" applyFont="1" applyFill="1" applyBorder="1" applyAlignment="1">
      <alignment vertical="center"/>
    </xf>
    <xf numFmtId="0" fontId="25" fillId="4" borderId="49" xfId="33" applyFont="1" applyFill="1" applyBorder="1" applyAlignment="1">
      <alignment vertical="center" wrapText="1"/>
    </xf>
    <xf numFmtId="38" fontId="33" fillId="4" borderId="1" xfId="29" applyFont="1" applyFill="1" applyBorder="1" applyAlignment="1">
      <alignment vertical="center"/>
    </xf>
    <xf numFmtId="38" fontId="33" fillId="4" borderId="33" xfId="29" applyFont="1" applyFill="1" applyBorder="1" applyAlignment="1">
      <alignment vertical="center"/>
    </xf>
    <xf numFmtId="38" fontId="33" fillId="4" borderId="48" xfId="29" applyFont="1" applyFill="1" applyBorder="1" applyAlignment="1">
      <alignment vertical="center"/>
    </xf>
    <xf numFmtId="38" fontId="33" fillId="4" borderId="3" xfId="29" applyFont="1" applyFill="1" applyBorder="1" applyAlignment="1">
      <alignment vertical="center"/>
    </xf>
    <xf numFmtId="0" fontId="33" fillId="4" borderId="52" xfId="33" applyFont="1" applyFill="1" applyBorder="1" applyAlignment="1">
      <alignment vertical="center"/>
    </xf>
    <xf numFmtId="38" fontId="25" fillId="8" borderId="22" xfId="29" applyFont="1" applyFill="1" applyBorder="1" applyAlignment="1">
      <alignment vertical="center"/>
    </xf>
    <xf numFmtId="38" fontId="25" fillId="8" borderId="90" xfId="29" applyFont="1" applyFill="1" applyBorder="1" applyAlignment="1">
      <alignment vertical="center"/>
    </xf>
    <xf numFmtId="38" fontId="25" fillId="8" borderId="111" xfId="29" applyFont="1" applyFill="1" applyBorder="1" applyAlignment="1">
      <alignment vertical="center"/>
    </xf>
    <xf numFmtId="38" fontId="25" fillId="8" borderId="23" xfId="29" applyFont="1" applyFill="1" applyBorder="1" applyAlignment="1">
      <alignment vertical="center"/>
    </xf>
    <xf numFmtId="38" fontId="25" fillId="8" borderId="112" xfId="29" applyFont="1" applyFill="1" applyBorder="1" applyAlignment="1">
      <alignment vertical="center"/>
    </xf>
    <xf numFmtId="0" fontId="33" fillId="4" borderId="43" xfId="33" applyFont="1" applyFill="1" applyBorder="1" applyAlignment="1">
      <alignment vertical="center"/>
    </xf>
    <xf numFmtId="0" fontId="25" fillId="8" borderId="148" xfId="33" applyFont="1" applyFill="1" applyBorder="1" applyAlignment="1">
      <alignment vertical="center"/>
    </xf>
    <xf numFmtId="38" fontId="25" fillId="8" borderId="148" xfId="29" applyFont="1" applyFill="1" applyBorder="1" applyAlignment="1">
      <alignment vertical="center"/>
    </xf>
    <xf numFmtId="38" fontId="25" fillId="8" borderId="92" xfId="29" applyFont="1" applyFill="1" applyBorder="1" applyAlignment="1">
      <alignment vertical="center"/>
    </xf>
    <xf numFmtId="38" fontId="25" fillId="8" borderId="51" xfId="29" applyFont="1" applyFill="1" applyBorder="1" applyAlignment="1">
      <alignment vertical="center"/>
    </xf>
    <xf numFmtId="0" fontId="33" fillId="57" borderId="35" xfId="33" applyFont="1" applyFill="1" applyBorder="1" applyAlignment="1">
      <alignment vertical="center"/>
    </xf>
    <xf numFmtId="0" fontId="33" fillId="57" borderId="42" xfId="33" applyFont="1" applyFill="1" applyBorder="1" applyAlignment="1">
      <alignment vertical="center"/>
    </xf>
    <xf numFmtId="0" fontId="25" fillId="57" borderId="38" xfId="33" applyFont="1" applyFill="1" applyBorder="1" applyAlignment="1">
      <alignment vertical="center" wrapText="1"/>
    </xf>
    <xf numFmtId="38" fontId="33" fillId="57" borderId="39" xfId="29" applyFont="1" applyFill="1" applyBorder="1" applyAlignment="1">
      <alignment vertical="center"/>
    </xf>
    <xf numFmtId="38" fontId="33" fillId="57" borderId="42" xfId="29" applyFont="1" applyFill="1" applyBorder="1" applyAlignment="1">
      <alignment vertical="center"/>
    </xf>
    <xf numFmtId="38" fontId="33" fillId="57" borderId="76" xfId="29" applyFont="1" applyFill="1" applyBorder="1" applyAlignment="1">
      <alignment vertical="center"/>
    </xf>
    <xf numFmtId="38" fontId="33" fillId="57" borderId="40" xfId="29" applyFont="1" applyFill="1" applyBorder="1" applyAlignment="1">
      <alignment vertical="center"/>
    </xf>
    <xf numFmtId="0" fontId="33" fillId="57" borderId="54" xfId="33" applyFont="1" applyFill="1" applyBorder="1" applyAlignment="1">
      <alignment vertical="center"/>
    </xf>
    <xf numFmtId="0" fontId="33" fillId="5" borderId="114" xfId="33" applyFont="1" applyFill="1" applyBorder="1" applyAlignment="1">
      <alignment vertical="center"/>
    </xf>
    <xf numFmtId="38" fontId="33" fillId="5" borderId="4" xfId="29" applyFont="1" applyFill="1" applyBorder="1" applyAlignment="1">
      <alignment vertical="center"/>
    </xf>
    <xf numFmtId="38" fontId="33" fillId="5" borderId="32" xfId="29" applyFont="1" applyFill="1" applyBorder="1" applyAlignment="1">
      <alignment vertical="center"/>
    </xf>
    <xf numFmtId="38" fontId="33" fillId="5" borderId="114" xfId="29" applyFont="1" applyFill="1" applyBorder="1" applyAlignment="1">
      <alignment vertical="center"/>
    </xf>
    <xf numFmtId="38" fontId="33" fillId="5" borderId="58" xfId="29" applyFont="1" applyFill="1" applyBorder="1" applyAlignment="1">
      <alignment vertical="center"/>
    </xf>
    <xf numFmtId="38" fontId="25" fillId="29" borderId="36" xfId="29" applyFont="1" applyFill="1" applyBorder="1" applyAlignment="1">
      <alignment vertical="center"/>
    </xf>
    <xf numFmtId="0" fontId="25" fillId="57" borderId="54" xfId="33" applyFont="1" applyFill="1" applyBorder="1" applyAlignment="1">
      <alignment vertical="center"/>
    </xf>
    <xf numFmtId="38" fontId="33" fillId="20" borderId="1" xfId="29" applyFont="1" applyFill="1" applyBorder="1" applyAlignment="1">
      <alignment vertical="center"/>
    </xf>
    <xf numFmtId="38" fontId="33" fillId="20" borderId="33" xfId="29" applyFont="1" applyFill="1" applyBorder="1" applyAlignment="1">
      <alignment vertical="center"/>
    </xf>
    <xf numFmtId="38" fontId="33" fillId="20" borderId="48" xfId="29" applyFont="1" applyFill="1" applyBorder="1" applyAlignment="1">
      <alignment vertical="center"/>
    </xf>
    <xf numFmtId="38" fontId="25" fillId="20" borderId="21" xfId="29" applyFont="1" applyFill="1" applyBorder="1" applyAlignment="1">
      <alignment vertical="center"/>
    </xf>
    <xf numFmtId="38" fontId="25" fillId="20" borderId="3" xfId="29" applyFont="1" applyFill="1" applyBorder="1" applyAlignment="1">
      <alignment vertical="center"/>
    </xf>
    <xf numFmtId="38" fontId="25" fillId="8" borderId="45" xfId="29" applyFont="1" applyFill="1" applyBorder="1" applyAlignment="1">
      <alignment vertical="center"/>
    </xf>
    <xf numFmtId="38" fontId="25" fillId="8" borderId="155" xfId="29" applyFont="1" applyFill="1" applyBorder="1" applyAlignment="1">
      <alignment vertical="center"/>
    </xf>
    <xf numFmtId="38" fontId="25" fillId="8" borderId="147" xfId="29" applyFont="1" applyFill="1" applyBorder="1" applyAlignment="1">
      <alignment vertical="center"/>
    </xf>
    <xf numFmtId="38" fontId="25" fillId="8" borderId="50" xfId="29" applyFont="1" applyFill="1" applyBorder="1" applyAlignment="1">
      <alignment vertical="center"/>
    </xf>
    <xf numFmtId="38" fontId="25" fillId="8" borderId="135" xfId="29" applyFont="1" applyFill="1" applyBorder="1" applyAlignment="1">
      <alignment vertical="center"/>
    </xf>
    <xf numFmtId="0" fontId="25" fillId="29" borderId="112" xfId="33" applyFont="1" applyFill="1" applyBorder="1" applyAlignment="1">
      <alignment vertical="center"/>
    </xf>
    <xf numFmtId="0" fontId="25" fillId="20" borderId="4" xfId="33" applyFont="1" applyFill="1" applyBorder="1" applyAlignment="1">
      <alignment vertical="center"/>
    </xf>
    <xf numFmtId="38" fontId="25" fillId="8" borderId="24" xfId="29" applyFont="1" applyFill="1" applyBorder="1" applyAlignment="1">
      <alignment vertical="center"/>
    </xf>
    <xf numFmtId="38" fontId="25" fillId="8" borderId="145" xfId="29" applyFont="1" applyFill="1" applyBorder="1" applyAlignment="1">
      <alignment vertical="center"/>
    </xf>
    <xf numFmtId="38" fontId="25" fillId="8" borderId="164" xfId="29" applyFont="1" applyFill="1" applyBorder="1" applyAlignment="1">
      <alignment vertical="center"/>
    </xf>
    <xf numFmtId="38" fontId="25" fillId="8" borderId="146" xfId="29" applyFont="1" applyFill="1" applyBorder="1" applyAlignment="1">
      <alignment vertical="center"/>
    </xf>
    <xf numFmtId="38" fontId="25" fillId="8" borderId="25" xfId="29" applyFont="1" applyFill="1" applyBorder="1" applyAlignment="1">
      <alignment vertical="center"/>
    </xf>
    <xf numFmtId="0" fontId="33" fillId="23" borderId="20" xfId="33" applyFont="1" applyFill="1" applyBorder="1" applyAlignment="1">
      <alignment vertical="center"/>
    </xf>
    <xf numFmtId="38" fontId="33" fillId="23" borderId="4" xfId="29" applyFont="1" applyFill="1" applyBorder="1" applyAlignment="1">
      <alignment vertical="center"/>
    </xf>
    <xf numFmtId="38" fontId="33" fillId="23" borderId="32" xfId="29" applyFont="1" applyFill="1" applyBorder="1" applyAlignment="1">
      <alignment vertical="center"/>
    </xf>
    <xf numFmtId="38" fontId="33" fillId="23" borderId="114" xfId="29" applyFont="1" applyFill="1" applyBorder="1" applyAlignment="1">
      <alignment vertical="center"/>
    </xf>
    <xf numFmtId="38" fontId="25" fillId="23" borderId="58" xfId="29" applyFont="1" applyFill="1" applyBorder="1" applyAlignment="1">
      <alignment vertical="center"/>
    </xf>
    <xf numFmtId="0" fontId="25" fillId="23" borderId="52" xfId="33" applyFont="1" applyFill="1" applyBorder="1" applyAlignment="1">
      <alignment vertical="center"/>
    </xf>
    <xf numFmtId="0" fontId="25" fillId="23" borderId="4" xfId="33" applyFont="1" applyFill="1" applyBorder="1" applyAlignment="1">
      <alignment vertical="center"/>
    </xf>
    <xf numFmtId="0" fontId="33" fillId="25" borderId="33" xfId="33" applyFont="1" applyFill="1" applyBorder="1" applyAlignment="1">
      <alignment vertical="center"/>
    </xf>
    <xf numFmtId="38" fontId="33" fillId="25" borderId="1" xfId="29" applyFont="1" applyFill="1" applyBorder="1" applyAlignment="1">
      <alignment vertical="center"/>
    </xf>
    <xf numFmtId="38" fontId="33" fillId="25" borderId="33" xfId="29" applyFont="1" applyFill="1" applyBorder="1" applyAlignment="1">
      <alignment vertical="center"/>
    </xf>
    <xf numFmtId="38" fontId="33" fillId="25" borderId="48" xfId="29" applyFont="1" applyFill="1" applyBorder="1" applyAlignment="1">
      <alignment vertical="center"/>
    </xf>
    <xf numFmtId="38" fontId="25" fillId="25" borderId="21" xfId="29" applyFont="1" applyFill="1" applyBorder="1" applyAlignment="1">
      <alignment vertical="center"/>
    </xf>
    <xf numFmtId="38" fontId="25" fillId="25" borderId="3" xfId="29" applyFont="1" applyFill="1" applyBorder="1" applyAlignment="1">
      <alignment vertical="center"/>
    </xf>
    <xf numFmtId="38" fontId="33" fillId="41" borderId="4" xfId="29" applyFont="1" applyFill="1" applyBorder="1" applyAlignment="1">
      <alignment vertical="center"/>
    </xf>
    <xf numFmtId="38" fontId="33" fillId="41" borderId="32" xfId="29" applyFont="1" applyFill="1" applyBorder="1" applyAlignment="1">
      <alignment vertical="center"/>
    </xf>
    <xf numFmtId="38" fontId="33" fillId="41" borderId="114" xfId="29" applyFont="1" applyFill="1" applyBorder="1" applyAlignment="1">
      <alignment vertical="center"/>
    </xf>
    <xf numFmtId="38" fontId="25" fillId="41" borderId="47" xfId="29" applyFont="1" applyFill="1" applyBorder="1" applyAlignment="1">
      <alignment vertical="center"/>
    </xf>
    <xf numFmtId="38" fontId="25" fillId="41" borderId="58" xfId="29" applyFont="1" applyFill="1" applyBorder="1" applyAlignment="1">
      <alignment vertical="center"/>
    </xf>
    <xf numFmtId="0" fontId="25" fillId="5" borderId="7" xfId="33" applyFont="1" applyFill="1" applyBorder="1" applyAlignment="1">
      <alignment vertical="center"/>
    </xf>
    <xf numFmtId="0" fontId="33" fillId="42" borderId="105" xfId="33" applyFont="1" applyFill="1" applyBorder="1" applyAlignment="1">
      <alignment vertical="center"/>
    </xf>
    <xf numFmtId="198" fontId="33" fillId="42" borderId="52" xfId="29" applyNumberFormat="1" applyFont="1" applyFill="1" applyBorder="1" applyAlignment="1">
      <alignment vertical="center"/>
    </xf>
    <xf numFmtId="198" fontId="33" fillId="42" borderId="20" xfId="29" applyNumberFormat="1" applyFont="1" applyFill="1" applyBorder="1" applyAlignment="1">
      <alignment vertical="center"/>
    </xf>
    <xf numFmtId="198" fontId="33" fillId="42" borderId="0" xfId="29" applyNumberFormat="1" applyFont="1" applyFill="1" applyBorder="1" applyAlignment="1">
      <alignment vertical="center"/>
    </xf>
    <xf numFmtId="38" fontId="25" fillId="42" borderId="92" xfId="29" applyFont="1" applyFill="1" applyBorder="1" applyAlignment="1">
      <alignment vertical="center"/>
    </xf>
    <xf numFmtId="38" fontId="25" fillId="42" borderId="51" xfId="29" applyFont="1" applyFill="1" applyBorder="1" applyAlignment="1">
      <alignment vertical="center"/>
    </xf>
    <xf numFmtId="38" fontId="33" fillId="30" borderId="36" xfId="29" applyFont="1" applyFill="1" applyBorder="1" applyAlignment="1">
      <alignment vertical="center"/>
    </xf>
    <xf numFmtId="0" fontId="33" fillId="26" borderId="37" xfId="33" applyFont="1" applyFill="1" applyBorder="1" applyAlignment="1">
      <alignment vertical="center"/>
    </xf>
    <xf numFmtId="0" fontId="33" fillId="12" borderId="42" xfId="33" applyFont="1" applyFill="1" applyBorder="1" applyAlignment="1">
      <alignment vertical="center"/>
    </xf>
    <xf numFmtId="38" fontId="33" fillId="18" borderId="39" xfId="29" applyFont="1" applyFill="1" applyBorder="1" applyAlignment="1">
      <alignment vertical="center"/>
    </xf>
    <xf numFmtId="38" fontId="33" fillId="18" borderId="76" xfId="29" applyFont="1" applyFill="1" applyBorder="1" applyAlignment="1">
      <alignment vertical="center"/>
    </xf>
    <xf numFmtId="38" fontId="33" fillId="18" borderId="42" xfId="29" applyFont="1" applyFill="1" applyBorder="1" applyAlignment="1">
      <alignment vertical="center"/>
    </xf>
    <xf numFmtId="38" fontId="33" fillId="18" borderId="40" xfId="29" applyFont="1" applyFill="1" applyBorder="1" applyAlignment="1">
      <alignment vertical="center"/>
    </xf>
    <xf numFmtId="38" fontId="25" fillId="30" borderId="45" xfId="29" applyFont="1" applyFill="1" applyBorder="1" applyAlignment="1">
      <alignment vertical="center"/>
    </xf>
    <xf numFmtId="38" fontId="25" fillId="30" borderId="90" xfId="29" applyFont="1" applyFill="1" applyBorder="1" applyAlignment="1">
      <alignment vertical="center"/>
    </xf>
    <xf numFmtId="38" fontId="25" fillId="30" borderId="155" xfId="29" applyFont="1" applyFill="1" applyBorder="1" applyAlignment="1">
      <alignment vertical="center"/>
    </xf>
    <xf numFmtId="38" fontId="25" fillId="30" borderId="147" xfId="29" applyFont="1" applyFill="1" applyBorder="1" applyAlignment="1">
      <alignment vertical="center"/>
    </xf>
    <xf numFmtId="38" fontId="25" fillId="30" borderId="50" xfId="29" applyFont="1" applyFill="1" applyBorder="1" applyAlignment="1">
      <alignment vertical="center"/>
    </xf>
    <xf numFmtId="38" fontId="25" fillId="30" borderId="112" xfId="29" applyFont="1" applyFill="1" applyBorder="1" applyAlignment="1">
      <alignment vertical="center"/>
    </xf>
    <xf numFmtId="38" fontId="25" fillId="30" borderId="135" xfId="29" applyFont="1" applyFill="1" applyBorder="1" applyAlignment="1">
      <alignment vertical="center"/>
    </xf>
    <xf numFmtId="38" fontId="25" fillId="30" borderId="23" xfId="29" applyFont="1" applyFill="1" applyBorder="1" applyAlignment="1">
      <alignment vertical="center"/>
    </xf>
    <xf numFmtId="0" fontId="25" fillId="12" borderId="7" xfId="33" applyFont="1" applyFill="1" applyBorder="1" applyAlignment="1">
      <alignment vertical="center"/>
    </xf>
    <xf numFmtId="0" fontId="25" fillId="29" borderId="106" xfId="33" applyFont="1" applyFill="1" applyBorder="1" applyAlignment="1">
      <alignment vertical="center"/>
    </xf>
    <xf numFmtId="0" fontId="25" fillId="29" borderId="148" xfId="33" applyFont="1" applyFill="1" applyBorder="1" applyAlignment="1">
      <alignment vertical="center"/>
    </xf>
    <xf numFmtId="38" fontId="25" fillId="30" borderId="139" xfId="29" applyFont="1" applyFill="1" applyBorder="1" applyAlignment="1">
      <alignment vertical="center"/>
    </xf>
    <xf numFmtId="38" fontId="25" fillId="30" borderId="148" xfId="29" applyFont="1" applyFill="1" applyBorder="1" applyAlignment="1">
      <alignment vertical="center"/>
    </xf>
    <xf numFmtId="38" fontId="25" fillId="30" borderId="137" xfId="29" applyFont="1" applyFill="1" applyBorder="1" applyAlignment="1">
      <alignment vertical="center"/>
    </xf>
    <xf numFmtId="38" fontId="25" fillId="30" borderId="161" xfId="29" applyFont="1" applyFill="1" applyBorder="1" applyAlignment="1">
      <alignment vertical="center"/>
    </xf>
    <xf numFmtId="0" fontId="33" fillId="48" borderId="37" xfId="33" applyFont="1" applyFill="1" applyBorder="1" applyAlignment="1">
      <alignment vertical="center"/>
    </xf>
    <xf numFmtId="38" fontId="33" fillId="27" borderId="39" xfId="29" applyFont="1" applyFill="1" applyBorder="1" applyAlignment="1">
      <alignment vertical="center"/>
    </xf>
    <xf numFmtId="38" fontId="33" fillId="27" borderId="76" xfId="29" applyFont="1" applyFill="1" applyBorder="1" applyAlignment="1">
      <alignment vertical="center"/>
    </xf>
    <xf numFmtId="38" fontId="33" fillId="27" borderId="42" xfId="29" applyFont="1" applyFill="1" applyBorder="1" applyAlignment="1">
      <alignment vertical="center"/>
    </xf>
    <xf numFmtId="38" fontId="33" fillId="27" borderId="4" xfId="29" applyFont="1" applyFill="1" applyBorder="1" applyAlignment="1">
      <alignment vertical="center"/>
    </xf>
    <xf numFmtId="38" fontId="33" fillId="27" borderId="32" xfId="29" applyFont="1" applyFill="1" applyBorder="1" applyAlignment="1">
      <alignment vertical="center"/>
    </xf>
    <xf numFmtId="38" fontId="33" fillId="27" borderId="51" xfId="29" applyFont="1" applyFill="1" applyBorder="1" applyAlignment="1">
      <alignment vertical="center"/>
    </xf>
    <xf numFmtId="38" fontId="33" fillId="43" borderId="1" xfId="29" applyFont="1" applyFill="1" applyBorder="1" applyAlignment="1">
      <alignment vertical="center"/>
    </xf>
    <xf numFmtId="38" fontId="33" fillId="43" borderId="33" xfId="29" applyFont="1" applyFill="1" applyBorder="1" applyAlignment="1">
      <alignment vertical="center"/>
    </xf>
    <xf numFmtId="38" fontId="33" fillId="43" borderId="48" xfId="29" applyFont="1" applyFill="1" applyBorder="1" applyAlignment="1">
      <alignment vertical="center"/>
    </xf>
    <xf numFmtId="0" fontId="25" fillId="29" borderId="90" xfId="33" applyFont="1" applyFill="1" applyBorder="1" applyAlignment="1">
      <alignment vertical="center"/>
    </xf>
    <xf numFmtId="38" fontId="25" fillId="29" borderId="45" xfId="29" applyFont="1" applyFill="1" applyBorder="1" applyAlignment="1">
      <alignment vertical="center"/>
    </xf>
    <xf numFmtId="38" fontId="25" fillId="29" borderId="90" xfId="29" applyFont="1" applyFill="1" applyBorder="1" applyAlignment="1">
      <alignment vertical="center"/>
    </xf>
    <xf numFmtId="38" fontId="25" fillId="29" borderId="155" xfId="29" applyFont="1" applyFill="1" applyBorder="1" applyAlignment="1">
      <alignment vertical="center"/>
    </xf>
    <xf numFmtId="38" fontId="25" fillId="29" borderId="147" xfId="29" applyFont="1" applyFill="1" applyBorder="1" applyAlignment="1">
      <alignment vertical="center"/>
    </xf>
    <xf numFmtId="38" fontId="25" fillId="29" borderId="50" xfId="29" applyFont="1" applyFill="1" applyBorder="1" applyAlignment="1">
      <alignment vertical="center"/>
    </xf>
    <xf numFmtId="0" fontId="25" fillId="43" borderId="32" xfId="33" applyFont="1" applyFill="1" applyBorder="1" applyAlignment="1">
      <alignment vertical="center"/>
    </xf>
    <xf numFmtId="38" fontId="25" fillId="29" borderId="24" xfId="29" applyFont="1" applyFill="1" applyBorder="1" applyAlignment="1">
      <alignment vertical="center"/>
    </xf>
    <xf numFmtId="38" fontId="25" fillId="29" borderId="4" xfId="29" applyFont="1" applyFill="1" applyBorder="1" applyAlignment="1">
      <alignment vertical="center"/>
    </xf>
    <xf numFmtId="38" fontId="25" fillId="29" borderId="32" xfId="29" applyFont="1" applyFill="1" applyBorder="1" applyAlignment="1">
      <alignment vertical="center"/>
    </xf>
    <xf numFmtId="38" fontId="25" fillId="29" borderId="114" xfId="29" applyFont="1" applyFill="1" applyBorder="1" applyAlignment="1">
      <alignment vertical="center"/>
    </xf>
    <xf numFmtId="38" fontId="25" fillId="29" borderId="146" xfId="29" applyFont="1" applyFill="1" applyBorder="1" applyAlignment="1">
      <alignment vertical="center"/>
    </xf>
    <xf numFmtId="38" fontId="25" fillId="29" borderId="25" xfId="29" applyFont="1" applyFill="1" applyBorder="1" applyAlignment="1">
      <alignment vertical="center"/>
    </xf>
    <xf numFmtId="0" fontId="25" fillId="29" borderId="118" xfId="33" applyFont="1" applyFill="1" applyBorder="1" applyAlignment="1">
      <alignment vertical="center"/>
    </xf>
    <xf numFmtId="0" fontId="25" fillId="57" borderId="59" xfId="33" applyFont="1" applyFill="1" applyBorder="1" applyAlignment="1">
      <alignment vertical="center"/>
    </xf>
    <xf numFmtId="0" fontId="25" fillId="29" borderId="93" xfId="33" applyFont="1" applyFill="1" applyBorder="1" applyAlignment="1">
      <alignment vertical="center"/>
    </xf>
    <xf numFmtId="0" fontId="25" fillId="29" borderId="156" xfId="33" applyFont="1" applyFill="1" applyBorder="1" applyAlignment="1">
      <alignment vertical="center"/>
    </xf>
    <xf numFmtId="38" fontId="25" fillId="30" borderId="109" xfId="29" applyFont="1" applyFill="1" applyBorder="1" applyAlignment="1">
      <alignment vertical="center"/>
    </xf>
    <xf numFmtId="38" fontId="25" fillId="30" borderId="156" xfId="29" applyFont="1" applyFill="1" applyBorder="1" applyAlignment="1">
      <alignment vertical="center"/>
    </xf>
    <xf numFmtId="38" fontId="25" fillId="30" borderId="157" xfId="29" applyFont="1" applyFill="1" applyBorder="1" applyAlignment="1">
      <alignment vertical="center"/>
    </xf>
    <xf numFmtId="38" fontId="25" fillId="30" borderId="158" xfId="29" applyFont="1" applyFill="1" applyBorder="1" applyAlignment="1">
      <alignment vertical="center"/>
    </xf>
    <xf numFmtId="38" fontId="25" fillId="30" borderId="160" xfId="29" applyFont="1" applyFill="1" applyBorder="1" applyAlignment="1">
      <alignment vertical="center"/>
    </xf>
    <xf numFmtId="0" fontId="25" fillId="29" borderId="81" xfId="33" applyFont="1" applyFill="1" applyBorder="1" applyAlignment="1">
      <alignment vertical="center"/>
    </xf>
    <xf numFmtId="0" fontId="25" fillId="29" borderId="122" xfId="33" applyFont="1" applyFill="1" applyBorder="1" applyAlignment="1">
      <alignment vertical="center"/>
    </xf>
    <xf numFmtId="0" fontId="25" fillId="29" borderId="122" xfId="33" applyFont="1" applyFill="1" applyBorder="1" applyAlignment="1">
      <alignment vertical="center" wrapText="1"/>
    </xf>
    <xf numFmtId="38" fontId="33" fillId="29" borderId="53" xfId="29" applyFont="1" applyFill="1" applyBorder="1" applyAlignment="1">
      <alignment vertical="center"/>
    </xf>
    <xf numFmtId="38" fontId="33" fillId="29" borderId="142" xfId="29" applyFont="1" applyFill="1" applyBorder="1" applyAlignment="1">
      <alignment vertical="center"/>
    </xf>
    <xf numFmtId="38" fontId="33" fillId="29" borderId="122" xfId="29" applyFont="1" applyFill="1" applyBorder="1" applyAlignment="1">
      <alignment vertical="center"/>
    </xf>
    <xf numFmtId="38" fontId="33" fillId="29" borderId="143" xfId="29" applyFont="1" applyFill="1" applyBorder="1" applyAlignment="1">
      <alignment vertical="center"/>
    </xf>
    <xf numFmtId="177" fontId="44" fillId="29" borderId="0" xfId="33" applyNumberFormat="1" applyFont="1" applyFill="1" applyAlignment="1">
      <alignment vertical="center"/>
    </xf>
    <xf numFmtId="177" fontId="25" fillId="8" borderId="1" xfId="33" applyNumberFormat="1" applyFont="1" applyFill="1" applyBorder="1" applyAlignment="1">
      <alignment vertical="center"/>
    </xf>
    <xf numFmtId="183" fontId="25" fillId="8" borderId="1" xfId="33" applyNumberFormat="1" applyFont="1" applyFill="1" applyBorder="1" applyAlignment="1">
      <alignment vertical="center"/>
    </xf>
    <xf numFmtId="177" fontId="44" fillId="8" borderId="1" xfId="33" applyNumberFormat="1" applyFont="1" applyFill="1" applyBorder="1" applyAlignment="1">
      <alignment vertical="center"/>
    </xf>
    <xf numFmtId="176" fontId="34" fillId="29" borderId="0" xfId="33" applyNumberFormat="1" applyFont="1" applyFill="1" applyAlignment="1">
      <alignment vertical="center"/>
    </xf>
    <xf numFmtId="0" fontId="40" fillId="29" borderId="0" xfId="33" applyFont="1" applyFill="1" applyAlignment="1">
      <alignment vertical="center"/>
    </xf>
    <xf numFmtId="0" fontId="25" fillId="0" borderId="1" xfId="33" applyFont="1" applyBorder="1" applyAlignment="1">
      <alignment vertical="center" wrapText="1"/>
    </xf>
    <xf numFmtId="183" fontId="34" fillId="29" borderId="0" xfId="33" applyNumberFormat="1" applyFont="1" applyFill="1" applyAlignment="1">
      <alignment vertical="center"/>
    </xf>
    <xf numFmtId="183" fontId="25" fillId="29" borderId="0" xfId="33" applyNumberFormat="1" applyFont="1" applyFill="1" applyAlignment="1">
      <alignment vertical="center"/>
    </xf>
    <xf numFmtId="0" fontId="25" fillId="8" borderId="1" xfId="33" applyFont="1" applyFill="1" applyBorder="1" applyAlignment="1">
      <alignment vertical="center" wrapText="1"/>
    </xf>
    <xf numFmtId="176" fontId="25" fillId="8" borderId="9" xfId="33" applyNumberFormat="1" applyFont="1" applyFill="1" applyBorder="1" applyAlignment="1">
      <alignment vertical="center"/>
    </xf>
    <xf numFmtId="177" fontId="25" fillId="8" borderId="9" xfId="33" applyNumberFormat="1" applyFont="1" applyFill="1" applyBorder="1" applyAlignment="1">
      <alignment vertical="center"/>
    </xf>
    <xf numFmtId="183" fontId="25" fillId="8" borderId="9" xfId="33" applyNumberFormat="1" applyFont="1" applyFill="1" applyBorder="1" applyAlignment="1">
      <alignment vertical="center"/>
    </xf>
    <xf numFmtId="38" fontId="25" fillId="8" borderId="4" xfId="29" applyFont="1" applyFill="1" applyBorder="1" applyAlignment="1">
      <alignment vertical="center"/>
    </xf>
    <xf numFmtId="176" fontId="25" fillId="8" borderId="4" xfId="33" applyNumberFormat="1" applyFont="1" applyFill="1" applyBorder="1" applyAlignment="1">
      <alignment vertical="center"/>
    </xf>
    <xf numFmtId="38" fontId="25" fillId="8" borderId="0" xfId="29" applyFont="1" applyFill="1" applyBorder="1" applyAlignment="1">
      <alignment vertical="center"/>
    </xf>
    <xf numFmtId="177" fontId="25" fillId="8" borderId="0" xfId="33" applyNumberFormat="1" applyFont="1" applyFill="1" applyAlignment="1">
      <alignment vertical="center"/>
    </xf>
    <xf numFmtId="0" fontId="25" fillId="0" borderId="1" xfId="33" applyFont="1" applyBorder="1" applyAlignment="1">
      <alignment vertical="center"/>
    </xf>
    <xf numFmtId="184" fontId="44" fillId="24" borderId="1" xfId="33" applyNumberFormat="1" applyFont="1" applyFill="1" applyBorder="1" applyAlignment="1">
      <alignment vertical="center"/>
    </xf>
    <xf numFmtId="206" fontId="44" fillId="29" borderId="1" xfId="33" applyNumberFormat="1" applyFont="1" applyFill="1" applyBorder="1" applyAlignment="1">
      <alignment vertical="center"/>
    </xf>
    <xf numFmtId="10" fontId="25" fillId="8" borderId="10" xfId="33" applyNumberFormat="1" applyFont="1" applyFill="1" applyBorder="1" applyAlignment="1">
      <alignment vertical="center"/>
    </xf>
    <xf numFmtId="10" fontId="25" fillId="8" borderId="12" xfId="33" applyNumberFormat="1" applyFont="1" applyFill="1" applyBorder="1" applyAlignment="1">
      <alignment vertical="center"/>
    </xf>
    <xf numFmtId="184" fontId="25" fillId="8" borderId="9" xfId="33" applyNumberFormat="1" applyFont="1" applyFill="1" applyBorder="1" applyAlignment="1">
      <alignment vertical="center"/>
    </xf>
    <xf numFmtId="10" fontId="25" fillId="8" borderId="13" xfId="33" applyNumberFormat="1" applyFont="1" applyFill="1" applyBorder="1" applyAlignment="1">
      <alignment vertical="center"/>
    </xf>
    <xf numFmtId="184" fontId="25" fillId="8" borderId="4" xfId="33" applyNumberFormat="1" applyFont="1" applyFill="1" applyBorder="1" applyAlignment="1">
      <alignment vertical="center"/>
    </xf>
    <xf numFmtId="183" fontId="25" fillId="8" borderId="4" xfId="33" applyNumberFormat="1" applyFont="1" applyFill="1" applyBorder="1" applyAlignment="1">
      <alignment vertical="center"/>
    </xf>
    <xf numFmtId="10" fontId="25" fillId="8" borderId="0" xfId="26" applyNumberFormat="1" applyFont="1" applyFill="1" applyAlignment="1">
      <alignment vertical="center"/>
    </xf>
    <xf numFmtId="184" fontId="44" fillId="8" borderId="1" xfId="33" applyNumberFormat="1" applyFont="1" applyFill="1" applyBorder="1" applyAlignment="1">
      <alignment vertical="center"/>
    </xf>
    <xf numFmtId="184" fontId="25" fillId="24" borderId="9" xfId="33" applyNumberFormat="1" applyFont="1" applyFill="1" applyBorder="1" applyAlignment="1">
      <alignment vertical="center"/>
    </xf>
    <xf numFmtId="179" fontId="25" fillId="8" borderId="0" xfId="26" applyNumberFormat="1" applyFont="1" applyFill="1" applyAlignment="1">
      <alignment vertical="center"/>
    </xf>
    <xf numFmtId="0" fontId="56" fillId="8" borderId="0" xfId="33" applyFont="1" applyFill="1" applyAlignment="1">
      <alignment vertical="center"/>
    </xf>
    <xf numFmtId="0" fontId="27" fillId="8" borderId="0" xfId="33" applyFont="1" applyFill="1" applyAlignment="1">
      <alignment vertical="center"/>
    </xf>
    <xf numFmtId="0" fontId="45" fillId="8" borderId="0" xfId="33" applyFont="1" applyFill="1" applyAlignment="1">
      <alignment vertical="center"/>
    </xf>
    <xf numFmtId="0" fontId="25" fillId="29" borderId="140" xfId="33" applyFont="1" applyFill="1" applyBorder="1" applyAlignment="1">
      <alignment horizontal="center" vertical="center" wrapText="1"/>
    </xf>
    <xf numFmtId="38" fontId="25" fillId="37" borderId="140" xfId="29" applyFont="1" applyFill="1" applyBorder="1" applyAlignment="1">
      <alignment vertical="center"/>
    </xf>
    <xf numFmtId="40" fontId="25" fillId="29" borderId="36" xfId="29" applyNumberFormat="1" applyFont="1" applyFill="1" applyBorder="1" applyAlignment="1">
      <alignment horizontal="center" vertical="center"/>
    </xf>
    <xf numFmtId="195" fontId="48" fillId="8" borderId="0" xfId="33" applyNumberFormat="1" applyFont="1" applyFill="1" applyAlignment="1">
      <alignment vertical="center"/>
    </xf>
    <xf numFmtId="49" fontId="25" fillId="24" borderId="21" xfId="33" applyNumberFormat="1" applyFont="1" applyFill="1" applyBorder="1" applyAlignment="1">
      <alignment horizontal="left" vertical="center" wrapText="1"/>
    </xf>
    <xf numFmtId="38" fontId="25" fillId="44" borderId="1" xfId="29" applyFont="1" applyFill="1" applyBorder="1" applyAlignment="1">
      <alignment vertical="center"/>
    </xf>
    <xf numFmtId="38" fontId="25" fillId="44" borderId="33" xfId="29" applyFont="1" applyFill="1" applyBorder="1" applyAlignment="1">
      <alignment vertical="center"/>
    </xf>
    <xf numFmtId="0" fontId="25" fillId="29" borderId="140" xfId="33" applyFont="1" applyFill="1" applyBorder="1" applyAlignment="1">
      <alignment vertical="center" wrapText="1"/>
    </xf>
    <xf numFmtId="38" fontId="33" fillId="55" borderId="1" xfId="29" applyFont="1" applyFill="1" applyBorder="1" applyAlignment="1">
      <alignment vertical="center"/>
    </xf>
    <xf numFmtId="38" fontId="33" fillId="55" borderId="33" xfId="29" applyFont="1" applyFill="1" applyBorder="1" applyAlignment="1">
      <alignment vertical="center"/>
    </xf>
    <xf numFmtId="193" fontId="48" fillId="8" borderId="0" xfId="33" applyNumberFormat="1" applyFont="1" applyFill="1" applyAlignment="1">
      <alignment vertical="center"/>
    </xf>
    <xf numFmtId="0" fontId="25" fillId="9" borderId="52" xfId="33" applyFont="1" applyFill="1" applyBorder="1" applyAlignment="1">
      <alignment vertical="center"/>
    </xf>
    <xf numFmtId="38" fontId="25" fillId="30" borderId="0" xfId="29" applyFont="1" applyFill="1" applyBorder="1" applyAlignment="1">
      <alignment vertical="center"/>
    </xf>
    <xf numFmtId="38" fontId="33" fillId="56" borderId="1" xfId="29" applyFont="1" applyFill="1" applyBorder="1" applyAlignment="1">
      <alignment vertical="center"/>
    </xf>
    <xf numFmtId="38" fontId="33" fillId="56" borderId="33" xfId="29" applyFont="1" applyFill="1" applyBorder="1" applyAlignment="1">
      <alignment vertical="center"/>
    </xf>
    <xf numFmtId="0" fontId="25" fillId="8" borderId="92" xfId="33" applyFont="1" applyFill="1" applyBorder="1" applyAlignment="1">
      <alignment horizontal="left" vertical="center"/>
    </xf>
    <xf numFmtId="0" fontId="25" fillId="8" borderId="110" xfId="33" applyFont="1" applyFill="1" applyBorder="1" applyAlignment="1">
      <alignment horizontal="left" vertical="center"/>
    </xf>
    <xf numFmtId="38" fontId="33" fillId="37" borderId="140" xfId="29" applyFont="1" applyFill="1" applyBorder="1" applyAlignment="1">
      <alignment vertical="center"/>
    </xf>
    <xf numFmtId="38" fontId="33" fillId="4" borderId="11" xfId="29" applyFont="1" applyFill="1" applyBorder="1" applyAlignment="1">
      <alignment vertical="center"/>
    </xf>
    <xf numFmtId="38" fontId="33" fillId="4" borderId="44" xfId="29" applyFont="1" applyFill="1" applyBorder="1" applyAlignment="1">
      <alignment vertical="center"/>
    </xf>
    <xf numFmtId="0" fontId="33" fillId="5" borderId="47" xfId="33" applyFont="1" applyFill="1" applyBorder="1" applyAlignment="1">
      <alignment vertical="center" wrapText="1"/>
    </xf>
    <xf numFmtId="38" fontId="25" fillId="29" borderId="140" xfId="29" applyFont="1" applyFill="1" applyBorder="1" applyAlignment="1">
      <alignment vertical="center"/>
    </xf>
    <xf numFmtId="38" fontId="25" fillId="0" borderId="45" xfId="29" applyFont="1" applyFill="1" applyBorder="1" applyAlignment="1">
      <alignment vertical="center"/>
    </xf>
    <xf numFmtId="38" fontId="25" fillId="0" borderId="90" xfId="29" applyFont="1" applyFill="1" applyBorder="1" applyAlignment="1">
      <alignment vertical="center"/>
    </xf>
    <xf numFmtId="0" fontId="25" fillId="8" borderId="111" xfId="33" applyFont="1" applyFill="1" applyBorder="1" applyAlignment="1">
      <alignment vertical="center" wrapText="1"/>
    </xf>
    <xf numFmtId="38" fontId="48" fillId="8" borderId="0" xfId="33" applyNumberFormat="1" applyFont="1" applyFill="1" applyAlignment="1">
      <alignment vertical="center"/>
    </xf>
    <xf numFmtId="0" fontId="33" fillId="25" borderId="21" xfId="33" applyFont="1" applyFill="1" applyBorder="1" applyAlignment="1">
      <alignment vertical="center" wrapText="1"/>
    </xf>
    <xf numFmtId="0" fontId="33" fillId="41" borderId="47" xfId="33" applyFont="1" applyFill="1" applyBorder="1" applyAlignment="1">
      <alignment vertical="center" wrapText="1"/>
    </xf>
    <xf numFmtId="38" fontId="33" fillId="41" borderId="1" xfId="29" applyFont="1" applyFill="1" applyBorder="1" applyAlignment="1">
      <alignment vertical="center"/>
    </xf>
    <xf numFmtId="0" fontId="33" fillId="42" borderId="92" xfId="33" applyFont="1" applyFill="1" applyBorder="1" applyAlignment="1">
      <alignment vertical="center" wrapText="1"/>
    </xf>
    <xf numFmtId="0" fontId="33" fillId="12" borderId="38" xfId="33" applyFont="1" applyFill="1" applyBorder="1" applyAlignment="1">
      <alignment vertical="center" wrapText="1"/>
    </xf>
    <xf numFmtId="0" fontId="25" fillId="59" borderId="0" xfId="33" applyFont="1" applyFill="1" applyAlignment="1">
      <alignment vertical="center"/>
    </xf>
    <xf numFmtId="38" fontId="25" fillId="37" borderId="140" xfId="29" applyFont="1" applyFill="1" applyBorder="1" applyAlignment="1">
      <alignment horizontal="right" vertical="center"/>
    </xf>
    <xf numFmtId="38" fontId="33" fillId="27" borderId="66" xfId="29" applyFont="1" applyFill="1" applyBorder="1" applyAlignment="1">
      <alignment vertical="center"/>
    </xf>
    <xf numFmtId="38" fontId="33" fillId="27" borderId="163" xfId="29" applyFont="1" applyFill="1" applyBorder="1" applyAlignment="1">
      <alignment vertical="center"/>
    </xf>
    <xf numFmtId="38" fontId="25" fillId="29" borderId="145" xfId="29" applyFont="1" applyFill="1" applyBorder="1" applyAlignment="1">
      <alignment vertical="center"/>
    </xf>
    <xf numFmtId="0" fontId="25" fillId="0" borderId="81" xfId="33" applyFont="1" applyBorder="1" applyAlignment="1">
      <alignment vertical="center"/>
    </xf>
    <xf numFmtId="0" fontId="25" fillId="0" borderId="122" xfId="33" applyFont="1" applyBorder="1" applyAlignment="1">
      <alignment vertical="center"/>
    </xf>
    <xf numFmtId="38" fontId="33" fillId="0" borderId="53" xfId="29" applyFont="1" applyFill="1" applyBorder="1" applyAlignment="1">
      <alignment vertical="center"/>
    </xf>
    <xf numFmtId="38" fontId="33" fillId="0" borderId="142" xfId="29" applyFont="1" applyFill="1" applyBorder="1" applyAlignment="1">
      <alignment vertical="center"/>
    </xf>
    <xf numFmtId="0" fontId="25" fillId="29" borderId="0" xfId="33" applyFont="1" applyFill="1" applyAlignment="1">
      <alignment horizontal="center" vertical="center" wrapText="1"/>
    </xf>
    <xf numFmtId="0" fontId="25" fillId="29" borderId="9" xfId="33" applyFont="1" applyFill="1" applyBorder="1" applyAlignment="1">
      <alignment vertical="center"/>
    </xf>
    <xf numFmtId="177" fontId="25" fillId="29" borderId="9" xfId="33" applyNumberFormat="1" applyFont="1" applyFill="1" applyBorder="1" applyAlignment="1">
      <alignment vertical="center"/>
    </xf>
    <xf numFmtId="185" fontId="25" fillId="29" borderId="0" xfId="33" applyNumberFormat="1" applyFont="1" applyFill="1" applyAlignment="1">
      <alignment vertical="center"/>
    </xf>
    <xf numFmtId="10" fontId="25" fillId="29" borderId="0" xfId="33" applyNumberFormat="1" applyFont="1" applyFill="1" applyAlignment="1">
      <alignment vertical="center"/>
    </xf>
    <xf numFmtId="207" fontId="25" fillId="8" borderId="4" xfId="33" applyNumberFormat="1" applyFont="1" applyFill="1" applyBorder="1" applyAlignment="1">
      <alignment vertical="center"/>
    </xf>
    <xf numFmtId="0" fontId="25" fillId="8" borderId="0" xfId="33" applyFont="1" applyFill="1" applyAlignment="1">
      <alignment horizontal="left" vertical="center"/>
    </xf>
    <xf numFmtId="0" fontId="25" fillId="8" borderId="0" xfId="33" applyFont="1" applyFill="1" applyAlignment="1">
      <alignment horizontal="right" vertical="center"/>
    </xf>
    <xf numFmtId="0" fontId="25" fillId="8" borderId="7" xfId="33" applyFont="1" applyFill="1" applyBorder="1" applyAlignment="1">
      <alignment horizontal="right" vertical="center"/>
    </xf>
    <xf numFmtId="0" fontId="25" fillId="29" borderId="0" xfId="33" applyFont="1" applyFill="1" applyAlignment="1">
      <alignment horizontal="right" vertical="center"/>
    </xf>
    <xf numFmtId="177" fontId="25" fillId="8" borderId="0" xfId="33" applyNumberFormat="1" applyFont="1" applyFill="1" applyAlignment="1">
      <alignment horizontal="center" vertical="center"/>
    </xf>
    <xf numFmtId="177" fontId="25" fillId="8" borderId="48" xfId="33" applyNumberFormat="1" applyFont="1" applyFill="1" applyBorder="1" applyAlignment="1">
      <alignment vertical="center"/>
    </xf>
    <xf numFmtId="177" fontId="26" fillId="8" borderId="21" xfId="33" applyNumberFormat="1" applyFont="1" applyFill="1" applyBorder="1" applyAlignment="1">
      <alignment horizontal="right" vertical="center"/>
    </xf>
    <xf numFmtId="176" fontId="26" fillId="30" borderId="1" xfId="33" applyNumberFormat="1" applyFont="1" applyFill="1" applyBorder="1" applyAlignment="1">
      <alignment vertical="center"/>
    </xf>
    <xf numFmtId="176" fontId="26" fillId="30" borderId="33" xfId="33" applyNumberFormat="1" applyFont="1" applyFill="1" applyBorder="1" applyAlignment="1">
      <alignment vertical="center"/>
    </xf>
    <xf numFmtId="176" fontId="26" fillId="30" borderId="3" xfId="33" applyNumberFormat="1" applyFont="1" applyFill="1" applyBorder="1" applyAlignment="1">
      <alignment vertical="center"/>
    </xf>
    <xf numFmtId="177" fontId="26" fillId="29" borderId="0" xfId="33" applyNumberFormat="1" applyFont="1" applyFill="1" applyAlignment="1">
      <alignment vertical="center"/>
    </xf>
    <xf numFmtId="0" fontId="26" fillId="8" borderId="54" xfId="33" applyFont="1" applyFill="1" applyBorder="1" applyAlignment="1">
      <alignment vertical="center"/>
    </xf>
    <xf numFmtId="177" fontId="25" fillId="8" borderId="95" xfId="33" applyNumberFormat="1" applyFont="1" applyFill="1" applyBorder="1" applyAlignment="1">
      <alignment vertical="center"/>
    </xf>
    <xf numFmtId="198" fontId="26" fillId="8" borderId="21" xfId="29" applyNumberFormat="1" applyFont="1" applyFill="1" applyBorder="1" applyAlignment="1" applyProtection="1">
      <alignment horizontal="right" vertical="center"/>
    </xf>
    <xf numFmtId="0" fontId="26" fillId="8" borderId="96" xfId="33" applyFont="1" applyFill="1" applyBorder="1" applyAlignment="1">
      <alignment vertical="center"/>
    </xf>
    <xf numFmtId="177" fontId="25" fillId="0" borderId="95" xfId="33" applyNumberFormat="1" applyFont="1" applyBorder="1" applyAlignment="1">
      <alignment vertical="center"/>
    </xf>
    <xf numFmtId="177" fontId="26" fillId="30" borderId="1" xfId="33" applyNumberFormat="1" applyFont="1" applyFill="1" applyBorder="1" applyAlignment="1">
      <alignment vertical="center"/>
    </xf>
    <xf numFmtId="177" fontId="26" fillId="30" borderId="33" xfId="33" applyNumberFormat="1" applyFont="1" applyFill="1" applyBorder="1" applyAlignment="1">
      <alignment vertical="center"/>
    </xf>
    <xf numFmtId="177" fontId="26" fillId="30" borderId="3" xfId="33" applyNumberFormat="1" applyFont="1" applyFill="1" applyBorder="1" applyAlignment="1">
      <alignment vertical="center"/>
    </xf>
    <xf numFmtId="0" fontId="26" fillId="8" borderId="77" xfId="33" applyFont="1" applyFill="1" applyBorder="1" applyAlignment="1">
      <alignment vertical="center"/>
    </xf>
    <xf numFmtId="0" fontId="25" fillId="8" borderId="96" xfId="33" applyFont="1" applyFill="1" applyBorder="1" applyAlignment="1">
      <alignment vertical="center"/>
    </xf>
    <xf numFmtId="0" fontId="26" fillId="8" borderId="121" xfId="33" applyFont="1" applyFill="1" applyBorder="1" applyAlignment="1">
      <alignment vertical="center"/>
    </xf>
    <xf numFmtId="177" fontId="25" fillId="8" borderId="120" xfId="33" applyNumberFormat="1" applyFont="1" applyFill="1" applyBorder="1" applyAlignment="1">
      <alignment vertical="center"/>
    </xf>
    <xf numFmtId="177" fontId="26" fillId="8" borderId="21" xfId="33" applyNumberFormat="1" applyFont="1" applyFill="1" applyBorder="1" applyAlignment="1">
      <alignment vertical="center"/>
    </xf>
    <xf numFmtId="177" fontId="25" fillId="8" borderId="54" xfId="33" applyNumberFormat="1" applyFont="1" applyFill="1" applyBorder="1" applyAlignment="1">
      <alignment vertical="center"/>
    </xf>
    <xf numFmtId="0" fontId="25" fillId="8" borderId="120" xfId="33" applyFont="1" applyFill="1" applyBorder="1" applyAlignment="1">
      <alignment vertical="center" wrapText="1"/>
    </xf>
    <xf numFmtId="176" fontId="25" fillId="8" borderId="78" xfId="33" applyNumberFormat="1" applyFont="1" applyFill="1" applyBorder="1" applyAlignment="1">
      <alignment horizontal="center" vertical="center" wrapText="1"/>
    </xf>
    <xf numFmtId="0" fontId="26" fillId="8" borderId="120" xfId="33" applyFont="1" applyFill="1" applyBorder="1" applyAlignment="1">
      <alignment vertical="center"/>
    </xf>
    <xf numFmtId="177" fontId="25" fillId="8" borderId="59" xfId="33" applyNumberFormat="1" applyFont="1" applyFill="1" applyBorder="1" applyAlignment="1">
      <alignment vertical="center"/>
    </xf>
    <xf numFmtId="0" fontId="26" fillId="8" borderId="88" xfId="33" applyFont="1" applyFill="1" applyBorder="1" applyAlignment="1">
      <alignment vertical="center"/>
    </xf>
    <xf numFmtId="177" fontId="26" fillId="8" borderId="92" xfId="33" applyNumberFormat="1" applyFont="1" applyFill="1" applyBorder="1" applyAlignment="1">
      <alignment horizontal="right" vertical="center"/>
    </xf>
    <xf numFmtId="183" fontId="26" fillId="30" borderId="52" xfId="33" applyNumberFormat="1" applyFont="1" applyFill="1" applyBorder="1" applyAlignment="1">
      <alignment vertical="center"/>
    </xf>
    <xf numFmtId="177" fontId="26" fillId="30" borderId="52" xfId="33" applyNumberFormat="1" applyFont="1" applyFill="1" applyBorder="1" applyAlignment="1">
      <alignment vertical="center"/>
    </xf>
    <xf numFmtId="183" fontId="26" fillId="30" borderId="20" xfId="33" applyNumberFormat="1" applyFont="1" applyFill="1" applyBorder="1" applyAlignment="1">
      <alignment vertical="center"/>
    </xf>
    <xf numFmtId="183" fontId="26" fillId="30" borderId="62" xfId="33" applyNumberFormat="1" applyFont="1" applyFill="1" applyBorder="1" applyAlignment="1">
      <alignment vertical="center"/>
    </xf>
    <xf numFmtId="183" fontId="26" fillId="30" borderId="119" xfId="33" applyNumberFormat="1" applyFont="1" applyFill="1" applyBorder="1" applyAlignment="1">
      <alignment vertical="center"/>
    </xf>
    <xf numFmtId="183" fontId="26" fillId="30" borderId="151" xfId="33" applyNumberFormat="1" applyFont="1" applyFill="1" applyBorder="1" applyAlignment="1">
      <alignment vertical="center"/>
    </xf>
    <xf numFmtId="177" fontId="25" fillId="20" borderId="7" xfId="33" applyNumberFormat="1" applyFont="1" applyFill="1" applyBorder="1" applyAlignment="1">
      <alignment vertical="center"/>
    </xf>
    <xf numFmtId="176" fontId="26" fillId="20" borderId="53" xfId="33" applyNumberFormat="1" applyFont="1" applyFill="1" applyBorder="1" applyAlignment="1">
      <alignment vertical="center"/>
    </xf>
    <xf numFmtId="176" fontId="26" fillId="20" borderId="142" xfId="33" applyNumberFormat="1" applyFont="1" applyFill="1" applyBorder="1" applyAlignment="1">
      <alignment vertical="center"/>
    </xf>
    <xf numFmtId="187" fontId="26" fillId="20" borderId="122" xfId="29" applyNumberFormat="1" applyFont="1" applyFill="1" applyBorder="1" applyAlignment="1">
      <alignment vertical="center"/>
    </xf>
    <xf numFmtId="187" fontId="26" fillId="20" borderId="143" xfId="29" applyNumberFormat="1" applyFont="1" applyFill="1" applyBorder="1" applyAlignment="1">
      <alignment vertical="center"/>
    </xf>
    <xf numFmtId="0" fontId="26" fillId="8" borderId="0" xfId="33" applyFont="1" applyFill="1" applyAlignment="1">
      <alignment horizontal="left" vertical="center"/>
    </xf>
    <xf numFmtId="176" fontId="25" fillId="8" borderId="0" xfId="33" applyNumberFormat="1" applyFont="1" applyFill="1" applyAlignment="1">
      <alignment horizontal="center" vertical="center"/>
    </xf>
    <xf numFmtId="177" fontId="26" fillId="8" borderId="0" xfId="33" applyNumberFormat="1" applyFont="1" applyFill="1" applyAlignment="1">
      <alignment horizontal="right" vertical="center"/>
    </xf>
    <xf numFmtId="0" fontId="26" fillId="8" borderId="0" xfId="33" applyFont="1" applyFill="1" applyAlignment="1">
      <alignment horizontal="center" vertical="center"/>
    </xf>
    <xf numFmtId="176" fontId="48" fillId="8" borderId="0" xfId="33" applyNumberFormat="1" applyFont="1" applyFill="1" applyAlignment="1">
      <alignment horizontal="center" vertical="center"/>
    </xf>
    <xf numFmtId="196" fontId="25" fillId="8" borderId="0" xfId="33" applyNumberFormat="1" applyFont="1" applyFill="1" applyAlignment="1">
      <alignment vertical="center"/>
    </xf>
    <xf numFmtId="0" fontId="25" fillId="5" borderId="95" xfId="33" applyFont="1" applyFill="1" applyBorder="1" applyAlignment="1">
      <alignment vertical="center"/>
    </xf>
    <xf numFmtId="177" fontId="25" fillId="40" borderId="48" xfId="33" applyNumberFormat="1" applyFont="1" applyFill="1" applyBorder="1" applyAlignment="1">
      <alignment vertical="center"/>
    </xf>
    <xf numFmtId="0" fontId="25" fillId="5" borderId="78" xfId="33" applyFont="1" applyFill="1" applyBorder="1" applyAlignment="1">
      <alignment horizontal="center" vertical="center"/>
    </xf>
    <xf numFmtId="177" fontId="46" fillId="8" borderId="0" xfId="33" applyNumberFormat="1" applyFont="1" applyFill="1" applyAlignment="1">
      <alignment vertical="center"/>
    </xf>
    <xf numFmtId="0" fontId="26" fillId="8" borderId="150" xfId="33" applyFont="1" applyFill="1" applyBorder="1" applyAlignment="1">
      <alignment vertical="center"/>
    </xf>
    <xf numFmtId="176" fontId="25" fillId="8" borderId="78" xfId="33" applyNumberFormat="1" applyFont="1" applyFill="1" applyBorder="1" applyAlignment="1">
      <alignment horizontal="center" vertical="center"/>
    </xf>
    <xf numFmtId="198" fontId="25" fillId="39" borderId="21" xfId="29" applyNumberFormat="1" applyFont="1" applyFill="1" applyBorder="1" applyAlignment="1">
      <alignment horizontal="right" vertical="center"/>
    </xf>
    <xf numFmtId="0" fontId="26" fillId="8" borderId="52" xfId="33" applyFont="1" applyFill="1" applyBorder="1" applyAlignment="1">
      <alignment vertical="center"/>
    </xf>
    <xf numFmtId="0" fontId="46" fillId="8" borderId="0" xfId="33" applyFont="1" applyFill="1" applyAlignment="1">
      <alignment horizontal="left" vertical="center"/>
    </xf>
    <xf numFmtId="179" fontId="46" fillId="8" borderId="0" xfId="33" applyNumberFormat="1" applyFont="1" applyFill="1" applyAlignment="1">
      <alignment vertical="center"/>
    </xf>
    <xf numFmtId="0" fontId="26" fillId="8" borderId="32" xfId="33" applyFont="1" applyFill="1" applyBorder="1" applyAlignment="1">
      <alignment vertical="center"/>
    </xf>
    <xf numFmtId="49" fontId="46" fillId="8" borderId="0" xfId="33" applyNumberFormat="1" applyFont="1" applyFill="1" applyAlignment="1">
      <alignment horizontal="left" vertical="center"/>
    </xf>
    <xf numFmtId="179" fontId="46" fillId="8" borderId="0" xfId="26" applyNumberFormat="1" applyFont="1" applyFill="1" applyBorder="1" applyAlignment="1">
      <alignment vertical="center"/>
    </xf>
    <xf numFmtId="0" fontId="26" fillId="8" borderId="95" xfId="33" applyFont="1" applyFill="1" applyBorder="1" applyAlignment="1">
      <alignment vertical="center"/>
    </xf>
    <xf numFmtId="0" fontId="25" fillId="8" borderId="0" xfId="33" applyFont="1" applyFill="1" applyAlignment="1">
      <alignment horizontal="center" vertical="center" wrapText="1"/>
    </xf>
    <xf numFmtId="176" fontId="26" fillId="8" borderId="0" xfId="33" applyNumberFormat="1" applyFont="1" applyFill="1" applyAlignment="1">
      <alignment horizontal="center" vertical="center"/>
    </xf>
    <xf numFmtId="177" fontId="26" fillId="8" borderId="0" xfId="33" applyNumberFormat="1" applyFont="1" applyFill="1" applyAlignment="1">
      <alignment vertical="center"/>
    </xf>
    <xf numFmtId="0" fontId="26" fillId="8" borderId="44" xfId="33" applyFont="1" applyFill="1" applyBorder="1" applyAlignment="1">
      <alignment vertical="center"/>
    </xf>
    <xf numFmtId="177" fontId="25" fillId="8" borderId="52" xfId="33" applyNumberFormat="1" applyFont="1" applyFill="1" applyBorder="1" applyAlignment="1">
      <alignment vertical="center"/>
    </xf>
    <xf numFmtId="10" fontId="46" fillId="8" borderId="0" xfId="26" applyNumberFormat="1" applyFont="1" applyFill="1" applyBorder="1" applyAlignment="1">
      <alignment vertical="center"/>
    </xf>
    <xf numFmtId="176" fontId="25" fillId="8" borderId="0" xfId="33" applyNumberFormat="1" applyFont="1" applyFill="1" applyAlignment="1">
      <alignment horizontal="center" vertical="center" wrapText="1"/>
    </xf>
    <xf numFmtId="177" fontId="26" fillId="8" borderId="0" xfId="33" applyNumberFormat="1" applyFont="1" applyFill="1" applyAlignment="1">
      <alignment horizontal="center" vertical="center"/>
    </xf>
    <xf numFmtId="177" fontId="25" fillId="8" borderId="62" xfId="33" applyNumberFormat="1" applyFont="1" applyFill="1" applyBorder="1" applyAlignment="1">
      <alignment vertical="center"/>
    </xf>
    <xf numFmtId="198" fontId="25" fillId="39" borderId="9" xfId="29" applyNumberFormat="1" applyFont="1" applyFill="1" applyBorder="1" applyAlignment="1">
      <alignment horizontal="right" vertical="center"/>
    </xf>
    <xf numFmtId="210" fontId="25" fillId="8" borderId="9" xfId="26" applyNumberFormat="1" applyFont="1" applyFill="1" applyBorder="1" applyAlignment="1">
      <alignment horizontal="right" vertical="center"/>
    </xf>
    <xf numFmtId="204" fontId="25" fillId="8" borderId="9" xfId="26" applyNumberFormat="1" applyFont="1" applyFill="1" applyBorder="1" applyAlignment="1">
      <alignment horizontal="right" vertical="center"/>
    </xf>
    <xf numFmtId="190" fontId="25" fillId="8" borderId="9" xfId="26" applyNumberFormat="1" applyFont="1" applyFill="1" applyBorder="1" applyAlignment="1">
      <alignment horizontal="right" vertical="center"/>
    </xf>
    <xf numFmtId="204" fontId="25" fillId="29" borderId="0" xfId="26" applyNumberFormat="1" applyFont="1" applyFill="1" applyBorder="1" applyAlignment="1">
      <alignment horizontal="right" vertical="center"/>
    </xf>
    <xf numFmtId="0" fontId="25" fillId="8" borderId="82" xfId="33" applyFont="1" applyFill="1" applyBorder="1" applyAlignment="1">
      <alignment horizontal="left" vertical="center"/>
    </xf>
    <xf numFmtId="177" fontId="25" fillId="8" borderId="114" xfId="33" applyNumberFormat="1" applyFont="1" applyFill="1" applyBorder="1" applyAlignment="1">
      <alignment vertical="center"/>
    </xf>
    <xf numFmtId="176" fontId="25" fillId="8" borderId="80" xfId="33" applyNumberFormat="1" applyFont="1" applyFill="1" applyBorder="1" applyAlignment="1">
      <alignment horizontal="centerContinuous" vertical="center"/>
    </xf>
    <xf numFmtId="198" fontId="25" fillId="39" borderId="47" xfId="29" applyNumberFormat="1" applyFont="1" applyFill="1" applyBorder="1" applyAlignment="1">
      <alignment horizontal="right" vertical="center"/>
    </xf>
    <xf numFmtId="205" fontId="25" fillId="8" borderId="70" xfId="26" applyNumberFormat="1" applyFont="1" applyFill="1" applyBorder="1" applyAlignment="1">
      <alignment horizontal="right" vertical="center"/>
    </xf>
    <xf numFmtId="203" fontId="42" fillId="8" borderId="0" xfId="33" applyNumberFormat="1" applyFont="1" applyFill="1" applyAlignment="1">
      <alignment vertical="center"/>
    </xf>
    <xf numFmtId="202" fontId="42" fillId="8" borderId="0" xfId="33" applyNumberFormat="1" applyFont="1" applyFill="1" applyAlignment="1">
      <alignment vertical="center"/>
    </xf>
    <xf numFmtId="201" fontId="42" fillId="8" borderId="0" xfId="33" applyNumberFormat="1" applyFont="1" applyFill="1" applyAlignment="1">
      <alignment vertical="center"/>
    </xf>
    <xf numFmtId="0" fontId="42" fillId="8" borderId="0" xfId="33" applyFont="1" applyFill="1" applyAlignment="1">
      <alignment vertical="center"/>
    </xf>
    <xf numFmtId="190" fontId="25" fillId="39" borderId="1" xfId="26" applyNumberFormat="1" applyFont="1" applyFill="1" applyBorder="1" applyAlignment="1">
      <alignment horizontal="right" vertical="center"/>
    </xf>
    <xf numFmtId="190" fontId="25" fillId="24" borderId="1" xfId="26" applyNumberFormat="1" applyFont="1" applyFill="1" applyBorder="1" applyAlignment="1">
      <alignment horizontal="right" vertical="center"/>
    </xf>
    <xf numFmtId="190" fontId="25" fillId="8" borderId="1" xfId="33" applyNumberFormat="1" applyFont="1" applyFill="1" applyBorder="1" applyAlignment="1">
      <alignment vertical="center"/>
    </xf>
    <xf numFmtId="190" fontId="25" fillId="29" borderId="0" xfId="33" applyNumberFormat="1" applyFont="1" applyFill="1" applyAlignment="1">
      <alignment vertical="center"/>
    </xf>
    <xf numFmtId="190" fontId="25" fillId="39" borderId="9" xfId="26" applyNumberFormat="1" applyFont="1" applyFill="1" applyBorder="1" applyAlignment="1">
      <alignment horizontal="right" vertical="center"/>
    </xf>
    <xf numFmtId="190" fontId="25" fillId="24" borderId="9" xfId="26" applyNumberFormat="1" applyFont="1" applyFill="1" applyBorder="1" applyAlignment="1">
      <alignment horizontal="right" vertical="center"/>
    </xf>
    <xf numFmtId="190" fontId="25" fillId="8" borderId="62" xfId="26" applyNumberFormat="1" applyFont="1" applyFill="1" applyBorder="1" applyAlignment="1">
      <alignment horizontal="right" vertical="center"/>
    </xf>
    <xf numFmtId="190" fontId="25" fillId="39" borderId="70" xfId="26" applyNumberFormat="1" applyFont="1" applyFill="1" applyBorder="1" applyAlignment="1">
      <alignment horizontal="right" vertical="center"/>
    </xf>
    <xf numFmtId="190" fontId="25" fillId="24" borderId="70" xfId="26" applyNumberFormat="1" applyFont="1" applyFill="1" applyBorder="1" applyAlignment="1">
      <alignment horizontal="right" vertical="center"/>
    </xf>
    <xf numFmtId="190" fontId="25" fillId="8" borderId="4" xfId="33" applyNumberFormat="1" applyFont="1" applyFill="1" applyBorder="1" applyAlignment="1">
      <alignment vertical="center"/>
    </xf>
    <xf numFmtId="190" fontId="25" fillId="24" borderId="1" xfId="33" applyNumberFormat="1" applyFont="1" applyFill="1" applyBorder="1" applyAlignment="1">
      <alignment vertical="center"/>
    </xf>
    <xf numFmtId="190" fontId="25" fillId="24" borderId="62" xfId="26" applyNumberFormat="1" applyFont="1" applyFill="1" applyBorder="1" applyAlignment="1">
      <alignment horizontal="right" vertical="center"/>
    </xf>
    <xf numFmtId="190" fontId="25" fillId="24" borderId="4" xfId="33" applyNumberFormat="1" applyFont="1" applyFill="1" applyBorder="1" applyAlignment="1">
      <alignment vertical="center"/>
    </xf>
    <xf numFmtId="190" fontId="25" fillId="8" borderId="70" xfId="26" applyNumberFormat="1" applyFont="1" applyFill="1" applyBorder="1" applyAlignment="1">
      <alignment horizontal="right" vertical="center"/>
    </xf>
    <xf numFmtId="179" fontId="25" fillId="8" borderId="0" xfId="26" applyNumberFormat="1" applyFont="1" applyFill="1" applyBorder="1" applyAlignment="1">
      <alignment horizontal="right" vertical="center"/>
    </xf>
    <xf numFmtId="177" fontId="25" fillId="8" borderId="0" xfId="33" applyNumberFormat="1" applyFont="1" applyFill="1" applyAlignment="1">
      <alignment horizontal="center" vertical="center" wrapText="1"/>
    </xf>
    <xf numFmtId="0" fontId="29" fillId="29" borderId="0" xfId="34" applyFont="1" applyFill="1" applyAlignment="1">
      <alignment vertical="top"/>
    </xf>
    <xf numFmtId="0" fontId="25" fillId="29" borderId="0" xfId="34" applyFont="1" applyFill="1" applyAlignment="1">
      <alignment vertical="top"/>
    </xf>
    <xf numFmtId="0" fontId="25" fillId="29" borderId="0" xfId="34" applyFont="1" applyFill="1" applyAlignment="1">
      <alignment horizontal="right" vertical="top"/>
    </xf>
    <xf numFmtId="0" fontId="29" fillId="29" borderId="0" xfId="34" applyFont="1" applyFill="1">
      <alignment vertical="center"/>
    </xf>
    <xf numFmtId="0" fontId="25" fillId="29" borderId="0" xfId="34" applyFont="1" applyFill="1">
      <alignment vertical="center"/>
    </xf>
    <xf numFmtId="0" fontId="19" fillId="9" borderId="44" xfId="33" applyFont="1" applyFill="1" applyBorder="1" applyAlignment="1">
      <alignment vertical="center"/>
    </xf>
    <xf numFmtId="0" fontId="19" fillId="4" borderId="44" xfId="33" applyFont="1" applyFill="1" applyBorder="1" applyAlignment="1">
      <alignment vertical="center"/>
    </xf>
    <xf numFmtId="0" fontId="19" fillId="57" borderId="35" xfId="33" applyFont="1" applyFill="1" applyBorder="1" applyAlignment="1">
      <alignment vertical="center"/>
    </xf>
    <xf numFmtId="0" fontId="19" fillId="10" borderId="44" xfId="33" applyFont="1" applyFill="1" applyBorder="1" applyAlignment="1">
      <alignment vertical="center"/>
    </xf>
    <xf numFmtId="0" fontId="19" fillId="47" borderId="44" xfId="33" applyFont="1" applyFill="1" applyBorder="1" applyAlignment="1">
      <alignment vertical="center"/>
    </xf>
    <xf numFmtId="0" fontId="19" fillId="25" borderId="33" xfId="33" applyFont="1" applyFill="1" applyBorder="1" applyAlignment="1">
      <alignment vertical="center"/>
    </xf>
    <xf numFmtId="176" fontId="25" fillId="8" borderId="78" xfId="33" applyNumberFormat="1" applyFont="1" applyFill="1" applyBorder="1" applyAlignment="1">
      <alignment horizontal="right" vertical="center" wrapText="1"/>
    </xf>
    <xf numFmtId="0" fontId="25" fillId="8" borderId="0" xfId="31" applyFont="1" applyFill="1" applyAlignment="1">
      <alignment horizontal="left" wrapText="1"/>
    </xf>
    <xf numFmtId="49" fontId="25" fillId="29" borderId="0" xfId="34" applyNumberFormat="1" applyFont="1" applyFill="1" applyAlignment="1">
      <alignment vertical="top"/>
    </xf>
    <xf numFmtId="0" fontId="25" fillId="29" borderId="0" xfId="34" applyFont="1" applyFill="1" applyAlignment="1">
      <alignment horizontal="left" vertical="top" indent="1"/>
    </xf>
    <xf numFmtId="49" fontId="25" fillId="29" borderId="0" xfId="0" applyNumberFormat="1" applyFont="1" applyFill="1" applyAlignment="1">
      <alignment vertical="top"/>
    </xf>
    <xf numFmtId="0" fontId="25" fillId="29" borderId="0" xfId="0" applyFont="1" applyFill="1" applyAlignment="1">
      <alignment horizontal="left" vertical="top" indent="1"/>
    </xf>
    <xf numFmtId="0" fontId="25" fillId="29" borderId="0" xfId="0" applyFont="1" applyFill="1" applyAlignment="1">
      <alignment vertical="top"/>
    </xf>
    <xf numFmtId="49" fontId="25" fillId="29" borderId="0" xfId="34" applyNumberFormat="1" applyFont="1" applyFill="1">
      <alignment vertical="center"/>
    </xf>
    <xf numFmtId="0" fontId="25" fillId="29" borderId="1" xfId="34" applyFont="1" applyFill="1" applyBorder="1" applyAlignment="1">
      <alignment horizontal="center" vertical="center"/>
    </xf>
    <xf numFmtId="38" fontId="25" fillId="29" borderId="33" xfId="29" applyFont="1" applyFill="1" applyBorder="1" applyAlignment="1">
      <alignment horizontal="right" vertical="center"/>
    </xf>
    <xf numFmtId="0" fontId="25" fillId="29" borderId="1" xfId="34" applyFont="1" applyFill="1" applyBorder="1" applyAlignment="1">
      <alignment horizontal="right" vertical="center"/>
    </xf>
    <xf numFmtId="0" fontId="25" fillId="29" borderId="33" xfId="34" applyFont="1" applyFill="1" applyBorder="1" applyAlignment="1">
      <alignment horizontal="right" vertical="center"/>
    </xf>
    <xf numFmtId="0" fontId="25" fillId="29" borderId="1" xfId="34" applyFont="1" applyFill="1" applyBorder="1">
      <alignment vertical="center"/>
    </xf>
    <xf numFmtId="0" fontId="25" fillId="29" borderId="20" xfId="34" applyFont="1" applyFill="1" applyBorder="1">
      <alignment vertical="center"/>
    </xf>
    <xf numFmtId="38" fontId="25" fillId="29" borderId="1" xfId="29" applyFont="1" applyFill="1" applyBorder="1">
      <alignment vertical="center"/>
    </xf>
    <xf numFmtId="3" fontId="25" fillId="29" borderId="20" xfId="34" applyNumberFormat="1" applyFont="1" applyFill="1" applyBorder="1">
      <alignment vertical="center"/>
    </xf>
    <xf numFmtId="3" fontId="25" fillId="29" borderId="0" xfId="34" applyNumberFormat="1" applyFont="1" applyFill="1">
      <alignment vertical="center"/>
    </xf>
    <xf numFmtId="0" fontId="25" fillId="29" borderId="89" xfId="34" applyFont="1" applyFill="1" applyBorder="1" applyAlignment="1">
      <alignment horizontal="left" vertical="center"/>
    </xf>
    <xf numFmtId="0" fontId="25" fillId="29" borderId="89" xfId="34" applyFont="1" applyFill="1" applyBorder="1" applyAlignment="1">
      <alignment vertical="center" wrapText="1"/>
    </xf>
    <xf numFmtId="0" fontId="25" fillId="29" borderId="0" xfId="34" applyFont="1" applyFill="1" applyAlignment="1">
      <alignment vertical="center" wrapText="1"/>
    </xf>
    <xf numFmtId="0" fontId="25" fillId="29" borderId="0" xfId="0" applyFont="1" applyFill="1" applyAlignment="1">
      <alignment horizontal="justify" vertical="center"/>
    </xf>
    <xf numFmtId="1" fontId="25" fillId="8" borderId="45" xfId="0" applyNumberFormat="1" applyFont="1" applyFill="1" applyBorder="1" applyAlignment="1">
      <alignment horizontal="left" vertical="center" indent="1"/>
    </xf>
    <xf numFmtId="1" fontId="25" fillId="8" borderId="22" xfId="0" applyNumberFormat="1" applyFont="1" applyFill="1" applyBorder="1" applyAlignment="1">
      <alignment horizontal="left" vertical="center" indent="1"/>
    </xf>
    <xf numFmtId="0" fontId="19" fillId="42" borderId="105" xfId="33" applyFont="1" applyFill="1" applyBorder="1" applyAlignment="1">
      <alignment vertical="center"/>
    </xf>
    <xf numFmtId="0" fontId="11" fillId="40" borderId="72" xfId="33" applyFont="1" applyFill="1" applyBorder="1" applyAlignment="1">
      <alignment horizontal="center" vertical="center" wrapText="1"/>
    </xf>
    <xf numFmtId="0" fontId="11" fillId="40" borderId="125" xfId="33" applyFont="1" applyFill="1" applyBorder="1" applyAlignment="1">
      <alignment horizontal="center" vertical="center" wrapText="1"/>
    </xf>
    <xf numFmtId="200" fontId="25" fillId="8" borderId="1" xfId="29" applyNumberFormat="1" applyFont="1" applyFill="1" applyBorder="1" applyAlignment="1">
      <alignment horizontal="right" vertical="center"/>
    </xf>
    <xf numFmtId="10" fontId="25" fillId="8" borderId="1" xfId="26" applyNumberFormat="1" applyFont="1" applyFill="1" applyBorder="1" applyAlignment="1">
      <alignment horizontal="right" vertical="center"/>
    </xf>
    <xf numFmtId="0" fontId="25" fillId="8" borderId="145" xfId="33" applyFont="1" applyFill="1" applyBorder="1" applyAlignment="1">
      <alignment horizontal="left" vertical="center"/>
    </xf>
    <xf numFmtId="0" fontId="25" fillId="8" borderId="0" xfId="33" applyFont="1" applyFill="1" applyAlignment="1">
      <alignment horizontal="left" vertical="top" wrapText="1"/>
    </xf>
    <xf numFmtId="0" fontId="36" fillId="29" borderId="0" xfId="28" applyFont="1" applyFill="1" applyAlignment="1" applyProtection="1">
      <alignment vertical="center"/>
    </xf>
    <xf numFmtId="176" fontId="25" fillId="8" borderId="176" xfId="33" applyNumberFormat="1" applyFont="1" applyFill="1" applyBorder="1" applyAlignment="1">
      <alignment horizontal="center" vertical="center"/>
    </xf>
    <xf numFmtId="176" fontId="25" fillId="8" borderId="176" xfId="33" applyNumberFormat="1" applyFont="1" applyFill="1" applyBorder="1" applyAlignment="1">
      <alignment horizontal="center" vertical="center" wrapText="1"/>
    </xf>
    <xf numFmtId="176" fontId="25" fillId="20" borderId="177" xfId="33" applyNumberFormat="1" applyFont="1" applyFill="1" applyBorder="1" applyAlignment="1">
      <alignment horizontal="center" vertical="center"/>
    </xf>
    <xf numFmtId="0" fontId="25" fillId="8" borderId="49" xfId="33" applyFont="1" applyFill="1" applyBorder="1" applyAlignment="1">
      <alignment vertical="center" wrapText="1"/>
    </xf>
    <xf numFmtId="0" fontId="25" fillId="8" borderId="91" xfId="33" applyFont="1" applyFill="1" applyBorder="1" applyAlignment="1">
      <alignment vertical="center" wrapText="1"/>
    </xf>
    <xf numFmtId="0" fontId="25" fillId="8" borderId="92" xfId="33" applyFont="1" applyFill="1" applyBorder="1" applyAlignment="1">
      <alignment vertical="center" wrapText="1"/>
    </xf>
    <xf numFmtId="0" fontId="33" fillId="9" borderId="21" xfId="33" applyFont="1" applyFill="1" applyBorder="1" applyAlignment="1">
      <alignment vertical="center"/>
    </xf>
    <xf numFmtId="0" fontId="25" fillId="8" borderId="92" xfId="33" applyFont="1" applyFill="1" applyBorder="1" applyAlignment="1">
      <alignment vertical="center"/>
    </xf>
    <xf numFmtId="0" fontId="25" fillId="8" borderId="110" xfId="33" applyFont="1" applyFill="1" applyBorder="1" applyAlignment="1">
      <alignment vertical="center"/>
    </xf>
    <xf numFmtId="0" fontId="25" fillId="8" borderId="110" xfId="33" applyFont="1" applyFill="1" applyBorder="1" applyAlignment="1">
      <alignment vertical="center" wrapText="1"/>
    </xf>
    <xf numFmtId="38" fontId="33" fillId="20" borderId="21" xfId="29" applyFont="1" applyFill="1" applyBorder="1" applyAlignment="1">
      <alignment vertical="center"/>
    </xf>
    <xf numFmtId="38" fontId="25" fillId="0" borderId="69" xfId="29" applyFont="1" applyFill="1" applyBorder="1" applyAlignment="1">
      <alignment vertical="center"/>
    </xf>
    <xf numFmtId="38" fontId="25" fillId="0" borderId="68" xfId="29" applyFont="1" applyFill="1" applyBorder="1" applyAlignment="1">
      <alignment vertical="center"/>
    </xf>
    <xf numFmtId="38" fontId="25" fillId="0" borderId="85" xfId="29" applyFont="1" applyFill="1" applyBorder="1" applyAlignment="1">
      <alignment vertical="center"/>
    </xf>
    <xf numFmtId="38" fontId="33" fillId="23" borderId="47" xfId="29" applyFont="1" applyFill="1" applyBorder="1" applyAlignment="1">
      <alignment vertical="center"/>
    </xf>
    <xf numFmtId="38" fontId="25" fillId="30" borderId="67" xfId="29" applyFont="1" applyFill="1" applyBorder="1" applyAlignment="1">
      <alignment vertical="center"/>
    </xf>
    <xf numFmtId="38" fontId="25" fillId="30" borderId="68" xfId="29" applyFont="1" applyFill="1" applyBorder="1" applyAlignment="1">
      <alignment vertical="center"/>
    </xf>
    <xf numFmtId="38" fontId="25" fillId="30" borderId="92" xfId="29" applyFont="1" applyFill="1" applyBorder="1" applyAlignment="1">
      <alignment vertical="center"/>
    </xf>
    <xf numFmtId="38" fontId="33" fillId="27" borderId="65" xfId="29" applyFont="1" applyFill="1" applyBorder="1" applyAlignment="1">
      <alignment vertical="center"/>
    </xf>
    <xf numFmtId="38" fontId="33" fillId="43" borderId="21" xfId="29" applyFont="1" applyFill="1" applyBorder="1" applyAlignment="1">
      <alignment vertical="center"/>
    </xf>
    <xf numFmtId="38" fontId="33" fillId="0" borderId="71" xfId="29" applyFont="1" applyFill="1" applyBorder="1" applyAlignment="1">
      <alignment vertical="center"/>
    </xf>
    <xf numFmtId="0" fontId="25" fillId="5" borderId="124" xfId="33" applyFont="1" applyFill="1" applyBorder="1" applyAlignment="1">
      <alignment horizontal="center" vertical="center"/>
    </xf>
    <xf numFmtId="0" fontId="33" fillId="11" borderId="125" xfId="33" applyFont="1" applyFill="1" applyBorder="1" applyAlignment="1">
      <alignment horizontal="center" vertical="center"/>
    </xf>
    <xf numFmtId="0" fontId="25" fillId="9" borderId="179" xfId="33" applyFont="1" applyFill="1" applyBorder="1" applyAlignment="1">
      <alignment vertical="center" wrapText="1"/>
    </xf>
    <xf numFmtId="0" fontId="25" fillId="8" borderId="26" xfId="33" applyFont="1" applyFill="1" applyBorder="1" applyAlignment="1">
      <alignment vertical="center"/>
    </xf>
    <xf numFmtId="0" fontId="25" fillId="8" borderId="23" xfId="33" applyFont="1" applyFill="1" applyBorder="1" applyAlignment="1">
      <alignment vertical="center"/>
    </xf>
    <xf numFmtId="0" fontId="25" fillId="47" borderId="179" xfId="33" applyFont="1" applyFill="1" applyBorder="1" applyAlignment="1">
      <alignment vertical="center"/>
    </xf>
    <xf numFmtId="0" fontId="33" fillId="5" borderId="0" xfId="33" applyFont="1" applyFill="1" applyAlignment="1">
      <alignment vertical="center"/>
    </xf>
    <xf numFmtId="0" fontId="25" fillId="48" borderId="0" xfId="33" applyFont="1" applyFill="1" applyAlignment="1">
      <alignment vertical="center"/>
    </xf>
    <xf numFmtId="0" fontId="25" fillId="29" borderId="180" xfId="33" applyFont="1" applyFill="1" applyBorder="1" applyAlignment="1">
      <alignment vertical="center"/>
    </xf>
    <xf numFmtId="0" fontId="25" fillId="29" borderId="186" xfId="33" applyFont="1" applyFill="1" applyBorder="1" applyAlignment="1">
      <alignment vertical="center" wrapText="1"/>
    </xf>
    <xf numFmtId="0" fontId="25" fillId="40" borderId="124" xfId="33" applyFont="1" applyFill="1" applyBorder="1" applyAlignment="1">
      <alignment horizontal="center" vertical="center"/>
    </xf>
    <xf numFmtId="0" fontId="25" fillId="3" borderId="126" xfId="33" applyFont="1" applyFill="1" applyBorder="1" applyAlignment="1">
      <alignment vertical="center"/>
    </xf>
    <xf numFmtId="0" fontId="25" fillId="3" borderId="126" xfId="33" applyFont="1" applyFill="1" applyBorder="1" applyAlignment="1">
      <alignment vertical="center" wrapText="1"/>
    </xf>
    <xf numFmtId="38" fontId="11" fillId="0" borderId="25" xfId="29" applyFont="1" applyFill="1" applyBorder="1" applyAlignment="1">
      <alignment horizontal="left" vertical="center"/>
    </xf>
    <xf numFmtId="0" fontId="25" fillId="9" borderId="179" xfId="33" applyFont="1" applyFill="1" applyBorder="1" applyAlignment="1">
      <alignment vertical="center"/>
    </xf>
    <xf numFmtId="0" fontId="25" fillId="8" borderId="50" xfId="33" applyFont="1" applyFill="1" applyBorder="1" applyAlignment="1">
      <alignment vertical="center"/>
    </xf>
    <xf numFmtId="0" fontId="25" fillId="8" borderId="25" xfId="33" applyFont="1" applyFill="1" applyBorder="1" applyAlignment="1">
      <alignment vertical="center"/>
    </xf>
    <xf numFmtId="0" fontId="33" fillId="10" borderId="126" xfId="33" applyFont="1" applyFill="1" applyBorder="1" applyAlignment="1">
      <alignment vertical="center"/>
    </xf>
    <xf numFmtId="38" fontId="25" fillId="43" borderId="126" xfId="29" applyFont="1" applyFill="1" applyBorder="1" applyAlignment="1">
      <alignment vertical="center"/>
    </xf>
    <xf numFmtId="0" fontId="25" fillId="50" borderId="167" xfId="33" applyFont="1" applyFill="1" applyBorder="1" applyAlignment="1">
      <alignment vertical="center"/>
    </xf>
    <xf numFmtId="38" fontId="25" fillId="52" borderId="26" xfId="29" applyFont="1" applyFill="1" applyBorder="1" applyAlignment="1">
      <alignment vertical="center"/>
    </xf>
    <xf numFmtId="0" fontId="25" fillId="4" borderId="179" xfId="33" applyFont="1" applyFill="1" applyBorder="1" applyAlignment="1">
      <alignment vertical="center"/>
    </xf>
    <xf numFmtId="0" fontId="25" fillId="57" borderId="125" xfId="33" applyFont="1" applyFill="1" applyBorder="1" applyAlignment="1">
      <alignment vertical="center"/>
    </xf>
    <xf numFmtId="0" fontId="33" fillId="5" borderId="175" xfId="33" applyFont="1" applyFill="1" applyBorder="1" applyAlignment="1">
      <alignment vertical="center"/>
    </xf>
    <xf numFmtId="0" fontId="25" fillId="5" borderId="0" xfId="33" applyFont="1" applyFill="1" applyAlignment="1">
      <alignment vertical="center"/>
    </xf>
    <xf numFmtId="0" fontId="25" fillId="20" borderId="179" xfId="33" applyFont="1" applyFill="1" applyBorder="1" applyAlignment="1">
      <alignment vertical="center"/>
    </xf>
    <xf numFmtId="0" fontId="25" fillId="29" borderId="50" xfId="33" applyFont="1" applyFill="1" applyBorder="1" applyAlignment="1">
      <alignment vertical="center"/>
    </xf>
    <xf numFmtId="0" fontId="25" fillId="29" borderId="23" xfId="33" applyFont="1" applyFill="1" applyBorder="1" applyAlignment="1">
      <alignment vertical="center"/>
    </xf>
    <xf numFmtId="0" fontId="25" fillId="23" borderId="140" xfId="33" applyFont="1" applyFill="1" applyBorder="1" applyAlignment="1">
      <alignment vertical="center"/>
    </xf>
    <xf numFmtId="0" fontId="25" fillId="25" borderId="126" xfId="33" applyFont="1" applyFill="1" applyBorder="1" applyAlignment="1">
      <alignment vertical="center"/>
    </xf>
    <xf numFmtId="0" fontId="25" fillId="42" borderId="140" xfId="33" applyFont="1" applyFill="1" applyBorder="1" applyAlignment="1">
      <alignment vertical="center"/>
    </xf>
    <xf numFmtId="0" fontId="33" fillId="12" borderId="125" xfId="33" applyFont="1" applyFill="1" applyBorder="1" applyAlignment="1">
      <alignment vertical="center"/>
    </xf>
    <xf numFmtId="0" fontId="25" fillId="12" borderId="0" xfId="33" applyFont="1" applyFill="1" applyAlignment="1">
      <alignment vertical="center"/>
    </xf>
    <xf numFmtId="0" fontId="25" fillId="29" borderId="181" xfId="33" applyFont="1" applyFill="1" applyBorder="1" applyAlignment="1">
      <alignment vertical="center"/>
    </xf>
    <xf numFmtId="0" fontId="25" fillId="29" borderId="183" xfId="33" applyFont="1" applyFill="1" applyBorder="1" applyAlignment="1">
      <alignment vertical="center"/>
    </xf>
    <xf numFmtId="0" fontId="33" fillId="48" borderId="184" xfId="33" applyFont="1" applyFill="1" applyBorder="1" applyAlignment="1">
      <alignment vertical="center"/>
    </xf>
    <xf numFmtId="0" fontId="25" fillId="43" borderId="179" xfId="33" applyFont="1" applyFill="1" applyBorder="1" applyAlignment="1">
      <alignment vertical="center"/>
    </xf>
    <xf numFmtId="0" fontId="25" fillId="29" borderId="25" xfId="33" applyFont="1" applyFill="1" applyBorder="1" applyAlignment="1">
      <alignment vertical="center"/>
    </xf>
    <xf numFmtId="0" fontId="25" fillId="29" borderId="177" xfId="33" applyFont="1" applyFill="1" applyBorder="1" applyAlignment="1">
      <alignment vertical="center"/>
    </xf>
    <xf numFmtId="0" fontId="25" fillId="45" borderId="58" xfId="33" applyFont="1" applyFill="1" applyBorder="1" applyAlignment="1">
      <alignment vertical="center"/>
    </xf>
    <xf numFmtId="0" fontId="25" fillId="45" borderId="126" xfId="33" applyFont="1" applyFill="1" applyBorder="1" applyAlignment="1">
      <alignment vertical="center"/>
    </xf>
    <xf numFmtId="0" fontId="25" fillId="45" borderId="3" xfId="33" applyFont="1" applyFill="1" applyBorder="1" applyAlignment="1">
      <alignment vertical="center"/>
    </xf>
    <xf numFmtId="0" fontId="25" fillId="45" borderId="3" xfId="33" applyFont="1" applyFill="1" applyBorder="1" applyAlignment="1">
      <alignment vertical="center" wrapText="1"/>
    </xf>
    <xf numFmtId="0" fontId="25" fillId="45" borderId="126" xfId="33" applyFont="1" applyFill="1" applyBorder="1" applyAlignment="1">
      <alignment vertical="center" wrapText="1"/>
    </xf>
    <xf numFmtId="0" fontId="25" fillId="47" borderId="179" xfId="33" applyFont="1" applyFill="1" applyBorder="1" applyAlignment="1">
      <alignment vertical="center" wrapText="1"/>
    </xf>
    <xf numFmtId="38" fontId="25" fillId="16" borderId="185" xfId="29" applyFont="1" applyFill="1" applyBorder="1" applyAlignment="1">
      <alignment vertical="center"/>
    </xf>
    <xf numFmtId="0" fontId="33" fillId="43" borderId="126" xfId="33" applyFont="1" applyFill="1" applyBorder="1" applyAlignment="1">
      <alignment vertical="center" wrapText="1"/>
    </xf>
    <xf numFmtId="0" fontId="25" fillId="43" borderId="126" xfId="33" applyFont="1" applyFill="1" applyBorder="1" applyAlignment="1">
      <alignment vertical="center" wrapText="1"/>
    </xf>
    <xf numFmtId="0" fontId="25" fillId="45" borderId="167" xfId="33" applyFont="1" applyFill="1" applyBorder="1" applyAlignment="1">
      <alignment vertical="center"/>
    </xf>
    <xf numFmtId="0" fontId="25" fillId="45" borderId="23" xfId="33" applyFont="1" applyFill="1" applyBorder="1" applyAlignment="1">
      <alignment vertical="center"/>
    </xf>
    <xf numFmtId="0" fontId="25" fillId="58" borderId="126" xfId="33" applyFont="1" applyFill="1" applyBorder="1" applyAlignment="1">
      <alignment vertical="center" wrapText="1"/>
    </xf>
    <xf numFmtId="0" fontId="33" fillId="8" borderId="181" xfId="33" applyFont="1" applyFill="1" applyBorder="1" applyAlignment="1">
      <alignment vertical="center"/>
    </xf>
    <xf numFmtId="0" fontId="33" fillId="8" borderId="187" xfId="33" applyFont="1" applyFill="1" applyBorder="1" applyAlignment="1">
      <alignment vertical="center"/>
    </xf>
    <xf numFmtId="0" fontId="33" fillId="8" borderId="140" xfId="33" applyFont="1" applyFill="1" applyBorder="1" applyAlignment="1">
      <alignment vertical="center"/>
    </xf>
    <xf numFmtId="0" fontId="33" fillId="40" borderId="175" xfId="33" applyFont="1" applyFill="1" applyBorder="1" applyAlignment="1">
      <alignment vertical="center"/>
    </xf>
    <xf numFmtId="0" fontId="33" fillId="26" borderId="125" xfId="33" applyFont="1" applyFill="1" applyBorder="1" applyAlignment="1">
      <alignment vertical="center"/>
    </xf>
    <xf numFmtId="0" fontId="25" fillId="29" borderId="188" xfId="33" applyFont="1" applyFill="1" applyBorder="1" applyAlignment="1">
      <alignment vertical="center"/>
    </xf>
    <xf numFmtId="0" fontId="25" fillId="29" borderId="189" xfId="33" applyFont="1" applyFill="1" applyBorder="1" applyAlignment="1">
      <alignment vertical="center"/>
    </xf>
    <xf numFmtId="0" fontId="25" fillId="29" borderId="190" xfId="33" applyFont="1" applyFill="1" applyBorder="1" applyAlignment="1">
      <alignment vertical="center"/>
    </xf>
    <xf numFmtId="0" fontId="25" fillId="29" borderId="177" xfId="33" applyFont="1" applyFill="1" applyBorder="1" applyAlignment="1">
      <alignment vertical="center" wrapText="1"/>
    </xf>
    <xf numFmtId="0" fontId="25" fillId="40" borderId="15" xfId="33" applyFont="1" applyFill="1" applyBorder="1" applyAlignment="1">
      <alignment horizontal="center" vertical="center" wrapText="1"/>
    </xf>
    <xf numFmtId="38" fontId="25" fillId="13" borderId="38" xfId="29" applyFont="1" applyFill="1" applyBorder="1" applyAlignment="1">
      <alignment vertical="center"/>
    </xf>
    <xf numFmtId="38" fontId="25" fillId="14" borderId="21" xfId="29" applyFont="1" applyFill="1" applyBorder="1" applyAlignment="1">
      <alignment vertical="center"/>
    </xf>
    <xf numFmtId="38" fontId="25" fillId="15" borderId="146" xfId="29" applyFont="1" applyFill="1" applyBorder="1" applyAlignment="1">
      <alignment horizontal="right" vertical="center"/>
    </xf>
    <xf numFmtId="38" fontId="25" fillId="28" borderId="21" xfId="29" applyFont="1" applyFill="1" applyBorder="1" applyAlignment="1">
      <alignment horizontal="right" vertical="center"/>
    </xf>
    <xf numFmtId="38" fontId="25" fillId="9" borderId="21" xfId="29" applyFont="1" applyFill="1" applyBorder="1" applyAlignment="1">
      <alignment vertical="center"/>
    </xf>
    <xf numFmtId="38" fontId="25" fillId="47" borderId="21" xfId="29" applyFont="1" applyFill="1" applyBorder="1" applyAlignment="1">
      <alignment vertical="center"/>
    </xf>
    <xf numFmtId="38" fontId="25" fillId="10" borderId="21" xfId="29" applyFont="1" applyFill="1" applyBorder="1" applyAlignment="1">
      <alignment vertical="center"/>
    </xf>
    <xf numFmtId="38" fontId="25" fillId="46" borderId="111" xfId="29" applyFont="1" applyFill="1" applyBorder="1" applyAlignment="1">
      <alignment vertical="center"/>
    </xf>
    <xf numFmtId="38" fontId="25" fillId="17" borderId="21" xfId="29" applyFont="1" applyFill="1" applyBorder="1" applyAlignment="1">
      <alignment vertical="center"/>
    </xf>
    <xf numFmtId="38" fontId="25" fillId="5" borderId="47" xfId="29" applyFont="1" applyFill="1" applyBorder="1" applyAlignment="1">
      <alignment vertical="center"/>
    </xf>
    <xf numFmtId="38" fontId="25" fillId="23" borderId="21" xfId="29" applyFont="1" applyFill="1" applyBorder="1" applyAlignment="1">
      <alignment vertical="center"/>
    </xf>
    <xf numFmtId="38" fontId="25" fillId="12" borderId="38" xfId="29" applyFont="1" applyFill="1" applyBorder="1" applyAlignment="1">
      <alignment vertical="center"/>
    </xf>
    <xf numFmtId="38" fontId="25" fillId="37" borderId="147" xfId="29" applyFont="1" applyFill="1" applyBorder="1" applyAlignment="1">
      <alignment horizontal="right" vertical="center"/>
    </xf>
    <xf numFmtId="38" fontId="25" fillId="37" borderId="111" xfId="29" applyFont="1" applyFill="1" applyBorder="1" applyAlignment="1">
      <alignment horizontal="right" vertical="center"/>
    </xf>
    <xf numFmtId="38" fontId="25" fillId="37" borderId="138" xfId="29" applyFont="1" applyFill="1" applyBorder="1" applyAlignment="1">
      <alignment horizontal="right" vertical="center"/>
    </xf>
    <xf numFmtId="38" fontId="33" fillId="49" borderId="38" xfId="29" applyFont="1" applyFill="1" applyBorder="1" applyAlignment="1">
      <alignment vertical="center"/>
    </xf>
    <xf numFmtId="38" fontId="25" fillId="43" borderId="47" xfId="29" applyFont="1" applyFill="1" applyBorder="1" applyAlignment="1">
      <alignment vertical="center"/>
    </xf>
    <xf numFmtId="38" fontId="25" fillId="37" borderId="158" xfId="29" applyFont="1" applyFill="1" applyBorder="1" applyAlignment="1">
      <alignment horizontal="right" vertical="center"/>
    </xf>
    <xf numFmtId="9" fontId="25" fillId="8" borderId="0" xfId="33" applyNumberFormat="1" applyFont="1" applyFill="1" applyAlignment="1">
      <alignment vertical="center"/>
    </xf>
    <xf numFmtId="0" fontId="47" fillId="29" borderId="0" xfId="33" applyFont="1" applyFill="1" applyAlignment="1">
      <alignment horizontal="center" vertical="center"/>
    </xf>
    <xf numFmtId="0" fontId="11" fillId="29" borderId="0" xfId="33" applyFont="1" applyFill="1" applyAlignment="1">
      <alignment horizontal="center" vertical="center" wrapText="1"/>
    </xf>
    <xf numFmtId="0" fontId="25" fillId="45" borderId="140" xfId="33" applyFont="1" applyFill="1" applyBorder="1"/>
    <xf numFmtId="0" fontId="25" fillId="8" borderId="28" xfId="33" applyFont="1" applyFill="1" applyBorder="1" applyAlignment="1">
      <alignment vertical="center"/>
    </xf>
    <xf numFmtId="0" fontId="25" fillId="8" borderId="30" xfId="33" applyFont="1" applyFill="1" applyBorder="1" applyAlignment="1">
      <alignment vertical="center"/>
    </xf>
    <xf numFmtId="0" fontId="25" fillId="8" borderId="115" xfId="33" applyFont="1" applyFill="1" applyBorder="1" applyAlignment="1">
      <alignment vertical="center"/>
    </xf>
    <xf numFmtId="0" fontId="25" fillId="45" borderId="175" xfId="33" applyFont="1" applyFill="1" applyBorder="1" applyAlignment="1">
      <alignment vertical="center" wrapText="1"/>
    </xf>
    <xf numFmtId="0" fontId="25" fillId="29" borderId="191" xfId="33" applyFont="1" applyFill="1" applyBorder="1" applyAlignment="1">
      <alignment vertical="center" wrapText="1"/>
    </xf>
    <xf numFmtId="0" fontId="25" fillId="29" borderId="192" xfId="33" applyFont="1" applyFill="1" applyBorder="1" applyAlignment="1">
      <alignment vertical="center"/>
    </xf>
    <xf numFmtId="0" fontId="25" fillId="45" borderId="173" xfId="33" applyFont="1" applyFill="1" applyBorder="1"/>
    <xf numFmtId="0" fontId="25" fillId="45" borderId="128" xfId="33" applyFont="1" applyFill="1" applyBorder="1"/>
    <xf numFmtId="0" fontId="25" fillId="45" borderId="58" xfId="33" applyFont="1" applyFill="1" applyBorder="1"/>
    <xf numFmtId="0" fontId="26" fillId="8" borderId="193" xfId="33" applyFont="1" applyFill="1" applyBorder="1" applyAlignment="1">
      <alignment vertical="center"/>
    </xf>
    <xf numFmtId="176" fontId="25" fillId="8" borderId="194" xfId="33" applyNumberFormat="1" applyFont="1" applyFill="1" applyBorder="1" applyAlignment="1">
      <alignment horizontal="center" vertical="center"/>
    </xf>
    <xf numFmtId="0" fontId="26" fillId="40" borderId="195" xfId="33" applyFont="1" applyFill="1" applyBorder="1" applyAlignment="1">
      <alignment horizontal="left" vertical="center"/>
    </xf>
    <xf numFmtId="0" fontId="25" fillId="40" borderId="14" xfId="33" applyFont="1" applyFill="1" applyBorder="1" applyAlignment="1">
      <alignment vertical="center"/>
    </xf>
    <xf numFmtId="0" fontId="26" fillId="40" borderId="196" xfId="33" applyFont="1" applyFill="1" applyBorder="1" applyAlignment="1">
      <alignment horizontal="center" vertical="center"/>
    </xf>
    <xf numFmtId="177" fontId="26" fillId="8" borderId="47" xfId="33" applyNumberFormat="1" applyFont="1" applyFill="1" applyBorder="1" applyAlignment="1">
      <alignment horizontal="right" vertical="center"/>
    </xf>
    <xf numFmtId="176" fontId="26" fillId="30" borderId="4" xfId="33" applyNumberFormat="1" applyFont="1" applyFill="1" applyBorder="1" applyAlignment="1">
      <alignment vertical="center"/>
    </xf>
    <xf numFmtId="176" fontId="26" fillId="30" borderId="32" xfId="33" applyNumberFormat="1" applyFont="1" applyFill="1" applyBorder="1" applyAlignment="1">
      <alignment vertical="center"/>
    </xf>
    <xf numFmtId="176" fontId="26" fillId="30" borderId="58" xfId="33" applyNumberFormat="1" applyFont="1" applyFill="1" applyBorder="1" applyAlignment="1">
      <alignment vertical="center"/>
    </xf>
    <xf numFmtId="0" fontId="26" fillId="40" borderId="16" xfId="33" applyFont="1" applyFill="1" applyBorder="1" applyAlignment="1">
      <alignment horizontal="center" vertical="center"/>
    </xf>
    <xf numFmtId="0" fontId="26" fillId="40" borderId="171" xfId="33" applyFont="1" applyFill="1" applyBorder="1" applyAlignment="1">
      <alignment horizontal="center" vertical="center"/>
    </xf>
    <xf numFmtId="0" fontId="26" fillId="40" borderId="17" xfId="33" applyFont="1" applyFill="1" applyBorder="1" applyAlignment="1">
      <alignment horizontal="center" vertical="center"/>
    </xf>
    <xf numFmtId="0" fontId="25" fillId="29" borderId="199" xfId="33" applyFont="1" applyFill="1" applyBorder="1" applyAlignment="1">
      <alignment vertical="center" wrapText="1"/>
    </xf>
    <xf numFmtId="0" fontId="25" fillId="29" borderId="200" xfId="33" applyFont="1" applyFill="1" applyBorder="1" applyAlignment="1">
      <alignment vertical="center" wrapText="1"/>
    </xf>
    <xf numFmtId="0" fontId="25" fillId="29" borderId="101" xfId="33" applyFont="1" applyFill="1" applyBorder="1" applyAlignment="1">
      <alignment vertical="center"/>
    </xf>
    <xf numFmtId="0" fontId="25" fillId="29" borderId="201" xfId="33" applyFont="1" applyFill="1" applyBorder="1" applyAlignment="1">
      <alignment vertical="center" wrapText="1"/>
    </xf>
    <xf numFmtId="0" fontId="25" fillId="5" borderId="178" xfId="33" applyFont="1" applyFill="1" applyBorder="1" applyAlignment="1">
      <alignment horizontal="left" vertical="center"/>
    </xf>
    <xf numFmtId="180" fontId="25" fillId="29" borderId="147" xfId="33" applyNumberFormat="1" applyFont="1" applyFill="1" applyBorder="1" applyAlignment="1">
      <alignment vertical="center"/>
    </xf>
    <xf numFmtId="176" fontId="25" fillId="29" borderId="111" xfId="0" applyNumberFormat="1" applyFont="1" applyFill="1" applyBorder="1" applyAlignment="1">
      <alignment vertical="center" wrapText="1"/>
    </xf>
    <xf numFmtId="180" fontId="25" fillId="29" borderId="111" xfId="33" applyNumberFormat="1" applyFont="1" applyFill="1" applyBorder="1" applyAlignment="1">
      <alignment vertical="center"/>
    </xf>
    <xf numFmtId="180" fontId="25" fillId="29" borderId="158" xfId="33" applyNumberFormat="1" applyFont="1" applyFill="1" applyBorder="1" applyAlignment="1">
      <alignment vertical="center"/>
    </xf>
    <xf numFmtId="176" fontId="25" fillId="29" borderId="47" xfId="0" applyNumberFormat="1" applyFont="1" applyFill="1" applyBorder="1" applyAlignment="1">
      <alignment vertical="center" wrapText="1"/>
    </xf>
    <xf numFmtId="176" fontId="25" fillId="29" borderId="23" xfId="33" applyNumberFormat="1" applyFont="1" applyFill="1" applyBorder="1" applyAlignment="1">
      <alignment vertical="center"/>
    </xf>
    <xf numFmtId="176" fontId="25" fillId="29" borderId="160" xfId="33" applyNumberFormat="1" applyFont="1" applyFill="1" applyBorder="1" applyAlignment="1">
      <alignment vertical="center"/>
    </xf>
    <xf numFmtId="176" fontId="25" fillId="29" borderId="43" xfId="33" applyNumberFormat="1" applyFont="1" applyFill="1" applyBorder="1" applyAlignment="1">
      <alignment vertical="center"/>
    </xf>
    <xf numFmtId="176" fontId="25" fillId="29" borderId="60" xfId="33" applyNumberFormat="1" applyFont="1" applyFill="1" applyBorder="1" applyAlignment="1">
      <alignment vertical="center"/>
    </xf>
    <xf numFmtId="176" fontId="25" fillId="29" borderId="94" xfId="33" applyNumberFormat="1" applyFont="1" applyFill="1" applyBorder="1" applyAlignment="1">
      <alignment vertical="center"/>
    </xf>
    <xf numFmtId="176" fontId="25" fillId="29" borderId="167" xfId="33" applyNumberFormat="1" applyFont="1" applyFill="1" applyBorder="1" applyAlignment="1">
      <alignment vertical="center"/>
    </xf>
    <xf numFmtId="0" fontId="25" fillId="5" borderId="16" xfId="33" applyFont="1" applyFill="1" applyBorder="1" applyAlignment="1">
      <alignment horizontal="center" vertical="center"/>
    </xf>
    <xf numFmtId="0" fontId="25" fillId="5" borderId="17" xfId="33" applyFont="1" applyFill="1" applyBorder="1" applyAlignment="1">
      <alignment horizontal="center" vertical="center"/>
    </xf>
    <xf numFmtId="0" fontId="25" fillId="40" borderId="57" xfId="33" applyFont="1" applyFill="1" applyBorder="1" applyAlignment="1">
      <alignment horizontal="center" vertical="center"/>
    </xf>
    <xf numFmtId="0" fontId="25" fillId="8" borderId="0" xfId="33" applyFont="1" applyFill="1" applyAlignment="1">
      <alignment vertical="top"/>
    </xf>
    <xf numFmtId="0" fontId="25" fillId="20" borderId="36" xfId="33" applyFont="1" applyFill="1" applyBorder="1" applyAlignment="1">
      <alignment vertical="center"/>
    </xf>
    <xf numFmtId="0" fontId="25" fillId="8" borderId="3" xfId="33" applyFont="1" applyFill="1" applyBorder="1" applyAlignment="1">
      <alignment vertical="center"/>
    </xf>
    <xf numFmtId="0" fontId="25" fillId="8" borderId="173" xfId="33" applyFont="1" applyFill="1" applyBorder="1" applyAlignment="1">
      <alignment vertical="center"/>
    </xf>
    <xf numFmtId="0" fontId="25" fillId="21" borderId="121" xfId="33" applyFont="1" applyFill="1" applyBorder="1" applyAlignment="1">
      <alignment vertical="center"/>
    </xf>
    <xf numFmtId="0" fontId="25" fillId="21" borderId="179" xfId="33" applyFont="1" applyFill="1" applyBorder="1" applyAlignment="1">
      <alignment vertical="center"/>
    </xf>
    <xf numFmtId="0" fontId="25" fillId="21" borderId="36" xfId="33" applyFont="1" applyFill="1" applyBorder="1" applyAlignment="1">
      <alignment vertical="center"/>
    </xf>
    <xf numFmtId="0" fontId="25" fillId="22" borderId="36" xfId="33" applyFont="1" applyFill="1" applyBorder="1" applyAlignment="1">
      <alignment vertical="center"/>
    </xf>
    <xf numFmtId="0" fontId="25" fillId="22" borderId="140" xfId="33" applyFont="1" applyFill="1" applyBorder="1" applyAlignment="1">
      <alignment vertical="center"/>
    </xf>
    <xf numFmtId="0" fontId="25" fillId="43" borderId="36" xfId="33" applyFont="1" applyFill="1" applyBorder="1" applyAlignment="1">
      <alignment vertical="center"/>
    </xf>
    <xf numFmtId="0" fontId="25" fillId="43" borderId="140" xfId="33" applyFont="1" applyFill="1" applyBorder="1" applyAlignment="1">
      <alignment vertical="center"/>
    </xf>
    <xf numFmtId="0" fontId="25" fillId="8" borderId="204" xfId="33" applyFont="1" applyFill="1" applyBorder="1" applyAlignment="1">
      <alignment vertical="center"/>
    </xf>
    <xf numFmtId="0" fontId="25" fillId="23" borderId="81" xfId="33" applyFont="1" applyFill="1" applyBorder="1" applyAlignment="1">
      <alignment vertical="center"/>
    </xf>
    <xf numFmtId="0" fontId="25" fillId="23" borderId="128" xfId="33" applyFont="1" applyFill="1" applyBorder="1" applyAlignment="1">
      <alignment vertical="center"/>
    </xf>
    <xf numFmtId="0" fontId="25" fillId="20" borderId="175" xfId="33" applyFont="1" applyFill="1" applyBorder="1" applyAlignment="1">
      <alignment vertical="center"/>
    </xf>
    <xf numFmtId="0" fontId="25" fillId="24" borderId="124" xfId="33" applyFont="1" applyFill="1" applyBorder="1" applyAlignment="1">
      <alignment horizontal="center" vertical="center"/>
    </xf>
    <xf numFmtId="176" fontId="25" fillId="29" borderId="2" xfId="33" applyNumberFormat="1" applyFont="1" applyFill="1" applyBorder="1" applyAlignment="1">
      <alignment horizontal="right" vertical="center"/>
    </xf>
    <xf numFmtId="176" fontId="25" fillId="29" borderId="3" xfId="33" applyNumberFormat="1" applyFont="1" applyFill="1" applyBorder="1" applyAlignment="1">
      <alignment horizontal="right" vertical="center"/>
    </xf>
    <xf numFmtId="177" fontId="25" fillId="29" borderId="2" xfId="33" applyNumberFormat="1" applyFont="1" applyFill="1" applyBorder="1" applyAlignment="1">
      <alignment horizontal="right" vertical="center"/>
    </xf>
    <xf numFmtId="177" fontId="25" fillId="29" borderId="3" xfId="33" applyNumberFormat="1" applyFont="1" applyFill="1" applyBorder="1" applyAlignment="1">
      <alignment horizontal="right" vertical="center"/>
    </xf>
    <xf numFmtId="183" fontId="25" fillId="29" borderId="2" xfId="33" applyNumberFormat="1" applyFont="1" applyFill="1" applyBorder="1" applyAlignment="1">
      <alignment horizontal="right" vertical="center"/>
    </xf>
    <xf numFmtId="176" fontId="25" fillId="8" borderId="2" xfId="33" applyNumberFormat="1" applyFont="1" applyFill="1" applyBorder="1" applyAlignment="1">
      <alignment horizontal="right" vertical="center"/>
    </xf>
    <xf numFmtId="176" fontId="25" fillId="8" borderId="3" xfId="33" applyNumberFormat="1" applyFont="1" applyFill="1" applyBorder="1" applyAlignment="1">
      <alignment horizontal="right" vertical="center"/>
    </xf>
    <xf numFmtId="176" fontId="25" fillId="8" borderId="169" xfId="33" applyNumberFormat="1" applyFont="1" applyFill="1" applyBorder="1" applyAlignment="1">
      <alignment horizontal="right" vertical="center"/>
    </xf>
    <xf numFmtId="176" fontId="25" fillId="8" borderId="173" xfId="33" applyNumberFormat="1" applyFont="1" applyFill="1" applyBorder="1" applyAlignment="1">
      <alignment horizontal="right" vertical="center"/>
    </xf>
    <xf numFmtId="177" fontId="25" fillId="8" borderId="169" xfId="33" applyNumberFormat="1" applyFont="1" applyFill="1" applyBorder="1" applyAlignment="1">
      <alignment horizontal="right" vertical="center"/>
    </xf>
    <xf numFmtId="177" fontId="25" fillId="8" borderId="173" xfId="33" applyNumberFormat="1" applyFont="1" applyFill="1" applyBorder="1" applyAlignment="1">
      <alignment horizontal="right" vertical="center"/>
    </xf>
    <xf numFmtId="177" fontId="25" fillId="8" borderId="3" xfId="33" applyNumberFormat="1" applyFont="1" applyFill="1" applyBorder="1" applyAlignment="1">
      <alignment horizontal="right" vertical="center"/>
    </xf>
    <xf numFmtId="177" fontId="25" fillId="8" borderId="2" xfId="33" applyNumberFormat="1" applyFont="1" applyFill="1" applyBorder="1" applyAlignment="1">
      <alignment horizontal="right" vertical="center"/>
    </xf>
    <xf numFmtId="177" fontId="25" fillId="8" borderId="206" xfId="33" applyNumberFormat="1" applyFont="1" applyFill="1" applyBorder="1" applyAlignment="1">
      <alignment horizontal="right" vertical="center"/>
    </xf>
    <xf numFmtId="177" fontId="25" fillId="8" borderId="204" xfId="33" applyNumberFormat="1" applyFont="1" applyFill="1" applyBorder="1" applyAlignment="1">
      <alignment horizontal="right" vertical="center"/>
    </xf>
    <xf numFmtId="176" fontId="25" fillId="20" borderId="152" xfId="33" applyNumberFormat="1" applyFont="1" applyFill="1" applyBorder="1" applyAlignment="1">
      <alignment vertical="center"/>
    </xf>
    <xf numFmtId="176" fontId="25" fillId="20" borderId="58" xfId="33" applyNumberFormat="1" applyFont="1" applyFill="1" applyBorder="1" applyAlignment="1">
      <alignment vertical="center"/>
    </xf>
    <xf numFmtId="0" fontId="25" fillId="40" borderId="207" xfId="33" applyFont="1" applyFill="1" applyBorder="1" applyAlignment="1">
      <alignment horizontal="center" vertical="center"/>
    </xf>
    <xf numFmtId="0" fontId="25" fillId="29" borderId="121" xfId="33" applyFont="1" applyFill="1" applyBorder="1" applyAlignment="1">
      <alignment vertical="center"/>
    </xf>
    <xf numFmtId="0" fontId="25" fillId="29" borderId="3" xfId="0" applyFont="1" applyFill="1" applyBorder="1" applyAlignment="1">
      <alignment horizontal="center" vertical="center"/>
    </xf>
    <xf numFmtId="0" fontId="25" fillId="29" borderId="54" xfId="33" applyFont="1" applyFill="1" applyBorder="1" applyAlignment="1">
      <alignment vertical="center"/>
    </xf>
    <xf numFmtId="0" fontId="25" fillId="29" borderId="96" xfId="33" applyFont="1" applyFill="1" applyBorder="1" applyAlignment="1">
      <alignment vertical="center"/>
    </xf>
    <xf numFmtId="0" fontId="25" fillId="8" borderId="54" xfId="33" applyFont="1" applyFill="1" applyBorder="1" applyAlignment="1">
      <alignment vertical="center"/>
    </xf>
    <xf numFmtId="0" fontId="25" fillId="8" borderId="208" xfId="33" applyFont="1" applyFill="1" applyBorder="1" applyAlignment="1">
      <alignment vertical="center"/>
    </xf>
    <xf numFmtId="0" fontId="25" fillId="8" borderId="209" xfId="33" applyFont="1" applyFill="1" applyBorder="1" applyAlignment="1">
      <alignment vertical="center"/>
    </xf>
    <xf numFmtId="0" fontId="25" fillId="8" borderId="210" xfId="33" applyFont="1" applyFill="1" applyBorder="1" applyAlignment="1">
      <alignment vertical="center"/>
    </xf>
    <xf numFmtId="0" fontId="25" fillId="29" borderId="8" xfId="0" applyFont="1" applyFill="1" applyBorder="1" applyAlignment="1">
      <alignment horizontal="center" vertical="center" wrapText="1"/>
    </xf>
    <xf numFmtId="0" fontId="25" fillId="29" borderId="36" xfId="33" applyFont="1" applyFill="1" applyBorder="1" applyAlignment="1">
      <alignment vertical="center"/>
    </xf>
    <xf numFmtId="0" fontId="25" fillId="29" borderId="58" xfId="0" applyFont="1" applyFill="1" applyBorder="1" applyAlignment="1">
      <alignment horizontal="center" vertical="center"/>
    </xf>
    <xf numFmtId="178" fontId="25" fillId="29" borderId="0" xfId="33" applyNumberFormat="1" applyFont="1" applyFill="1" applyAlignment="1">
      <alignment vertical="center"/>
    </xf>
    <xf numFmtId="187" fontId="25" fillId="29" borderId="2" xfId="33" applyNumberFormat="1" applyFont="1" applyFill="1" applyBorder="1" applyAlignment="1">
      <alignment vertical="center"/>
    </xf>
    <xf numFmtId="187" fontId="25" fillId="29" borderId="3" xfId="33" applyNumberFormat="1" applyFont="1" applyFill="1" applyBorder="1" applyAlignment="1">
      <alignment vertical="center"/>
    </xf>
    <xf numFmtId="186" fontId="25" fillId="29" borderId="2" xfId="33" applyNumberFormat="1" applyFont="1" applyFill="1" applyBorder="1" applyAlignment="1">
      <alignment vertical="center"/>
    </xf>
    <xf numFmtId="186" fontId="25" fillId="29" borderId="3" xfId="33" applyNumberFormat="1" applyFont="1" applyFill="1" applyBorder="1" applyAlignment="1">
      <alignment vertical="center"/>
    </xf>
    <xf numFmtId="186" fontId="25" fillId="8" borderId="2" xfId="33" applyNumberFormat="1" applyFont="1" applyFill="1" applyBorder="1" applyAlignment="1">
      <alignment vertical="center"/>
    </xf>
    <xf numFmtId="186" fontId="25" fillId="8" borderId="3" xfId="33" applyNumberFormat="1" applyFont="1" applyFill="1" applyBorder="1" applyAlignment="1">
      <alignment vertical="center"/>
    </xf>
    <xf numFmtId="187" fontId="25" fillId="36" borderId="211" xfId="33" applyNumberFormat="1" applyFont="1" applyFill="1" applyBorder="1" applyAlignment="1">
      <alignment vertical="center" wrapText="1"/>
    </xf>
    <xf numFmtId="187" fontId="25" fillId="36" borderId="212" xfId="33" applyNumberFormat="1" applyFont="1" applyFill="1" applyBorder="1" applyAlignment="1">
      <alignment vertical="center" wrapText="1"/>
    </xf>
    <xf numFmtId="187" fontId="25" fillId="36" borderId="8" xfId="33" applyNumberFormat="1" applyFont="1" applyFill="1" applyBorder="1" applyAlignment="1">
      <alignment vertical="center" wrapText="1"/>
    </xf>
    <xf numFmtId="187" fontId="25" fillId="29" borderId="152" xfId="33" applyNumberFormat="1" applyFont="1" applyFill="1" applyBorder="1" applyAlignment="1">
      <alignment vertical="center"/>
    </xf>
    <xf numFmtId="187" fontId="25" fillId="29" borderId="4" xfId="33" applyNumberFormat="1" applyFont="1" applyFill="1" applyBorder="1" applyAlignment="1">
      <alignment vertical="center"/>
    </xf>
    <xf numFmtId="187" fontId="25" fillId="29" borderId="58" xfId="33" applyNumberFormat="1" applyFont="1" applyFill="1" applyBorder="1" applyAlignment="1">
      <alignment vertical="center"/>
    </xf>
    <xf numFmtId="0" fontId="25" fillId="5" borderId="207" xfId="33" applyFont="1" applyFill="1" applyBorder="1" applyAlignment="1">
      <alignment horizontal="center" vertical="center"/>
    </xf>
    <xf numFmtId="0" fontId="25" fillId="29" borderId="8" xfId="0" applyFont="1" applyFill="1" applyBorder="1" applyAlignment="1">
      <alignment horizontal="center" vertical="center"/>
    </xf>
    <xf numFmtId="0" fontId="25" fillId="5" borderId="57" xfId="33" applyFont="1" applyFill="1" applyBorder="1" applyAlignment="1">
      <alignment horizontal="center" vertical="center"/>
    </xf>
    <xf numFmtId="0" fontId="25" fillId="5" borderId="14" xfId="33" applyFont="1" applyFill="1" applyBorder="1" applyAlignment="1">
      <alignment horizontal="center" vertical="center"/>
    </xf>
    <xf numFmtId="178" fontId="25" fillId="8" borderId="0" xfId="33" applyNumberFormat="1" applyFont="1" applyFill="1" applyAlignment="1">
      <alignment vertical="center" wrapText="1"/>
    </xf>
    <xf numFmtId="187" fontId="25" fillId="8" borderId="2" xfId="33" applyNumberFormat="1" applyFont="1" applyFill="1" applyBorder="1" applyAlignment="1">
      <alignment vertical="center"/>
    </xf>
    <xf numFmtId="187" fontId="25" fillId="8" borderId="3" xfId="33" applyNumberFormat="1" applyFont="1" applyFill="1" applyBorder="1" applyAlignment="1">
      <alignment vertical="center"/>
    </xf>
    <xf numFmtId="176" fontId="25" fillId="0" borderId="211" xfId="0" applyNumberFormat="1" applyFont="1" applyBorder="1">
      <alignment vertical="center"/>
    </xf>
    <xf numFmtId="176" fontId="25" fillId="0" borderId="212" xfId="0" applyNumberFormat="1" applyFont="1" applyBorder="1">
      <alignment vertical="center"/>
    </xf>
    <xf numFmtId="176" fontId="25" fillId="0" borderId="8" xfId="0" applyNumberFormat="1" applyFont="1" applyBorder="1">
      <alignment vertical="center"/>
    </xf>
    <xf numFmtId="0" fontId="25" fillId="20" borderId="36" xfId="31" applyFont="1" applyFill="1" applyBorder="1" applyAlignment="1">
      <alignment vertical="center"/>
    </xf>
    <xf numFmtId="0" fontId="25" fillId="19" borderId="173" xfId="31" applyFont="1" applyFill="1" applyBorder="1" applyAlignment="1">
      <alignment vertical="center"/>
    </xf>
    <xf numFmtId="0" fontId="25" fillId="19" borderId="3" xfId="31" applyFont="1" applyFill="1" applyBorder="1" applyAlignment="1">
      <alignment vertical="center"/>
    </xf>
    <xf numFmtId="0" fontId="25" fillId="19" borderId="51" xfId="31" applyFont="1" applyFill="1" applyBorder="1" applyAlignment="1">
      <alignment vertical="center"/>
    </xf>
    <xf numFmtId="0" fontId="25" fillId="20" borderId="41" xfId="31" applyFont="1" applyFill="1" applyBorder="1" applyAlignment="1">
      <alignment vertical="center"/>
    </xf>
    <xf numFmtId="0" fontId="25" fillId="8" borderId="8" xfId="31" applyFont="1" applyFill="1" applyBorder="1" applyAlignment="1">
      <alignment vertical="center"/>
    </xf>
    <xf numFmtId="0" fontId="25" fillId="38" borderId="175" xfId="31" applyFont="1" applyFill="1" applyBorder="1" applyAlignment="1">
      <alignment vertical="center"/>
    </xf>
    <xf numFmtId="0" fontId="25" fillId="24" borderId="57" xfId="31" applyFont="1" applyFill="1" applyBorder="1"/>
    <xf numFmtId="0" fontId="25" fillId="24" borderId="124" xfId="31" applyFont="1" applyFill="1" applyBorder="1"/>
    <xf numFmtId="208" fontId="25" fillId="36" borderId="2" xfId="31" applyNumberFormat="1" applyFont="1" applyFill="1" applyBorder="1" applyAlignment="1">
      <alignment vertical="center"/>
    </xf>
    <xf numFmtId="208" fontId="25" fillId="36" borderId="3" xfId="31" applyNumberFormat="1" applyFont="1" applyFill="1" applyBorder="1" applyAlignment="1">
      <alignment vertical="center"/>
    </xf>
    <xf numFmtId="187" fontId="25" fillId="36" borderId="2" xfId="31" applyNumberFormat="1" applyFont="1" applyFill="1" applyBorder="1" applyAlignment="1">
      <alignment vertical="center"/>
    </xf>
    <xf numFmtId="187" fontId="25" fillId="36" borderId="3" xfId="31" applyNumberFormat="1" applyFont="1" applyFill="1" applyBorder="1" applyAlignment="1">
      <alignment vertical="center"/>
    </xf>
    <xf numFmtId="208" fontId="25" fillId="36" borderId="211" xfId="31" applyNumberFormat="1" applyFont="1" applyFill="1" applyBorder="1" applyAlignment="1">
      <alignment vertical="center"/>
    </xf>
    <xf numFmtId="208" fontId="25" fillId="36" borderId="212" xfId="31" applyNumberFormat="1" applyFont="1" applyFill="1" applyBorder="1" applyAlignment="1">
      <alignment vertical="center"/>
    </xf>
    <xf numFmtId="208" fontId="25" fillId="36" borderId="8" xfId="31" applyNumberFormat="1" applyFont="1" applyFill="1" applyBorder="1" applyAlignment="1">
      <alignment vertical="center"/>
    </xf>
    <xf numFmtId="187" fontId="25" fillId="20" borderId="152" xfId="31" applyNumberFormat="1" applyFont="1" applyFill="1" applyBorder="1" applyAlignment="1">
      <alignment vertical="center"/>
    </xf>
    <xf numFmtId="187" fontId="25" fillId="20" borderId="4" xfId="31" applyNumberFormat="1" applyFont="1" applyFill="1" applyBorder="1" applyAlignment="1">
      <alignment vertical="center"/>
    </xf>
    <xf numFmtId="187" fontId="25" fillId="20" borderId="58" xfId="31" applyNumberFormat="1" applyFont="1" applyFill="1" applyBorder="1" applyAlignment="1">
      <alignment vertical="center"/>
    </xf>
    <xf numFmtId="0" fontId="25" fillId="24" borderId="207" xfId="31" applyFont="1" applyFill="1" applyBorder="1" applyAlignment="1">
      <alignment horizontal="center"/>
    </xf>
    <xf numFmtId="0" fontId="25" fillId="24" borderId="16" xfId="31" applyFont="1" applyFill="1" applyBorder="1" applyAlignment="1">
      <alignment horizontal="center"/>
    </xf>
    <xf numFmtId="0" fontId="25" fillId="24" borderId="17" xfId="31" applyFont="1" applyFill="1" applyBorder="1" applyAlignment="1">
      <alignment horizontal="center"/>
    </xf>
    <xf numFmtId="0" fontId="25" fillId="8" borderId="173" xfId="31" applyFont="1" applyFill="1" applyBorder="1" applyAlignment="1">
      <alignment vertical="center"/>
    </xf>
    <xf numFmtId="0" fontId="25" fillId="8" borderId="3" xfId="31" applyFont="1" applyFill="1" applyBorder="1" applyAlignment="1">
      <alignment vertical="center"/>
    </xf>
    <xf numFmtId="0" fontId="25" fillId="8" borderId="51" xfId="31" applyFont="1" applyFill="1" applyBorder="1" applyAlignment="1">
      <alignment vertical="center"/>
    </xf>
    <xf numFmtId="0" fontId="25" fillId="20" borderId="175" xfId="31" applyFont="1" applyFill="1" applyBorder="1" applyAlignment="1">
      <alignment vertical="center"/>
    </xf>
    <xf numFmtId="187" fontId="25" fillId="0" borderId="2" xfId="31" applyNumberFormat="1" applyFont="1" applyBorder="1" applyAlignment="1">
      <alignment vertical="center"/>
    </xf>
    <xf numFmtId="187" fontId="25" fillId="0" borderId="3" xfId="31" applyNumberFormat="1" applyFont="1" applyBorder="1" applyAlignment="1">
      <alignment vertical="center"/>
    </xf>
    <xf numFmtId="208" fontId="25" fillId="0" borderId="211" xfId="31" applyNumberFormat="1" applyFont="1" applyBorder="1" applyAlignment="1">
      <alignment vertical="center"/>
    </xf>
    <xf numFmtId="208" fontId="25" fillId="0" borderId="212" xfId="31" applyNumberFormat="1" applyFont="1" applyBorder="1" applyAlignment="1">
      <alignment vertical="center"/>
    </xf>
    <xf numFmtId="208" fontId="25" fillId="0" borderId="8" xfId="31" applyNumberFormat="1" applyFont="1" applyBorder="1" applyAlignment="1">
      <alignment vertical="center"/>
    </xf>
    <xf numFmtId="38" fontId="25" fillId="16" borderId="52" xfId="29" quotePrefix="1" applyFont="1" applyFill="1" applyBorder="1" applyAlignment="1">
      <alignment vertical="center"/>
    </xf>
    <xf numFmtId="0" fontId="25" fillId="8" borderId="182" xfId="33" applyFont="1" applyFill="1" applyBorder="1" applyAlignment="1">
      <alignment horizontal="left" vertical="center"/>
    </xf>
    <xf numFmtId="38" fontId="25" fillId="16" borderId="24" xfId="29" quotePrefix="1" applyFont="1" applyFill="1" applyBorder="1" applyAlignment="1">
      <alignment vertical="center"/>
    </xf>
    <xf numFmtId="0" fontId="25" fillId="20" borderId="20" xfId="33" applyFont="1" applyFill="1" applyBorder="1" applyAlignment="1">
      <alignment horizontal="left" vertical="center" wrapText="1"/>
    </xf>
    <xf numFmtId="0" fontId="25" fillId="20" borderId="4" xfId="33" applyFont="1" applyFill="1" applyBorder="1" applyAlignment="1">
      <alignment horizontal="left" vertical="center" wrapText="1"/>
    </xf>
    <xf numFmtId="0" fontId="60" fillId="0" borderId="50" xfId="33" applyFont="1" applyBorder="1" applyAlignment="1">
      <alignment vertical="center"/>
    </xf>
    <xf numFmtId="0" fontId="60" fillId="0" borderId="25" xfId="33" applyFont="1" applyBorder="1" applyAlignment="1">
      <alignment vertical="center"/>
    </xf>
    <xf numFmtId="38" fontId="25" fillId="33" borderId="52" xfId="29" applyFont="1" applyFill="1" applyBorder="1" applyAlignment="1">
      <alignment vertical="center"/>
    </xf>
    <xf numFmtId="38" fontId="25" fillId="33" borderId="20" xfId="29" applyFont="1" applyFill="1" applyBorder="1" applyAlignment="1">
      <alignment vertical="center"/>
    </xf>
    <xf numFmtId="0" fontId="25" fillId="45" borderId="20" xfId="33" applyFont="1" applyFill="1" applyBorder="1" applyAlignment="1">
      <alignment horizontal="left" vertical="center" wrapText="1"/>
    </xf>
    <xf numFmtId="0" fontId="25" fillId="38" borderId="140" xfId="31" applyFont="1" applyFill="1" applyBorder="1" applyAlignment="1">
      <alignment vertical="center"/>
    </xf>
    <xf numFmtId="0" fontId="25" fillId="20" borderId="140" xfId="31" applyFont="1" applyFill="1" applyBorder="1" applyAlignment="1">
      <alignment vertical="center"/>
    </xf>
    <xf numFmtId="208" fontId="25" fillId="0" borderId="2" xfId="31" applyNumberFormat="1" applyFont="1" applyBorder="1" applyAlignment="1">
      <alignment vertical="center"/>
    </xf>
    <xf numFmtId="208" fontId="25" fillId="0" borderId="3" xfId="31" applyNumberFormat="1" applyFont="1" applyBorder="1" applyAlignment="1">
      <alignment vertical="center"/>
    </xf>
    <xf numFmtId="0" fontId="33" fillId="20" borderId="125" xfId="33" applyFont="1" applyFill="1" applyBorder="1" applyAlignment="1">
      <alignment horizontal="center" vertical="center"/>
    </xf>
    <xf numFmtId="0" fontId="25" fillId="32" borderId="50" xfId="33" applyFont="1" applyFill="1" applyBorder="1" applyAlignment="1">
      <alignment vertical="center" wrapText="1"/>
    </xf>
    <xf numFmtId="0" fontId="25" fillId="32" borderId="23" xfId="33" applyFont="1" applyFill="1" applyBorder="1" applyAlignment="1">
      <alignment vertical="center" wrapText="1"/>
    </xf>
    <xf numFmtId="0" fontId="25" fillId="32" borderId="25" xfId="33" applyFont="1" applyFill="1" applyBorder="1" applyAlignment="1">
      <alignment vertical="center" wrapText="1"/>
    </xf>
    <xf numFmtId="0" fontId="25" fillId="20" borderId="126" xfId="33" applyFont="1" applyFill="1" applyBorder="1" applyAlignment="1">
      <alignment vertical="center" wrapText="1"/>
    </xf>
    <xf numFmtId="0" fontId="25" fillId="32" borderId="26" xfId="33" applyFont="1" applyFill="1" applyBorder="1" applyAlignment="1">
      <alignment vertical="center" wrapText="1"/>
    </xf>
    <xf numFmtId="0" fontId="33" fillId="20" borderId="184" xfId="33" applyFont="1" applyFill="1" applyBorder="1" applyAlignment="1">
      <alignment vertical="center" wrapText="1"/>
    </xf>
    <xf numFmtId="0" fontId="33" fillId="20" borderId="125" xfId="33" applyFont="1" applyFill="1" applyBorder="1" applyAlignment="1">
      <alignment vertical="center" wrapText="1"/>
    </xf>
    <xf numFmtId="0" fontId="25" fillId="32" borderId="191" xfId="33" applyFont="1" applyFill="1" applyBorder="1" applyAlignment="1">
      <alignment vertical="center" wrapText="1"/>
    </xf>
    <xf numFmtId="0" fontId="25" fillId="32" borderId="214" xfId="33" applyFont="1" applyFill="1" applyBorder="1" applyAlignment="1">
      <alignment vertical="center" wrapText="1"/>
    </xf>
    <xf numFmtId="0" fontId="25" fillId="32" borderId="188" xfId="33" applyFont="1" applyFill="1" applyBorder="1" applyAlignment="1">
      <alignment vertical="center" wrapText="1"/>
    </xf>
    <xf numFmtId="0" fontId="25" fillId="32" borderId="128" xfId="33" applyFont="1" applyFill="1" applyBorder="1" applyAlignment="1">
      <alignment vertical="center" wrapText="1"/>
    </xf>
    <xf numFmtId="0" fontId="33" fillId="20" borderId="175" xfId="33" applyFont="1" applyFill="1" applyBorder="1" applyAlignment="1">
      <alignment vertical="center" wrapText="1"/>
    </xf>
    <xf numFmtId="0" fontId="25" fillId="32" borderId="215" xfId="33" applyFont="1" applyFill="1" applyBorder="1" applyAlignment="1">
      <alignment vertical="center" wrapText="1"/>
    </xf>
    <xf numFmtId="0" fontId="25" fillId="20" borderId="127" xfId="33" applyFont="1" applyFill="1" applyBorder="1" applyAlignment="1">
      <alignment vertical="center" wrapText="1"/>
    </xf>
    <xf numFmtId="0" fontId="25" fillId="20" borderId="216" xfId="33" applyFont="1" applyFill="1" applyBorder="1" applyAlignment="1">
      <alignment vertical="center" wrapText="1"/>
    </xf>
    <xf numFmtId="0" fontId="25" fillId="20" borderId="181" xfId="33" applyFont="1" applyFill="1" applyBorder="1" applyAlignment="1">
      <alignment vertical="center" wrapText="1"/>
    </xf>
    <xf numFmtId="0" fontId="25" fillId="20" borderId="183" xfId="33" applyFont="1" applyFill="1" applyBorder="1" applyAlignment="1">
      <alignment vertical="center" wrapText="1"/>
    </xf>
    <xf numFmtId="0" fontId="25" fillId="32" borderId="218" xfId="33" applyFont="1" applyFill="1" applyBorder="1" applyAlignment="1">
      <alignment vertical="center"/>
    </xf>
    <xf numFmtId="3" fontId="25" fillId="35" borderId="217" xfId="29" applyNumberFormat="1" applyFont="1" applyFill="1" applyBorder="1" applyAlignment="1">
      <alignment vertical="center"/>
    </xf>
    <xf numFmtId="209" fontId="25" fillId="35" borderId="217" xfId="29" applyNumberFormat="1" applyFont="1" applyFill="1" applyBorder="1" applyAlignment="1">
      <alignment vertical="center"/>
    </xf>
    <xf numFmtId="38" fontId="25" fillId="35" borderId="220" xfId="29" applyFont="1" applyFill="1" applyBorder="1" applyAlignment="1">
      <alignment vertical="center"/>
    </xf>
    <xf numFmtId="38" fontId="25" fillId="35" borderId="161" xfId="29" applyFont="1" applyFill="1" applyBorder="1" applyAlignment="1">
      <alignment vertical="center"/>
    </xf>
    <xf numFmtId="3" fontId="25" fillId="35" borderId="139" xfId="29" applyNumberFormat="1" applyFont="1" applyFill="1" applyBorder="1" applyAlignment="1">
      <alignment horizontal="right" vertical="center"/>
    </xf>
    <xf numFmtId="0" fontId="25" fillId="32" borderId="221" xfId="33" applyFont="1" applyFill="1" applyBorder="1" applyAlignment="1">
      <alignment vertical="center"/>
    </xf>
    <xf numFmtId="0" fontId="25" fillId="5" borderId="16" xfId="32" applyFont="1" applyFill="1" applyBorder="1" applyAlignment="1">
      <alignment horizontal="center"/>
    </xf>
    <xf numFmtId="0" fontId="25" fillId="5" borderId="17" xfId="32" applyFont="1" applyFill="1" applyBorder="1" applyAlignment="1">
      <alignment horizontal="center"/>
    </xf>
    <xf numFmtId="38" fontId="33" fillId="28" borderId="38" xfId="29" applyFont="1" applyFill="1" applyBorder="1" applyAlignment="1">
      <alignment vertical="center"/>
    </xf>
    <xf numFmtId="38" fontId="25" fillId="3" borderId="21" xfId="29" applyFont="1" applyFill="1" applyBorder="1" applyAlignment="1">
      <alignment vertical="center"/>
    </xf>
    <xf numFmtId="38" fontId="25" fillId="31" borderId="147" xfId="29" applyFont="1" applyFill="1" applyBorder="1" applyAlignment="1">
      <alignment vertical="center"/>
    </xf>
    <xf numFmtId="38" fontId="25" fillId="31" borderId="111" xfId="29" applyFont="1" applyFill="1" applyBorder="1" applyAlignment="1">
      <alignment vertical="center"/>
    </xf>
    <xf numFmtId="38" fontId="25" fillId="31" borderId="146" xfId="29" applyFont="1" applyFill="1" applyBorder="1" applyAlignment="1">
      <alignment vertical="center"/>
    </xf>
    <xf numFmtId="38" fontId="25" fillId="31" borderId="110" xfId="29" applyFont="1" applyFill="1" applyBorder="1" applyAlignment="1">
      <alignment vertical="center"/>
    </xf>
    <xf numFmtId="38" fontId="25" fillId="28" borderId="21" xfId="29" applyFont="1" applyFill="1" applyBorder="1" applyAlignment="1">
      <alignment vertical="center"/>
    </xf>
    <xf numFmtId="38" fontId="25" fillId="31" borderId="92" xfId="29" applyFont="1" applyFill="1" applyBorder="1" applyAlignment="1">
      <alignment vertical="center"/>
    </xf>
    <xf numFmtId="38" fontId="33" fillId="33" borderId="65" xfId="29" applyFont="1" applyFill="1" applyBorder="1" applyAlignment="1">
      <alignment vertical="center"/>
    </xf>
    <xf numFmtId="38" fontId="33" fillId="20" borderId="38" xfId="29" applyFont="1" applyFill="1" applyBorder="1" applyAlignment="1">
      <alignment vertical="center"/>
    </xf>
    <xf numFmtId="38" fontId="25" fillId="35" borderId="67" xfId="29" applyFont="1" applyFill="1" applyBorder="1" applyAlignment="1">
      <alignment vertical="center"/>
    </xf>
    <xf numFmtId="198" fontId="25" fillId="35" borderId="107" xfId="29" applyNumberFormat="1" applyFont="1" applyFill="1" applyBorder="1" applyAlignment="1">
      <alignment vertical="center"/>
    </xf>
    <xf numFmtId="3" fontId="33" fillId="33" borderId="38" xfId="29" applyNumberFormat="1" applyFont="1" applyFill="1" applyBorder="1" applyAlignment="1">
      <alignment vertical="center"/>
    </xf>
    <xf numFmtId="3" fontId="25" fillId="35" borderId="67" xfId="29" applyNumberFormat="1" applyFont="1" applyFill="1" applyBorder="1" applyAlignment="1">
      <alignment vertical="center"/>
    </xf>
    <xf numFmtId="3" fontId="25" fillId="35" borderId="68" xfId="29" applyNumberFormat="1" applyFont="1" applyFill="1" applyBorder="1" applyAlignment="1">
      <alignment vertical="center"/>
    </xf>
    <xf numFmtId="209" fontId="25" fillId="35" borderId="68" xfId="29" applyNumberFormat="1" applyFont="1" applyFill="1" applyBorder="1" applyAlignment="1">
      <alignment vertical="center"/>
    </xf>
    <xf numFmtId="3" fontId="25" fillId="35" borderId="219" xfId="29" applyNumberFormat="1" applyFont="1" applyFill="1" applyBorder="1" applyAlignment="1">
      <alignment vertical="center"/>
    </xf>
    <xf numFmtId="3" fontId="25" fillId="35" borderId="138" xfId="29" applyNumberFormat="1" applyFont="1" applyFill="1" applyBorder="1" applyAlignment="1">
      <alignment horizontal="right" vertical="center"/>
    </xf>
    <xf numFmtId="38" fontId="33" fillId="33" borderId="47" xfId="29" applyFont="1" applyFill="1" applyBorder="1" applyAlignment="1">
      <alignment vertical="center"/>
    </xf>
    <xf numFmtId="38" fontId="25" fillId="35" borderId="117" xfId="29" applyFont="1" applyFill="1" applyBorder="1" applyAlignment="1">
      <alignment vertical="center"/>
    </xf>
    <xf numFmtId="38" fontId="33" fillId="33" borderId="46" xfId="29" applyFont="1" applyFill="1" applyBorder="1" applyAlignment="1">
      <alignment vertical="center"/>
    </xf>
    <xf numFmtId="38" fontId="33" fillId="20" borderId="132" xfId="29" applyFont="1" applyFill="1" applyBorder="1" applyAlignment="1">
      <alignment vertical="center"/>
    </xf>
    <xf numFmtId="38" fontId="33" fillId="20" borderId="111" xfId="29" applyFont="1" applyFill="1" applyBorder="1" applyAlignment="1">
      <alignment vertical="center"/>
    </xf>
    <xf numFmtId="38" fontId="33" fillId="20" borderId="138" xfId="29" applyFont="1" applyFill="1" applyBorder="1" applyAlignment="1">
      <alignment vertical="center"/>
    </xf>
    <xf numFmtId="0" fontId="25" fillId="24" borderId="171" xfId="33" applyFont="1" applyFill="1" applyBorder="1" applyAlignment="1">
      <alignment horizontal="center" vertical="center"/>
    </xf>
    <xf numFmtId="38" fontId="25" fillId="3" borderId="33" xfId="29" applyFont="1" applyFill="1" applyBorder="1" applyAlignment="1">
      <alignment vertical="center"/>
    </xf>
    <xf numFmtId="38" fontId="25" fillId="31" borderId="90" xfId="29" applyFont="1" applyFill="1" applyBorder="1" applyAlignment="1">
      <alignment vertical="center"/>
    </xf>
    <xf numFmtId="38" fontId="25" fillId="31" borderId="112" xfId="29" applyFont="1" applyFill="1" applyBorder="1" applyAlignment="1">
      <alignment vertical="center"/>
    </xf>
    <xf numFmtId="38" fontId="25" fillId="31" borderId="145" xfId="29" applyFont="1" applyFill="1" applyBorder="1" applyAlignment="1">
      <alignment vertical="center"/>
    </xf>
    <xf numFmtId="38" fontId="25" fillId="20" borderId="33" xfId="29" applyFont="1" applyFill="1" applyBorder="1" applyAlignment="1">
      <alignment vertical="center"/>
    </xf>
    <xf numFmtId="38" fontId="25" fillId="31" borderId="113" xfId="29" applyFont="1" applyFill="1" applyBorder="1" applyAlignment="1">
      <alignment vertical="center"/>
    </xf>
    <xf numFmtId="38" fontId="25" fillId="31" borderId="20" xfId="29" applyFont="1" applyFill="1" applyBorder="1" applyAlignment="1">
      <alignment vertical="center"/>
    </xf>
    <xf numFmtId="38" fontId="33" fillId="33" borderId="163" xfId="29" applyFont="1" applyFill="1" applyBorder="1" applyAlignment="1">
      <alignment vertical="center"/>
    </xf>
    <xf numFmtId="38" fontId="33" fillId="20" borderId="76" xfId="29" applyFont="1" applyFill="1" applyBorder="1" applyAlignment="1">
      <alignment vertical="center"/>
    </xf>
    <xf numFmtId="38" fontId="25" fillId="35" borderId="86" xfId="29" applyFont="1" applyFill="1" applyBorder="1" applyAlignment="1">
      <alignment vertical="center"/>
    </xf>
    <xf numFmtId="38" fontId="25" fillId="35" borderId="106" xfId="29" applyFont="1" applyFill="1" applyBorder="1" applyAlignment="1">
      <alignment vertical="center"/>
    </xf>
    <xf numFmtId="3" fontId="33" fillId="33" borderId="76" xfId="29" applyNumberFormat="1" applyFont="1" applyFill="1" applyBorder="1" applyAlignment="1">
      <alignment vertical="center"/>
    </xf>
    <xf numFmtId="3" fontId="25" fillId="35" borderId="86" xfId="29" applyNumberFormat="1" applyFont="1" applyFill="1" applyBorder="1" applyAlignment="1">
      <alignment vertical="center"/>
    </xf>
    <xf numFmtId="3" fontId="25" fillId="35" borderId="87" xfId="29" applyNumberFormat="1" applyFont="1" applyFill="1" applyBorder="1" applyAlignment="1">
      <alignment vertical="center"/>
    </xf>
    <xf numFmtId="209" fontId="25" fillId="35" borderId="87" xfId="29" applyNumberFormat="1" applyFont="1" applyFill="1" applyBorder="1" applyAlignment="1">
      <alignment vertical="center"/>
    </xf>
    <xf numFmtId="3" fontId="25" fillId="35" borderId="218" xfId="29" applyNumberFormat="1" applyFont="1" applyFill="1" applyBorder="1" applyAlignment="1">
      <alignment vertical="center"/>
    </xf>
    <xf numFmtId="38" fontId="33" fillId="33" borderId="32" xfId="29" applyFont="1" applyFill="1" applyBorder="1" applyAlignment="1">
      <alignment vertical="center"/>
    </xf>
    <xf numFmtId="38" fontId="25" fillId="35" borderId="116" xfId="29" applyFont="1" applyFill="1" applyBorder="1" applyAlignment="1">
      <alignment vertical="center"/>
    </xf>
    <xf numFmtId="38" fontId="33" fillId="33" borderId="79" xfId="29" applyFont="1" applyFill="1" applyBorder="1" applyAlignment="1">
      <alignment vertical="center"/>
    </xf>
    <xf numFmtId="38" fontId="33" fillId="20" borderId="223" xfId="29" applyFont="1" applyFill="1" applyBorder="1" applyAlignment="1">
      <alignment vertical="center"/>
    </xf>
    <xf numFmtId="38" fontId="33" fillId="20" borderId="112" xfId="29" applyFont="1" applyFill="1" applyBorder="1" applyAlignment="1">
      <alignment vertical="center"/>
    </xf>
    <xf numFmtId="38" fontId="33" fillId="20" borderId="148" xfId="29" applyFont="1" applyFill="1" applyBorder="1" applyAlignment="1">
      <alignment vertical="center"/>
    </xf>
    <xf numFmtId="0" fontId="25" fillId="24" borderId="207" xfId="33" applyFont="1" applyFill="1" applyBorder="1" applyAlignment="1">
      <alignment horizontal="center" vertical="center"/>
    </xf>
    <xf numFmtId="40" fontId="25" fillId="20" borderId="205" xfId="29" applyNumberFormat="1" applyFont="1" applyFill="1" applyBorder="1" applyAlignment="1">
      <alignment horizontal="center" vertical="center"/>
    </xf>
    <xf numFmtId="40" fontId="25" fillId="3" borderId="2" xfId="29" applyNumberFormat="1" applyFont="1" applyFill="1" applyBorder="1" applyAlignment="1">
      <alignment vertical="center"/>
    </xf>
    <xf numFmtId="40" fontId="25" fillId="32" borderId="202" xfId="29" applyNumberFormat="1" applyFont="1" applyFill="1" applyBorder="1" applyAlignment="1">
      <alignment vertical="center"/>
    </xf>
    <xf numFmtId="40" fontId="25" fillId="32" borderId="203" xfId="29" applyNumberFormat="1" applyFont="1" applyFill="1" applyBorder="1" applyAlignment="1">
      <alignment vertical="center" wrapText="1"/>
    </xf>
    <xf numFmtId="40" fontId="25" fillId="20" borderId="2" xfId="29" applyNumberFormat="1" applyFont="1" applyFill="1" applyBorder="1" applyAlignment="1">
      <alignment vertical="center"/>
    </xf>
    <xf numFmtId="40" fontId="25" fillId="32" borderId="225" xfId="29" applyNumberFormat="1" applyFont="1" applyFill="1" applyBorder="1" applyAlignment="1">
      <alignment vertical="center" wrapText="1"/>
    </xf>
    <xf numFmtId="40" fontId="25" fillId="32" borderId="54" xfId="29" applyNumberFormat="1" applyFont="1" applyFill="1" applyBorder="1" applyAlignment="1">
      <alignment vertical="center" wrapText="1"/>
    </xf>
    <xf numFmtId="40" fontId="25" fillId="34" borderId="226" xfId="29" applyNumberFormat="1" applyFont="1" applyFill="1" applyBorder="1" applyAlignment="1">
      <alignment vertical="center" wrapText="1"/>
    </xf>
    <xf numFmtId="40" fontId="25" fillId="20" borderId="205" xfId="29" applyNumberFormat="1" applyFont="1" applyFill="1" applyBorder="1" applyAlignment="1">
      <alignment vertical="center" wrapText="1"/>
    </xf>
    <xf numFmtId="40" fontId="25" fillId="32" borderId="228" xfId="29" applyNumberFormat="1" applyFont="1" applyFill="1" applyBorder="1" applyAlignment="1">
      <alignment vertical="center" wrapText="1"/>
    </xf>
    <xf numFmtId="40" fontId="25" fillId="32" borderId="230" xfId="29" applyNumberFormat="1" applyFont="1" applyFill="1" applyBorder="1" applyAlignment="1">
      <alignment vertical="center" wrapText="1"/>
    </xf>
    <xf numFmtId="40" fontId="25" fillId="32" borderId="231" xfId="29" applyNumberFormat="1" applyFont="1" applyFill="1" applyBorder="1" applyAlignment="1">
      <alignment vertical="center" wrapText="1"/>
    </xf>
    <xf numFmtId="38" fontId="33" fillId="33" borderId="205" xfId="29" applyFont="1" applyFill="1" applyBorder="1" applyAlignment="1">
      <alignment vertical="center"/>
    </xf>
    <xf numFmtId="38" fontId="25" fillId="35" borderId="230" xfId="29" applyFont="1" applyFill="1" applyBorder="1" applyAlignment="1">
      <alignment vertical="center"/>
    </xf>
    <xf numFmtId="38" fontId="25" fillId="35" borderId="228" xfId="29" applyFont="1" applyFill="1" applyBorder="1" applyAlignment="1">
      <alignment vertical="center"/>
    </xf>
    <xf numFmtId="38" fontId="25" fillId="35" borderId="232" xfId="29" applyFont="1" applyFill="1" applyBorder="1" applyAlignment="1">
      <alignment vertical="center"/>
    </xf>
    <xf numFmtId="38" fontId="25" fillId="35" borderId="233" xfId="29" applyFont="1" applyFill="1" applyBorder="1" applyAlignment="1">
      <alignment vertical="center"/>
    </xf>
    <xf numFmtId="40" fontId="25" fillId="20" borderId="152" xfId="29" applyNumberFormat="1" applyFont="1" applyFill="1" applyBorder="1" applyAlignment="1">
      <alignment vertical="center" wrapText="1"/>
    </xf>
    <xf numFmtId="40" fontId="25" fillId="32" borderId="234" xfId="29" applyNumberFormat="1" applyFont="1" applyFill="1" applyBorder="1" applyAlignment="1">
      <alignment vertical="center" wrapText="1"/>
    </xf>
    <xf numFmtId="40" fontId="25" fillId="20" borderId="206" xfId="29" applyNumberFormat="1" applyFont="1" applyFill="1" applyBorder="1" applyAlignment="1">
      <alignment vertical="center" wrapText="1"/>
    </xf>
    <xf numFmtId="40" fontId="33" fillId="20" borderId="235" xfId="29" applyNumberFormat="1" applyFont="1" applyFill="1" applyBorder="1" applyAlignment="1">
      <alignment vertical="center" wrapText="1"/>
    </xf>
    <xf numFmtId="40" fontId="33" fillId="20" borderId="203" xfId="29" applyNumberFormat="1" applyFont="1" applyFill="1" applyBorder="1" applyAlignment="1">
      <alignment vertical="center" wrapText="1"/>
    </xf>
    <xf numFmtId="40" fontId="33" fillId="20" borderId="233" xfId="29" applyNumberFormat="1" applyFont="1" applyFill="1" applyBorder="1" applyAlignment="1">
      <alignment vertical="center" wrapText="1"/>
    </xf>
    <xf numFmtId="0" fontId="25" fillId="45" borderId="33" xfId="33" applyFont="1" applyFill="1" applyBorder="1" applyAlignment="1">
      <alignment vertical="center"/>
    </xf>
    <xf numFmtId="180" fontId="25" fillId="35" borderId="148" xfId="29" applyNumberFormat="1" applyFont="1" applyFill="1" applyBorder="1" applyAlignment="1">
      <alignment vertical="center"/>
    </xf>
    <xf numFmtId="0" fontId="58" fillId="29" borderId="0" xfId="34" applyFont="1" applyFill="1" applyAlignment="1">
      <alignment vertical="top"/>
    </xf>
    <xf numFmtId="0" fontId="58" fillId="29" borderId="44" xfId="33" applyFont="1" applyFill="1" applyBorder="1" applyAlignment="1">
      <alignment vertical="center"/>
    </xf>
    <xf numFmtId="0" fontId="58" fillId="8" borderId="1" xfId="33" applyFont="1" applyFill="1" applyBorder="1" applyAlignment="1">
      <alignment vertical="center"/>
    </xf>
    <xf numFmtId="0" fontId="58" fillId="8" borderId="33" xfId="33" applyFont="1" applyFill="1" applyBorder="1" applyAlignment="1">
      <alignment vertical="center"/>
    </xf>
    <xf numFmtId="0" fontId="25" fillId="64" borderId="0" xfId="0" applyFont="1" applyFill="1">
      <alignment vertical="center"/>
    </xf>
    <xf numFmtId="187" fontId="26" fillId="20" borderId="142" xfId="29" applyNumberFormat="1" applyFont="1" applyFill="1" applyBorder="1" applyAlignment="1">
      <alignment vertical="center"/>
    </xf>
    <xf numFmtId="0" fontId="34" fillId="29" borderId="0" xfId="33" applyFont="1" applyFill="1" applyAlignment="1">
      <alignment vertical="center"/>
    </xf>
    <xf numFmtId="0" fontId="34" fillId="29" borderId="0" xfId="33" applyFont="1" applyFill="1" applyAlignment="1">
      <alignment horizontal="center" vertical="center"/>
    </xf>
    <xf numFmtId="177" fontId="34" fillId="29" borderId="0" xfId="33" applyNumberFormat="1" applyFont="1" applyFill="1" applyAlignment="1">
      <alignment horizontal="center" vertical="center"/>
    </xf>
    <xf numFmtId="0" fontId="34" fillId="29" borderId="0" xfId="33" applyFont="1" applyFill="1" applyAlignment="1">
      <alignment horizontal="right" vertical="center"/>
    </xf>
    <xf numFmtId="179" fontId="34" fillId="29" borderId="0" xfId="33" applyNumberFormat="1" applyFont="1" applyFill="1" applyAlignment="1">
      <alignment vertical="center"/>
    </xf>
    <xf numFmtId="0" fontId="34" fillId="29" borderId="0" xfId="33" applyFont="1" applyFill="1" applyAlignment="1">
      <alignment vertical="center" wrapText="1"/>
    </xf>
    <xf numFmtId="0" fontId="34" fillId="29" borderId="140" xfId="33" applyFont="1" applyFill="1" applyBorder="1" applyAlignment="1">
      <alignment vertical="center"/>
    </xf>
    <xf numFmtId="0" fontId="53" fillId="29" borderId="0" xfId="33" applyFont="1" applyFill="1" applyAlignment="1">
      <alignment vertical="center"/>
    </xf>
    <xf numFmtId="0" fontId="34" fillId="29" borderId="0" xfId="33" applyFont="1" applyFill="1"/>
    <xf numFmtId="0" fontId="34" fillId="29" borderId="52" xfId="33" applyFont="1" applyFill="1" applyBorder="1"/>
    <xf numFmtId="0" fontId="34" fillId="45" borderId="1" xfId="33" applyFont="1" applyFill="1" applyBorder="1"/>
    <xf numFmtId="0" fontId="34" fillId="45" borderId="140" xfId="33" applyFont="1" applyFill="1" applyBorder="1"/>
    <xf numFmtId="0" fontId="34" fillId="45" borderId="175" xfId="33" applyFont="1" applyFill="1" applyBorder="1" applyAlignment="1">
      <alignment vertical="center" wrapText="1"/>
    </xf>
    <xf numFmtId="0" fontId="34" fillId="45" borderId="54" xfId="33" applyFont="1" applyFill="1" applyBorder="1" applyAlignment="1">
      <alignment vertical="center"/>
    </xf>
    <xf numFmtId="0" fontId="34" fillId="45" borderId="59" xfId="33" applyFont="1" applyFill="1" applyBorder="1" applyAlignment="1">
      <alignment vertical="center"/>
    </xf>
    <xf numFmtId="0" fontId="25" fillId="20" borderId="54" xfId="33" applyFont="1" applyFill="1" applyBorder="1" applyAlignment="1">
      <alignment vertical="center"/>
    </xf>
    <xf numFmtId="176" fontId="25" fillId="32" borderId="69" xfId="33" applyNumberFormat="1" applyFont="1" applyFill="1" applyBorder="1" applyAlignment="1">
      <alignment vertical="center"/>
    </xf>
    <xf numFmtId="176" fontId="25" fillId="32" borderId="63" xfId="33" applyNumberFormat="1" applyFont="1" applyFill="1" applyBorder="1" applyAlignment="1">
      <alignment vertical="center"/>
    </xf>
    <xf numFmtId="176" fontId="25" fillId="32" borderId="108" xfId="33" applyNumberFormat="1" applyFont="1" applyFill="1" applyBorder="1" applyAlignment="1">
      <alignment vertical="center"/>
    </xf>
    <xf numFmtId="183" fontId="25" fillId="32" borderId="64" xfId="33" applyNumberFormat="1" applyFont="1" applyFill="1" applyBorder="1" applyAlignment="1">
      <alignment vertical="center"/>
    </xf>
    <xf numFmtId="183" fontId="25" fillId="32" borderId="170" xfId="33" applyNumberFormat="1" applyFont="1" applyFill="1" applyBorder="1" applyAlignment="1">
      <alignment vertical="center"/>
    </xf>
    <xf numFmtId="176" fontId="25" fillId="32" borderId="237" xfId="33" applyNumberFormat="1" applyFont="1" applyFill="1" applyBorder="1" applyAlignment="1">
      <alignment vertical="center"/>
    </xf>
    <xf numFmtId="176" fontId="25" fillId="32" borderId="115" xfId="33" applyNumberFormat="1" applyFont="1" applyFill="1" applyBorder="1" applyAlignment="1">
      <alignment vertical="center"/>
    </xf>
    <xf numFmtId="176" fontId="25" fillId="32" borderId="118" xfId="33" applyNumberFormat="1" applyFont="1" applyFill="1" applyBorder="1" applyAlignment="1">
      <alignment vertical="center"/>
    </xf>
    <xf numFmtId="176" fontId="25" fillId="32" borderId="227" xfId="33" applyNumberFormat="1" applyFont="1" applyFill="1" applyBorder="1" applyAlignment="1">
      <alignment vertical="center"/>
    </xf>
    <xf numFmtId="176" fontId="25" fillId="32" borderId="64" xfId="33" applyNumberFormat="1" applyFont="1" applyFill="1" applyBorder="1" applyAlignment="1">
      <alignment vertical="center"/>
    </xf>
    <xf numFmtId="176" fontId="25" fillId="32" borderId="170" xfId="33" applyNumberFormat="1" applyFont="1" applyFill="1" applyBorder="1" applyAlignment="1">
      <alignment vertical="center"/>
    </xf>
    <xf numFmtId="176" fontId="25" fillId="32" borderId="229" xfId="33" applyNumberFormat="1" applyFont="1" applyFill="1" applyBorder="1" applyAlignment="1">
      <alignment vertical="center"/>
    </xf>
    <xf numFmtId="176" fontId="25" fillId="32" borderId="87" xfId="33" applyNumberFormat="1" applyFont="1" applyFill="1" applyBorder="1" applyAlignment="1">
      <alignment vertical="center"/>
    </xf>
    <xf numFmtId="176" fontId="25" fillId="32" borderId="228" xfId="33" applyNumberFormat="1" applyFont="1" applyFill="1" applyBorder="1" applyAlignment="1">
      <alignment vertical="center"/>
    </xf>
    <xf numFmtId="176" fontId="25" fillId="32" borderId="30" xfId="33" applyNumberFormat="1" applyFont="1" applyFill="1" applyBorder="1" applyAlignment="1">
      <alignment vertical="center"/>
    </xf>
    <xf numFmtId="177" fontId="25" fillId="32" borderId="170" xfId="33" applyNumberFormat="1" applyFont="1" applyFill="1" applyBorder="1" applyAlignment="1">
      <alignment vertical="center"/>
    </xf>
    <xf numFmtId="177" fontId="25" fillId="32" borderId="229" xfId="33" applyNumberFormat="1" applyFont="1" applyFill="1" applyBorder="1" applyAlignment="1">
      <alignment vertical="center"/>
    </xf>
    <xf numFmtId="177" fontId="25" fillId="32" borderId="115" xfId="33" applyNumberFormat="1" applyFont="1" applyFill="1" applyBorder="1" applyAlignment="1">
      <alignment vertical="center"/>
    </xf>
    <xf numFmtId="0" fontId="33" fillId="20" borderId="140" xfId="33" applyFont="1" applyFill="1" applyBorder="1" applyAlignment="1">
      <alignment horizontal="left" vertical="center"/>
    </xf>
    <xf numFmtId="177" fontId="25" fillId="20" borderId="152" xfId="33" applyNumberFormat="1" applyFont="1" applyFill="1" applyBorder="1" applyAlignment="1">
      <alignment vertical="center"/>
    </xf>
    <xf numFmtId="177" fontId="25" fillId="20" borderId="58" xfId="33" applyNumberFormat="1" applyFont="1" applyFill="1" applyBorder="1" applyAlignment="1">
      <alignment vertical="center"/>
    </xf>
    <xf numFmtId="177" fontId="25" fillId="32" borderId="202" xfId="33" applyNumberFormat="1" applyFont="1" applyFill="1" applyBorder="1" applyAlignment="1">
      <alignment vertical="center"/>
    </xf>
    <xf numFmtId="177" fontId="25" fillId="32" borderId="50" xfId="33" applyNumberFormat="1" applyFont="1" applyFill="1" applyBorder="1" applyAlignment="1">
      <alignment vertical="center"/>
    </xf>
    <xf numFmtId="177" fontId="25" fillId="32" borderId="203" xfId="33" applyNumberFormat="1" applyFont="1" applyFill="1" applyBorder="1" applyAlignment="1">
      <alignment vertical="center"/>
    </xf>
    <xf numFmtId="177" fontId="25" fillId="32" borderId="23" xfId="33" applyNumberFormat="1" applyFont="1" applyFill="1" applyBorder="1" applyAlignment="1">
      <alignment vertical="center"/>
    </xf>
    <xf numFmtId="177" fontId="25" fillId="32" borderId="224" xfId="33" applyNumberFormat="1" applyFont="1" applyFill="1" applyBorder="1" applyAlignment="1">
      <alignment vertical="center"/>
    </xf>
    <xf numFmtId="177" fontId="25" fillId="32" borderId="25" xfId="33" applyNumberFormat="1" applyFont="1" applyFill="1" applyBorder="1" applyAlignment="1">
      <alignment vertical="center"/>
    </xf>
    <xf numFmtId="176" fontId="25" fillId="32" borderId="92" xfId="33" applyNumberFormat="1" applyFont="1" applyFill="1" applyBorder="1" applyAlignment="1">
      <alignment vertical="center"/>
    </xf>
    <xf numFmtId="176" fontId="25" fillId="32" borderId="20" xfId="33" applyNumberFormat="1" applyFont="1" applyFill="1" applyBorder="1" applyAlignment="1">
      <alignment vertical="center"/>
    </xf>
    <xf numFmtId="176" fontId="25" fillId="32" borderId="238" xfId="33" applyNumberFormat="1" applyFont="1" applyFill="1" applyBorder="1" applyAlignment="1">
      <alignment vertical="center"/>
    </xf>
    <xf numFmtId="176" fontId="25" fillId="32" borderId="28" xfId="33" applyNumberFormat="1" applyFont="1" applyFill="1" applyBorder="1" applyAlignment="1">
      <alignment vertical="center"/>
    </xf>
    <xf numFmtId="177" fontId="25" fillId="32" borderId="239" xfId="33" applyNumberFormat="1" applyFont="1" applyFill="1" applyBorder="1" applyAlignment="1">
      <alignment vertical="center"/>
    </xf>
    <xf numFmtId="177" fontId="25" fillId="32" borderId="30" xfId="33" applyNumberFormat="1" applyFont="1" applyFill="1" applyBorder="1" applyAlignment="1">
      <alignment vertical="center"/>
    </xf>
    <xf numFmtId="0" fontId="25" fillId="32" borderId="189" xfId="33" applyFont="1" applyFill="1" applyBorder="1" applyAlignment="1">
      <alignment vertical="center"/>
    </xf>
    <xf numFmtId="176" fontId="25" fillId="32" borderId="239" xfId="33" applyNumberFormat="1" applyFont="1" applyFill="1" applyBorder="1" applyAlignment="1">
      <alignment vertical="center"/>
    </xf>
    <xf numFmtId="0" fontId="25" fillId="20" borderId="240" xfId="33" applyFont="1" applyFill="1" applyBorder="1" applyAlignment="1">
      <alignment vertical="center"/>
    </xf>
    <xf numFmtId="176" fontId="25" fillId="20" borderId="52" xfId="33" applyNumberFormat="1" applyFont="1" applyFill="1" applyBorder="1" applyAlignment="1">
      <alignment vertical="center"/>
    </xf>
    <xf numFmtId="176" fontId="25" fillId="20" borderId="20" xfId="33" applyNumberFormat="1" applyFont="1" applyFill="1" applyBorder="1" applyAlignment="1">
      <alignment vertical="center"/>
    </xf>
    <xf numFmtId="176" fontId="25" fillId="20" borderId="242" xfId="33" applyNumberFormat="1" applyFont="1" applyFill="1" applyBorder="1" applyAlignment="1">
      <alignment vertical="center"/>
    </xf>
    <xf numFmtId="176" fontId="25" fillId="20" borderId="243" xfId="33" applyNumberFormat="1" applyFont="1" applyFill="1" applyBorder="1" applyAlignment="1">
      <alignment vertical="center"/>
    </xf>
    <xf numFmtId="0" fontId="25" fillId="20" borderId="244" xfId="33" applyFont="1" applyFill="1" applyBorder="1" applyAlignment="1">
      <alignment vertical="center"/>
    </xf>
    <xf numFmtId="176" fontId="25" fillId="20" borderId="138" xfId="33" applyNumberFormat="1" applyFont="1" applyFill="1" applyBorder="1" applyAlignment="1">
      <alignment vertical="center"/>
    </xf>
    <xf numFmtId="176" fontId="25" fillId="20" borderId="137" xfId="33" applyNumberFormat="1" applyFont="1" applyFill="1" applyBorder="1" applyAlignment="1">
      <alignment vertical="center"/>
    </xf>
    <xf numFmtId="176" fontId="25" fillId="20" borderId="233" xfId="33" applyNumberFormat="1" applyFont="1" applyFill="1" applyBorder="1" applyAlignment="1">
      <alignment vertical="center"/>
    </xf>
    <xf numFmtId="176" fontId="25" fillId="20" borderId="161" xfId="33" applyNumberFormat="1" applyFont="1" applyFill="1" applyBorder="1" applyAlignment="1">
      <alignment vertical="center"/>
    </xf>
    <xf numFmtId="176" fontId="25" fillId="20" borderId="92" xfId="33" applyNumberFormat="1" applyFont="1" applyFill="1" applyBorder="1" applyAlignment="1">
      <alignment vertical="center"/>
    </xf>
    <xf numFmtId="176" fontId="25" fillId="32" borderId="123" xfId="33" applyNumberFormat="1" applyFont="1" applyFill="1" applyBorder="1" applyAlignment="1">
      <alignment vertical="center"/>
    </xf>
    <xf numFmtId="176" fontId="25" fillId="32" borderId="159" xfId="33" applyNumberFormat="1" applyFont="1" applyFill="1" applyBorder="1" applyAlignment="1">
      <alignment vertical="center"/>
    </xf>
    <xf numFmtId="0" fontId="25" fillId="32" borderId="214" xfId="33" applyFont="1" applyFill="1" applyBorder="1" applyAlignment="1">
      <alignment vertical="center"/>
    </xf>
    <xf numFmtId="177" fontId="25" fillId="32" borderId="123" xfId="33" applyNumberFormat="1" applyFont="1" applyFill="1" applyBorder="1" applyAlignment="1">
      <alignment vertical="center"/>
    </xf>
    <xf numFmtId="177" fontId="25" fillId="32" borderId="108" xfId="33" applyNumberFormat="1" applyFont="1" applyFill="1" applyBorder="1" applyAlignment="1">
      <alignment vertical="center"/>
    </xf>
    <xf numFmtId="0" fontId="25" fillId="32" borderId="213" xfId="33" applyFont="1" applyFill="1" applyBorder="1" applyAlignment="1">
      <alignment vertical="center"/>
    </xf>
    <xf numFmtId="177" fontId="25" fillId="32" borderId="159" xfId="33" applyNumberFormat="1" applyFont="1" applyFill="1" applyBorder="1" applyAlignment="1">
      <alignment vertical="center"/>
    </xf>
    <xf numFmtId="176" fontId="25" fillId="32" borderId="86" xfId="33" applyNumberFormat="1" applyFont="1" applyFill="1" applyBorder="1" applyAlignment="1">
      <alignment vertical="center"/>
    </xf>
    <xf numFmtId="176" fontId="25" fillId="32" borderId="166" xfId="33" applyNumberFormat="1" applyFont="1" applyFill="1" applyBorder="1" applyAlignment="1">
      <alignment vertical="center"/>
    </xf>
    <xf numFmtId="0" fontId="25" fillId="32" borderId="191" xfId="33" applyFont="1" applyFill="1" applyBorder="1" applyAlignment="1">
      <alignment vertical="center"/>
    </xf>
    <xf numFmtId="176" fontId="25" fillId="32" borderId="144" xfId="33" applyNumberFormat="1" applyFont="1" applyFill="1" applyBorder="1" applyAlignment="1">
      <alignment vertical="center"/>
    </xf>
    <xf numFmtId="176" fontId="25" fillId="32" borderId="51" xfId="33" applyNumberFormat="1" applyFont="1" applyFill="1" applyBorder="1" applyAlignment="1">
      <alignment vertical="center"/>
    </xf>
    <xf numFmtId="176" fontId="25" fillId="32" borderId="23" xfId="33" applyNumberFormat="1" applyFont="1" applyFill="1" applyBorder="1" applyAlignment="1">
      <alignment vertical="center"/>
    </xf>
    <xf numFmtId="176" fontId="25" fillId="32" borderId="58" xfId="33" applyNumberFormat="1" applyFont="1" applyFill="1" applyBorder="1" applyAlignment="1">
      <alignment vertical="center"/>
    </xf>
    <xf numFmtId="177" fontId="25" fillId="32" borderId="87" xfId="33" applyNumberFormat="1" applyFont="1" applyFill="1" applyBorder="1" applyAlignment="1">
      <alignment vertical="center"/>
    </xf>
    <xf numFmtId="177" fontId="25" fillId="32" borderId="144" xfId="33" applyNumberFormat="1" applyFont="1" applyFill="1" applyBorder="1" applyAlignment="1">
      <alignment vertical="center"/>
    </xf>
    <xf numFmtId="176" fontId="25" fillId="20" borderId="245" xfId="33" applyNumberFormat="1" applyFont="1" applyFill="1" applyBorder="1" applyAlignment="1">
      <alignment vertical="center"/>
    </xf>
    <xf numFmtId="176" fontId="25" fillId="20" borderId="246" xfId="33" applyNumberFormat="1" applyFont="1" applyFill="1" applyBorder="1" applyAlignment="1">
      <alignment vertical="center"/>
    </xf>
    <xf numFmtId="176" fontId="25" fillId="20" borderId="139" xfId="33" applyNumberFormat="1" applyFont="1" applyFill="1" applyBorder="1" applyAlignment="1">
      <alignment vertical="center"/>
    </xf>
    <xf numFmtId="0" fontId="33" fillId="8" borderId="0" xfId="33" applyFont="1" applyFill="1" applyAlignment="1">
      <alignment vertical="center"/>
    </xf>
    <xf numFmtId="0" fontId="25" fillId="32" borderId="58" xfId="33" applyFont="1" applyFill="1" applyBorder="1" applyAlignment="1">
      <alignment vertical="center"/>
    </xf>
    <xf numFmtId="176" fontId="25" fillId="32" borderId="2" xfId="33" applyNumberFormat="1" applyFont="1" applyFill="1" applyBorder="1" applyAlignment="1">
      <alignment horizontal="right" vertical="center"/>
    </xf>
    <xf numFmtId="176" fontId="25" fillId="32" borderId="1" xfId="33" applyNumberFormat="1" applyFont="1" applyFill="1" applyBorder="1" applyAlignment="1">
      <alignment horizontal="right" vertical="center"/>
    </xf>
    <xf numFmtId="176" fontId="25" fillId="32" borderId="3" xfId="33" applyNumberFormat="1" applyFont="1" applyFill="1" applyBorder="1" applyAlignment="1">
      <alignment horizontal="right" vertical="center"/>
    </xf>
    <xf numFmtId="177" fontId="25" fillId="32" borderId="2" xfId="33" applyNumberFormat="1" applyFont="1" applyFill="1" applyBorder="1" applyAlignment="1">
      <alignment horizontal="right" vertical="center"/>
    </xf>
    <xf numFmtId="0" fontId="25" fillId="32" borderId="3" xfId="33" applyFont="1" applyFill="1" applyBorder="1" applyAlignment="1">
      <alignment vertical="center"/>
    </xf>
    <xf numFmtId="177" fontId="25" fillId="32" borderId="1" xfId="33" applyNumberFormat="1" applyFont="1" applyFill="1" applyBorder="1" applyAlignment="1">
      <alignment horizontal="right" vertical="center"/>
    </xf>
    <xf numFmtId="176" fontId="25" fillId="32" borderId="169" xfId="33" applyNumberFormat="1" applyFont="1" applyFill="1" applyBorder="1" applyAlignment="1">
      <alignment horizontal="right" vertical="center"/>
    </xf>
    <xf numFmtId="176" fontId="25" fillId="32" borderId="11" xfId="33" applyNumberFormat="1" applyFont="1" applyFill="1" applyBorder="1" applyAlignment="1">
      <alignment horizontal="right" vertical="center"/>
    </xf>
    <xf numFmtId="176" fontId="25" fillId="32" borderId="173" xfId="33" applyNumberFormat="1" applyFont="1" applyFill="1" applyBorder="1" applyAlignment="1">
      <alignment horizontal="right" vertical="center"/>
    </xf>
    <xf numFmtId="177" fontId="25" fillId="32" borderId="3" xfId="33" applyNumberFormat="1" applyFont="1" applyFill="1" applyBorder="1" applyAlignment="1">
      <alignment horizontal="right" vertical="center"/>
    </xf>
    <xf numFmtId="0" fontId="34" fillId="29" borderId="0" xfId="34" applyFont="1" applyFill="1" applyAlignment="1">
      <alignment vertical="top"/>
    </xf>
    <xf numFmtId="0" fontId="34" fillId="29" borderId="0" xfId="34" applyFont="1" applyFill="1">
      <alignment vertical="center"/>
    </xf>
    <xf numFmtId="0" fontId="34" fillId="8" borderId="0" xfId="33" applyFont="1" applyFill="1"/>
    <xf numFmtId="0" fontId="34" fillId="29" borderId="92" xfId="33" applyFont="1" applyFill="1" applyBorder="1" applyAlignment="1">
      <alignment horizontal="center" vertical="center" wrapText="1"/>
    </xf>
    <xf numFmtId="176" fontId="34" fillId="29" borderId="92" xfId="33" applyNumberFormat="1" applyFont="1" applyFill="1" applyBorder="1" applyAlignment="1">
      <alignment vertical="center"/>
    </xf>
    <xf numFmtId="176" fontId="34" fillId="8" borderId="0" xfId="33" applyNumberFormat="1" applyFont="1" applyFill="1"/>
    <xf numFmtId="176" fontId="34" fillId="29" borderId="0" xfId="0" applyNumberFormat="1" applyFont="1" applyFill="1" applyAlignment="1">
      <alignment vertical="center" wrapText="1"/>
    </xf>
    <xf numFmtId="176" fontId="34" fillId="29" borderId="36" xfId="33" applyNumberFormat="1" applyFont="1" applyFill="1" applyBorder="1" applyAlignment="1">
      <alignment vertical="center"/>
    </xf>
    <xf numFmtId="183" fontId="34" fillId="8" borderId="0" xfId="33" applyNumberFormat="1" applyFont="1" applyFill="1" applyAlignment="1">
      <alignment vertical="center"/>
    </xf>
    <xf numFmtId="0" fontId="34" fillId="8" borderId="0" xfId="33" applyFont="1" applyFill="1" applyAlignment="1">
      <alignment horizontal="center" vertical="center"/>
    </xf>
    <xf numFmtId="176" fontId="34" fillId="29" borderId="0" xfId="0" applyNumberFormat="1" applyFont="1" applyFill="1" applyAlignment="1">
      <alignment vertical="center" shrinkToFit="1"/>
    </xf>
    <xf numFmtId="38" fontId="34" fillId="8" borderId="0" xfId="33" applyNumberFormat="1" applyFont="1" applyFill="1" applyAlignment="1">
      <alignment vertical="center"/>
    </xf>
    <xf numFmtId="176" fontId="34" fillId="29" borderId="92" xfId="33" applyNumberFormat="1" applyFont="1" applyFill="1" applyBorder="1" applyAlignment="1">
      <alignment horizontal="right" vertical="center"/>
    </xf>
    <xf numFmtId="0" fontId="34" fillId="45" borderId="143" xfId="33" applyFont="1" applyFill="1" applyBorder="1"/>
    <xf numFmtId="184" fontId="34" fillId="8" borderId="0" xfId="33" applyNumberFormat="1" applyFont="1" applyFill="1" applyAlignment="1">
      <alignment vertical="center"/>
    </xf>
    <xf numFmtId="0" fontId="34" fillId="5" borderId="1" xfId="33" applyFont="1" applyFill="1" applyBorder="1" applyAlignment="1">
      <alignment horizontal="center" vertical="center"/>
    </xf>
    <xf numFmtId="0" fontId="34" fillId="29" borderId="52" xfId="33" applyFont="1" applyFill="1" applyBorder="1" applyAlignment="1">
      <alignment horizontal="center" vertical="center" wrapText="1"/>
    </xf>
    <xf numFmtId="9" fontId="34" fillId="29" borderId="52" xfId="33" applyNumberFormat="1" applyFont="1" applyFill="1" applyBorder="1" applyAlignment="1">
      <alignment vertical="center"/>
    </xf>
    <xf numFmtId="9" fontId="34" fillId="29" borderId="0" xfId="33" applyNumberFormat="1" applyFont="1" applyFill="1" applyAlignment="1">
      <alignment vertical="center"/>
    </xf>
    <xf numFmtId="184" fontId="34" fillId="29" borderId="0" xfId="33" applyNumberFormat="1" applyFont="1" applyFill="1"/>
    <xf numFmtId="184" fontId="34" fillId="29" borderId="52" xfId="33" applyNumberFormat="1" applyFont="1" applyFill="1" applyBorder="1" applyAlignment="1">
      <alignment vertical="center"/>
    </xf>
    <xf numFmtId="184" fontId="34" fillId="29" borderId="0" xfId="33" applyNumberFormat="1" applyFont="1" applyFill="1" applyAlignment="1">
      <alignment vertical="center"/>
    </xf>
    <xf numFmtId="184" fontId="34" fillId="29" borderId="20" xfId="33" applyNumberFormat="1" applyFont="1" applyFill="1" applyBorder="1" applyAlignment="1">
      <alignment vertical="center"/>
    </xf>
    <xf numFmtId="176" fontId="34" fillId="8" borderId="0" xfId="0" applyNumberFormat="1" applyFont="1" applyFill="1" applyAlignment="1">
      <alignment vertical="center" wrapText="1"/>
    </xf>
    <xf numFmtId="199" fontId="34" fillId="29" borderId="52" xfId="29" applyNumberFormat="1" applyFont="1" applyFill="1" applyBorder="1" applyAlignment="1">
      <alignment vertical="center"/>
    </xf>
    <xf numFmtId="0" fontId="34" fillId="29" borderId="36" xfId="33" applyFont="1" applyFill="1" applyBorder="1" applyAlignment="1">
      <alignment horizontal="center" vertical="center"/>
    </xf>
    <xf numFmtId="176" fontId="34" fillId="8" borderId="36" xfId="33" applyNumberFormat="1" applyFont="1" applyFill="1" applyBorder="1" applyAlignment="1">
      <alignment vertical="center"/>
    </xf>
    <xf numFmtId="178" fontId="34" fillId="8" borderId="0" xfId="33" applyNumberFormat="1" applyFont="1" applyFill="1" applyAlignment="1">
      <alignment vertical="center"/>
    </xf>
    <xf numFmtId="177" fontId="34" fillId="8" borderId="36" xfId="33" applyNumberFormat="1" applyFont="1" applyFill="1" applyBorder="1" applyAlignment="1">
      <alignment vertical="center"/>
    </xf>
    <xf numFmtId="189" fontId="34" fillId="29" borderId="0" xfId="33" applyNumberFormat="1" applyFont="1" applyFill="1"/>
    <xf numFmtId="188" fontId="34" fillId="29" borderId="0" xfId="33" applyNumberFormat="1" applyFont="1" applyFill="1"/>
    <xf numFmtId="0" fontId="34" fillId="5" borderId="33" xfId="33" applyFont="1" applyFill="1" applyBorder="1" applyAlignment="1">
      <alignment horizontal="center" vertical="center"/>
    </xf>
    <xf numFmtId="0" fontId="34" fillId="5" borderId="21" xfId="33" applyFont="1" applyFill="1" applyBorder="1" applyAlignment="1">
      <alignment horizontal="center" vertical="center"/>
    </xf>
    <xf numFmtId="0" fontId="63" fillId="29" borderId="52" xfId="33" applyFont="1" applyFill="1" applyBorder="1" applyAlignment="1">
      <alignment horizontal="center" vertical="center" wrapText="1"/>
    </xf>
    <xf numFmtId="0" fontId="34" fillId="29" borderId="21" xfId="33" applyFont="1" applyFill="1" applyBorder="1"/>
    <xf numFmtId="38" fontId="34" fillId="29" borderId="52" xfId="29" applyFont="1" applyFill="1" applyBorder="1" applyAlignment="1">
      <alignment vertical="center"/>
    </xf>
    <xf numFmtId="0" fontId="34" fillId="29" borderId="47" xfId="33" applyFont="1" applyFill="1" applyBorder="1"/>
    <xf numFmtId="0" fontId="34" fillId="29" borderId="70" xfId="33" applyFont="1" applyFill="1" applyBorder="1"/>
    <xf numFmtId="0" fontId="34" fillId="45" borderId="70" xfId="33" applyFont="1" applyFill="1" applyBorder="1"/>
    <xf numFmtId="0" fontId="34" fillId="29" borderId="0" xfId="33" applyFont="1" applyFill="1" applyAlignment="1">
      <alignment vertical="top"/>
    </xf>
    <xf numFmtId="0" fontId="34" fillId="29" borderId="0" xfId="0" applyFont="1" applyFill="1" applyAlignment="1">
      <alignment horizontal="center" vertical="center"/>
    </xf>
    <xf numFmtId="0" fontId="34" fillId="8" borderId="0" xfId="33" applyFont="1" applyFill="1" applyAlignment="1">
      <alignment vertical="top" wrapText="1"/>
    </xf>
    <xf numFmtId="0" fontId="34" fillId="29" borderId="0" xfId="33" applyFont="1" applyFill="1" applyAlignment="1">
      <alignment vertical="top" wrapText="1"/>
    </xf>
    <xf numFmtId="0" fontId="34" fillId="29" borderId="0" xfId="0" applyFont="1" applyFill="1" applyAlignment="1">
      <alignment horizontal="center" vertical="center" wrapText="1"/>
    </xf>
    <xf numFmtId="0" fontId="34" fillId="29" borderId="0" xfId="31" applyFont="1" applyFill="1"/>
    <xf numFmtId="0" fontId="34" fillId="8" borderId="0" xfId="31" applyFont="1" applyFill="1"/>
    <xf numFmtId="0" fontId="34" fillId="54" borderId="0" xfId="31" applyFont="1" applyFill="1" applyAlignment="1">
      <alignment vertical="center"/>
    </xf>
    <xf numFmtId="0" fontId="34" fillId="29" borderId="0" xfId="31" applyFont="1" applyFill="1" applyAlignment="1">
      <alignment vertical="center"/>
    </xf>
    <xf numFmtId="0" fontId="34" fillId="8" borderId="0" xfId="31" applyFont="1" applyFill="1" applyAlignment="1">
      <alignment vertical="center"/>
    </xf>
    <xf numFmtId="38" fontId="25" fillId="46" borderId="4" xfId="29" applyFont="1" applyFill="1" applyBorder="1" applyAlignment="1">
      <alignment vertical="center"/>
    </xf>
    <xf numFmtId="38" fontId="33" fillId="46" borderId="19" xfId="29" applyFont="1" applyFill="1" applyBorder="1" applyAlignment="1">
      <alignment vertical="center"/>
    </xf>
    <xf numFmtId="38" fontId="33" fillId="46" borderId="22" xfId="29" applyFont="1" applyFill="1" applyBorder="1" applyAlignment="1">
      <alignment vertical="center"/>
    </xf>
    <xf numFmtId="38" fontId="25" fillId="8" borderId="139" xfId="29" applyFont="1" applyFill="1" applyBorder="1" applyAlignment="1">
      <alignment vertical="center"/>
    </xf>
    <xf numFmtId="38" fontId="25" fillId="8" borderId="52" xfId="29" applyFont="1" applyFill="1" applyBorder="1" applyAlignment="1">
      <alignment vertical="center"/>
    </xf>
    <xf numFmtId="38" fontId="25" fillId="23" borderId="4" xfId="29" applyFont="1" applyFill="1" applyBorder="1" applyAlignment="1">
      <alignment vertical="center"/>
    </xf>
    <xf numFmtId="38" fontId="25" fillId="25" borderId="1" xfId="29" applyFont="1" applyFill="1" applyBorder="1" applyAlignment="1">
      <alignment vertical="center"/>
    </xf>
    <xf numFmtId="38" fontId="25" fillId="41" borderId="4" xfId="29" applyFont="1" applyFill="1" applyBorder="1" applyAlignment="1">
      <alignment vertical="center"/>
    </xf>
    <xf numFmtId="38" fontId="25" fillId="42" borderId="52" xfId="29" applyFont="1" applyFill="1" applyBorder="1" applyAlignment="1">
      <alignment vertical="center"/>
    </xf>
    <xf numFmtId="38" fontId="33" fillId="27" borderId="52" xfId="29" applyFont="1" applyFill="1" applyBorder="1" applyAlignment="1">
      <alignment vertical="center"/>
    </xf>
    <xf numFmtId="0" fontId="25" fillId="5" borderId="171" xfId="33" applyFont="1" applyFill="1" applyBorder="1" applyAlignment="1">
      <alignment horizontal="center" vertical="center"/>
    </xf>
    <xf numFmtId="176" fontId="25" fillId="29" borderId="172" xfId="33" applyNumberFormat="1" applyFont="1" applyFill="1" applyBorder="1" applyAlignment="1">
      <alignment vertical="center"/>
    </xf>
    <xf numFmtId="176" fontId="25" fillId="29" borderId="112" xfId="33" applyNumberFormat="1" applyFont="1" applyFill="1" applyBorder="1" applyAlignment="1">
      <alignment vertical="center"/>
    </xf>
    <xf numFmtId="176" fontId="25" fillId="29" borderId="156" xfId="33" applyNumberFormat="1" applyFont="1" applyFill="1" applyBorder="1" applyAlignment="1">
      <alignment vertical="center"/>
    </xf>
    <xf numFmtId="176" fontId="25" fillId="29" borderId="84" xfId="33" applyNumberFormat="1" applyFont="1" applyFill="1" applyBorder="1" applyAlignment="1">
      <alignment vertical="center"/>
    </xf>
    <xf numFmtId="176" fontId="25" fillId="29" borderId="33" xfId="33" applyNumberFormat="1" applyFont="1" applyFill="1" applyBorder="1" applyAlignment="1">
      <alignment horizontal="right" vertical="center"/>
    </xf>
    <xf numFmtId="177" fontId="25" fillId="29" borderId="33" xfId="33" applyNumberFormat="1" applyFont="1" applyFill="1" applyBorder="1" applyAlignment="1">
      <alignment horizontal="right" vertical="center"/>
    </xf>
    <xf numFmtId="176" fontId="25" fillId="8" borderId="33" xfId="33" applyNumberFormat="1" applyFont="1" applyFill="1" applyBorder="1" applyAlignment="1">
      <alignment horizontal="right" vertical="center"/>
    </xf>
    <xf numFmtId="176" fontId="25" fillId="8" borderId="44" xfId="33" applyNumberFormat="1" applyFont="1" applyFill="1" applyBorder="1" applyAlignment="1">
      <alignment horizontal="right" vertical="center"/>
    </xf>
    <xf numFmtId="177" fontId="25" fillId="8" borderId="44" xfId="33" applyNumberFormat="1" applyFont="1" applyFill="1" applyBorder="1" applyAlignment="1">
      <alignment horizontal="right" vertical="center"/>
    </xf>
    <xf numFmtId="177" fontId="25" fillId="8" borderId="33" xfId="33" applyNumberFormat="1" applyFont="1" applyFill="1" applyBorder="1" applyAlignment="1">
      <alignment horizontal="right" vertical="center"/>
    </xf>
    <xf numFmtId="177" fontId="25" fillId="8" borderId="79" xfId="33" applyNumberFormat="1" applyFont="1" applyFill="1" applyBorder="1" applyAlignment="1">
      <alignment horizontal="right" vertical="center"/>
    </xf>
    <xf numFmtId="187" fontId="25" fillId="29" borderId="32" xfId="33" applyNumberFormat="1" applyFont="1" applyFill="1" applyBorder="1" applyAlignment="1">
      <alignment vertical="center"/>
    </xf>
    <xf numFmtId="187" fontId="25" fillId="29" borderId="33" xfId="33" applyNumberFormat="1" applyFont="1" applyFill="1" applyBorder="1" applyAlignment="1">
      <alignment vertical="center"/>
    </xf>
    <xf numFmtId="186" fontId="25" fillId="29" borderId="33" xfId="33" applyNumberFormat="1" applyFont="1" applyFill="1" applyBorder="1" applyAlignment="1">
      <alignment vertical="center"/>
    </xf>
    <xf numFmtId="186" fontId="25" fillId="8" borderId="33" xfId="33" applyNumberFormat="1" applyFont="1" applyFill="1" applyBorder="1" applyAlignment="1">
      <alignment vertical="center"/>
    </xf>
    <xf numFmtId="187" fontId="25" fillId="36" borderId="105" xfId="33" applyNumberFormat="1" applyFont="1" applyFill="1" applyBorder="1" applyAlignment="1">
      <alignment vertical="center" wrapText="1"/>
    </xf>
    <xf numFmtId="187" fontId="25" fillId="8" borderId="33" xfId="33" applyNumberFormat="1" applyFont="1" applyFill="1" applyBorder="1" applyAlignment="1">
      <alignment vertical="center"/>
    </xf>
    <xf numFmtId="176" fontId="25" fillId="0" borderId="105" xfId="0" applyNumberFormat="1" applyFont="1" applyBorder="1">
      <alignment vertical="center"/>
    </xf>
    <xf numFmtId="0" fontId="25" fillId="24" borderId="171" xfId="31" applyFont="1" applyFill="1" applyBorder="1" applyAlignment="1">
      <alignment horizontal="center"/>
    </xf>
    <xf numFmtId="187" fontId="25" fillId="20" borderId="32" xfId="31" applyNumberFormat="1" applyFont="1" applyFill="1" applyBorder="1" applyAlignment="1">
      <alignment vertical="center"/>
    </xf>
    <xf numFmtId="208" fontId="25" fillId="36" borderId="33" xfId="31" applyNumberFormat="1" applyFont="1" applyFill="1" applyBorder="1" applyAlignment="1">
      <alignment vertical="center"/>
    </xf>
    <xf numFmtId="187" fontId="25" fillId="36" borderId="33" xfId="31" applyNumberFormat="1" applyFont="1" applyFill="1" applyBorder="1" applyAlignment="1">
      <alignment vertical="center"/>
    </xf>
    <xf numFmtId="208" fontId="25" fillId="36" borderId="105" xfId="31" applyNumberFormat="1" applyFont="1" applyFill="1" applyBorder="1" applyAlignment="1">
      <alignment vertical="center"/>
    </xf>
    <xf numFmtId="187" fontId="25" fillId="0" borderId="33" xfId="31" applyNumberFormat="1" applyFont="1" applyBorder="1" applyAlignment="1">
      <alignment vertical="center"/>
    </xf>
    <xf numFmtId="208" fontId="25" fillId="0" borderId="33" xfId="31" applyNumberFormat="1" applyFont="1" applyBorder="1" applyAlignment="1">
      <alignment vertical="center"/>
    </xf>
    <xf numFmtId="208" fontId="25" fillId="0" borderId="105" xfId="31" applyNumberFormat="1" applyFont="1" applyBorder="1" applyAlignment="1">
      <alignment vertical="center"/>
    </xf>
    <xf numFmtId="0" fontId="25" fillId="5" borderId="171" xfId="32" applyFont="1" applyFill="1" applyBorder="1" applyAlignment="1">
      <alignment horizontal="center"/>
    </xf>
    <xf numFmtId="0" fontId="25" fillId="29" borderId="28" xfId="33" applyFont="1" applyFill="1" applyBorder="1" applyAlignment="1">
      <alignment vertical="center" wrapText="1"/>
    </xf>
    <xf numFmtId="0" fontId="25" fillId="29" borderId="174" xfId="33" applyFont="1" applyFill="1" applyBorder="1" applyAlignment="1">
      <alignment vertical="center"/>
    </xf>
    <xf numFmtId="0" fontId="25" fillId="45" borderId="125" xfId="33" applyFont="1" applyFill="1" applyBorder="1"/>
    <xf numFmtId="0" fontId="11" fillId="45" borderId="36" xfId="33" applyFont="1" applyFill="1" applyBorder="1" applyAlignment="1">
      <alignment vertical="center"/>
    </xf>
    <xf numFmtId="0" fontId="11" fillId="8" borderId="28" xfId="33" applyFont="1" applyFill="1" applyBorder="1" applyAlignment="1">
      <alignment vertical="center"/>
    </xf>
    <xf numFmtId="0" fontId="11" fillId="8" borderId="115" xfId="33" applyFont="1" applyFill="1" applyBorder="1" applyAlignment="1">
      <alignment vertical="center"/>
    </xf>
    <xf numFmtId="0" fontId="11" fillId="8" borderId="30" xfId="33" applyFont="1" applyFill="1" applyBorder="1" applyAlignment="1">
      <alignment vertical="center"/>
    </xf>
    <xf numFmtId="176" fontId="25" fillId="45" borderId="32" xfId="33" applyNumberFormat="1" applyFont="1" applyFill="1" applyBorder="1" applyAlignment="1">
      <alignment vertical="center"/>
    </xf>
    <xf numFmtId="177" fontId="25" fillId="45" borderId="32" xfId="33" applyNumberFormat="1" applyFont="1" applyFill="1" applyBorder="1" applyAlignment="1">
      <alignment vertical="center"/>
    </xf>
    <xf numFmtId="176" fontId="25" fillId="45" borderId="142" xfId="33" applyNumberFormat="1" applyFont="1" applyFill="1" applyBorder="1" applyAlignment="1">
      <alignment vertical="center"/>
    </xf>
    <xf numFmtId="0" fontId="11" fillId="45" borderId="54" xfId="33" applyFont="1" applyFill="1" applyBorder="1" applyAlignment="1">
      <alignment vertical="center"/>
    </xf>
    <xf numFmtId="0" fontId="11" fillId="29" borderId="28" xfId="33" applyFont="1" applyFill="1" applyBorder="1" applyAlignment="1">
      <alignment vertical="center"/>
    </xf>
    <xf numFmtId="0" fontId="11" fillId="29" borderId="115" xfId="33" applyFont="1" applyFill="1" applyBorder="1" applyAlignment="1">
      <alignment vertical="center"/>
    </xf>
    <xf numFmtId="0" fontId="11" fillId="45" borderId="1" xfId="33" applyFont="1" applyFill="1" applyBorder="1" applyAlignment="1">
      <alignment vertical="center"/>
    </xf>
    <xf numFmtId="0" fontId="25" fillId="45" borderId="70" xfId="33" applyFont="1" applyFill="1" applyBorder="1" applyAlignment="1">
      <alignment vertical="center"/>
    </xf>
    <xf numFmtId="176" fontId="25" fillId="29" borderId="29" xfId="33" applyNumberFormat="1" applyFont="1" applyFill="1" applyBorder="1" applyAlignment="1">
      <alignment vertical="center"/>
    </xf>
    <xf numFmtId="183" fontId="25" fillId="29" borderId="64" xfId="33" applyNumberFormat="1" applyFont="1" applyFill="1" applyBorder="1" applyAlignment="1">
      <alignment vertical="center"/>
    </xf>
    <xf numFmtId="183" fontId="25" fillId="29" borderId="170" xfId="33" applyNumberFormat="1" applyFont="1" applyFill="1" applyBorder="1" applyAlignment="1">
      <alignment vertical="center"/>
    </xf>
    <xf numFmtId="183" fontId="25" fillId="29" borderId="115" xfId="33" applyNumberFormat="1" applyFont="1" applyFill="1" applyBorder="1" applyAlignment="1">
      <alignment vertical="center"/>
    </xf>
    <xf numFmtId="176" fontId="25" fillId="8" borderId="118" xfId="33" applyNumberFormat="1" applyFont="1" applyFill="1" applyBorder="1" applyAlignment="1">
      <alignment vertical="center"/>
    </xf>
    <xf numFmtId="176" fontId="25" fillId="8" borderId="108" xfId="33" applyNumberFormat="1" applyFont="1" applyFill="1" applyBorder="1" applyAlignment="1">
      <alignment vertical="center"/>
    </xf>
    <xf numFmtId="176" fontId="25" fillId="8" borderId="20" xfId="33" applyNumberFormat="1" applyFont="1" applyFill="1" applyBorder="1" applyAlignment="1">
      <alignment vertical="center"/>
    </xf>
    <xf numFmtId="176" fontId="25" fillId="8" borderId="51" xfId="33" applyNumberFormat="1" applyFont="1" applyFill="1" applyBorder="1" applyAlignment="1">
      <alignment vertical="center"/>
    </xf>
    <xf numFmtId="176" fontId="25" fillId="8" borderId="247" xfId="33" applyNumberFormat="1" applyFont="1" applyFill="1" applyBorder="1" applyAlignment="1">
      <alignment vertical="center"/>
    </xf>
    <xf numFmtId="176" fontId="25" fillId="45" borderId="84" xfId="33" applyNumberFormat="1" applyFont="1" applyFill="1" applyBorder="1" applyAlignment="1">
      <alignment vertical="center"/>
    </xf>
    <xf numFmtId="176" fontId="25" fillId="45" borderId="60" xfId="33" applyNumberFormat="1" applyFont="1" applyFill="1" applyBorder="1" applyAlignment="1">
      <alignment vertical="center"/>
    </xf>
    <xf numFmtId="176" fontId="25" fillId="32" borderId="112" xfId="33" applyNumberFormat="1" applyFont="1" applyFill="1" applyBorder="1" applyAlignment="1">
      <alignment vertical="center"/>
    </xf>
    <xf numFmtId="176" fontId="25" fillId="32" borderId="32" xfId="33" applyNumberFormat="1" applyFont="1" applyFill="1" applyBorder="1" applyAlignment="1">
      <alignment vertical="center"/>
    </xf>
    <xf numFmtId="176" fontId="25" fillId="20" borderId="148" xfId="33" applyNumberFormat="1" applyFont="1" applyFill="1" applyBorder="1" applyAlignment="1">
      <alignment vertical="center"/>
    </xf>
    <xf numFmtId="176" fontId="25" fillId="20" borderId="248" xfId="33" applyNumberFormat="1" applyFont="1" applyFill="1" applyBorder="1" applyAlignment="1">
      <alignment vertical="center"/>
    </xf>
    <xf numFmtId="176" fontId="25" fillId="32" borderId="111" xfId="33" applyNumberFormat="1" applyFont="1" applyFill="1" applyBorder="1" applyAlignment="1">
      <alignment vertical="center"/>
    </xf>
    <xf numFmtId="176" fontId="25" fillId="32" borderId="47" xfId="33" applyNumberFormat="1" applyFont="1" applyFill="1" applyBorder="1" applyAlignment="1">
      <alignment vertical="center"/>
    </xf>
    <xf numFmtId="176" fontId="25" fillId="32" borderId="33" xfId="33" applyNumberFormat="1" applyFont="1" applyFill="1" applyBorder="1" applyAlignment="1">
      <alignment horizontal="right" vertical="center"/>
    </xf>
    <xf numFmtId="176" fontId="25" fillId="32" borderId="44" xfId="33" applyNumberFormat="1" applyFont="1" applyFill="1" applyBorder="1" applyAlignment="1">
      <alignment horizontal="right" vertical="center"/>
    </xf>
    <xf numFmtId="177" fontId="25" fillId="32" borderId="33" xfId="33" applyNumberFormat="1" applyFont="1" applyFill="1" applyBorder="1" applyAlignment="1">
      <alignment horizontal="right" vertical="center"/>
    </xf>
    <xf numFmtId="0" fontId="11" fillId="45" borderId="141" xfId="33" applyFont="1" applyFill="1" applyBorder="1" applyAlignment="1">
      <alignment vertical="center"/>
    </xf>
    <xf numFmtId="0" fontId="11" fillId="45" borderId="121" xfId="33" applyFont="1" applyFill="1" applyBorder="1" applyAlignment="1">
      <alignment vertical="center"/>
    </xf>
    <xf numFmtId="0" fontId="25" fillId="45" borderId="179" xfId="33" applyFont="1" applyFill="1" applyBorder="1"/>
    <xf numFmtId="0" fontId="58" fillId="8" borderId="0" xfId="33" applyFont="1" applyFill="1" applyAlignment="1">
      <alignment horizontal="left" vertical="top" wrapText="1"/>
    </xf>
    <xf numFmtId="38" fontId="25" fillId="32" borderId="67" xfId="29" applyFont="1" applyFill="1" applyBorder="1" applyAlignment="1">
      <alignment vertical="center"/>
    </xf>
    <xf numFmtId="38" fontId="25" fillId="32" borderId="68" xfId="29" applyFont="1" applyFill="1" applyBorder="1" applyAlignment="1">
      <alignment vertical="center"/>
    </xf>
    <xf numFmtId="38" fontId="25" fillId="32" borderId="29" xfId="29" applyFont="1" applyFill="1" applyBorder="1" applyAlignment="1">
      <alignment vertical="center"/>
    </xf>
    <xf numFmtId="38" fontId="25" fillId="32" borderId="87" xfId="29" applyFont="1" applyFill="1" applyBorder="1" applyAlignment="1">
      <alignment vertical="center"/>
    </xf>
    <xf numFmtId="0" fontId="25" fillId="20" borderId="41" xfId="33" applyFont="1" applyFill="1" applyBorder="1" applyAlignment="1">
      <alignment vertical="center"/>
    </xf>
    <xf numFmtId="198" fontId="25" fillId="32" borderId="107" xfId="29" applyNumberFormat="1" applyFont="1" applyFill="1" applyBorder="1" applyAlignment="1">
      <alignment vertical="center"/>
    </xf>
    <xf numFmtId="198" fontId="25" fillId="32" borderId="56" xfId="29" applyNumberFormat="1" applyFont="1" applyFill="1" applyBorder="1" applyAlignment="1">
      <alignment vertical="center"/>
    </xf>
    <xf numFmtId="198" fontId="25" fillId="32" borderId="106" xfId="29" applyNumberFormat="1" applyFont="1" applyFill="1" applyBorder="1" applyAlignment="1">
      <alignment vertical="center"/>
    </xf>
    <xf numFmtId="38" fontId="33" fillId="33" borderId="69" xfId="29" applyFont="1" applyFill="1" applyBorder="1" applyAlignment="1">
      <alignment vertical="center"/>
    </xf>
    <xf numFmtId="38" fontId="33" fillId="33" borderId="63" xfId="29" applyFont="1" applyFill="1" applyBorder="1" applyAlignment="1">
      <alignment vertical="center"/>
    </xf>
    <xf numFmtId="38" fontId="33" fillId="33" borderId="118" xfId="29" applyFont="1" applyFill="1" applyBorder="1" applyAlignment="1">
      <alignment vertical="center"/>
    </xf>
    <xf numFmtId="40" fontId="25" fillId="20" borderId="227" xfId="29" applyNumberFormat="1" applyFont="1" applyFill="1" applyBorder="1" applyAlignment="1">
      <alignment vertical="center" wrapText="1"/>
    </xf>
    <xf numFmtId="40" fontId="25" fillId="20" borderId="108" xfId="29" applyNumberFormat="1" applyFont="1" applyFill="1" applyBorder="1" applyAlignment="1">
      <alignment vertical="center" wrapText="1"/>
    </xf>
    <xf numFmtId="38" fontId="25" fillId="35" borderId="68" xfId="29" applyFont="1" applyFill="1" applyBorder="1" applyAlignment="1">
      <alignment vertical="center"/>
    </xf>
    <xf numFmtId="38" fontId="25" fillId="35" borderId="29" xfId="29" applyFont="1" applyFill="1" applyBorder="1" applyAlignment="1">
      <alignment vertical="center"/>
    </xf>
    <xf numFmtId="38" fontId="25" fillId="35" borderId="87" xfId="29" applyFont="1" applyFill="1" applyBorder="1" applyAlignment="1">
      <alignment vertical="center"/>
    </xf>
    <xf numFmtId="0" fontId="25" fillId="20" borderId="55" xfId="33" applyFont="1" applyFill="1" applyBorder="1" applyAlignment="1">
      <alignment vertical="center"/>
    </xf>
    <xf numFmtId="0" fontId="25" fillId="40" borderId="15" xfId="33" applyFont="1" applyFill="1" applyBorder="1" applyAlignment="1">
      <alignment horizontal="center" vertical="center"/>
    </xf>
    <xf numFmtId="0" fontId="25" fillId="32" borderId="170" xfId="33" applyFont="1" applyFill="1" applyBorder="1" applyAlignment="1">
      <alignment vertical="center"/>
    </xf>
    <xf numFmtId="176" fontId="25" fillId="32" borderId="85" xfId="33" applyNumberFormat="1" applyFont="1" applyFill="1" applyBorder="1" applyAlignment="1">
      <alignment vertical="center"/>
    </xf>
    <xf numFmtId="0" fontId="25" fillId="20" borderId="114" xfId="33" applyFont="1" applyFill="1" applyBorder="1" applyAlignment="1">
      <alignment vertical="center"/>
    </xf>
    <xf numFmtId="0" fontId="25" fillId="32" borderId="166" xfId="33" applyFont="1" applyFill="1" applyBorder="1" applyAlignment="1">
      <alignment vertical="center"/>
    </xf>
    <xf numFmtId="177" fontId="25" fillId="32" borderId="69" xfId="33" applyNumberFormat="1" applyFont="1" applyFill="1" applyBorder="1" applyAlignment="1">
      <alignment vertical="center"/>
    </xf>
    <xf numFmtId="177" fontId="25" fillId="32" borderId="230" xfId="33" applyNumberFormat="1" applyFont="1" applyFill="1" applyBorder="1" applyAlignment="1">
      <alignment vertical="center"/>
    </xf>
    <xf numFmtId="0" fontId="25" fillId="32" borderId="159" xfId="33" applyFont="1" applyFill="1" applyBorder="1" applyAlignment="1">
      <alignment vertical="center"/>
    </xf>
    <xf numFmtId="0" fontId="25" fillId="20" borderId="152" xfId="33" applyFont="1" applyFill="1" applyBorder="1" applyAlignment="1">
      <alignment vertical="center"/>
    </xf>
    <xf numFmtId="177" fontId="25" fillId="32" borderId="85" xfId="33" applyNumberFormat="1" applyFont="1" applyFill="1" applyBorder="1" applyAlignment="1">
      <alignment vertical="center"/>
    </xf>
    <xf numFmtId="0" fontId="25" fillId="20" borderId="96" xfId="33" applyFont="1" applyFill="1" applyBorder="1" applyAlignment="1">
      <alignment vertical="center"/>
    </xf>
    <xf numFmtId="176" fontId="25" fillId="32" borderId="67" xfId="33" applyNumberFormat="1" applyFont="1" applyFill="1" applyBorder="1" applyAlignment="1">
      <alignment vertical="center"/>
    </xf>
    <xf numFmtId="0" fontId="25" fillId="32" borderId="144" xfId="33" applyFont="1" applyFill="1" applyBorder="1" applyAlignment="1">
      <alignment vertical="center"/>
    </xf>
    <xf numFmtId="176" fontId="25" fillId="32" borderId="68" xfId="33" applyNumberFormat="1" applyFont="1" applyFill="1" applyBorder="1" applyAlignment="1">
      <alignment vertical="center"/>
    </xf>
    <xf numFmtId="0" fontId="33" fillId="20" borderId="36" xfId="33" applyFont="1" applyFill="1" applyBorder="1" applyAlignment="1">
      <alignment horizontal="left" vertical="center"/>
    </xf>
    <xf numFmtId="0" fontId="33" fillId="20" borderId="0" xfId="33" applyFont="1" applyFill="1" applyAlignment="1">
      <alignment horizontal="left" vertical="center"/>
    </xf>
    <xf numFmtId="198" fontId="25" fillId="32" borderId="68" xfId="29" applyNumberFormat="1" applyFont="1" applyFill="1" applyBorder="1" applyAlignment="1">
      <alignment vertical="center"/>
    </xf>
    <xf numFmtId="38" fontId="25" fillId="32" borderId="30" xfId="29" applyFont="1" applyFill="1" applyBorder="1" applyAlignment="1">
      <alignment vertical="center"/>
    </xf>
    <xf numFmtId="177" fontId="25" fillId="32" borderId="68" xfId="33" applyNumberFormat="1" applyFont="1" applyFill="1" applyBorder="1" applyAlignment="1">
      <alignment vertical="center"/>
    </xf>
    <xf numFmtId="0" fontId="25" fillId="32" borderId="123" xfId="33" applyFont="1" applyFill="1" applyBorder="1" applyAlignment="1">
      <alignment vertical="center"/>
    </xf>
    <xf numFmtId="0" fontId="25" fillId="32" borderId="192" xfId="33" applyFont="1" applyFill="1" applyBorder="1" applyAlignment="1">
      <alignment vertical="center"/>
    </xf>
    <xf numFmtId="176" fontId="25" fillId="20" borderId="249" xfId="33" applyNumberFormat="1" applyFont="1" applyFill="1" applyBorder="1" applyAlignment="1">
      <alignment vertical="center"/>
    </xf>
    <xf numFmtId="0" fontId="25" fillId="20" borderId="32" xfId="33" applyFont="1" applyFill="1" applyBorder="1"/>
    <xf numFmtId="0" fontId="25" fillId="20" borderId="175" xfId="33" applyFont="1" applyFill="1" applyBorder="1"/>
    <xf numFmtId="183" fontId="25" fillId="32" borderId="85" xfId="33" applyNumberFormat="1" applyFont="1" applyFill="1" applyBorder="1" applyAlignment="1">
      <alignment vertical="center"/>
    </xf>
    <xf numFmtId="0" fontId="25" fillId="32" borderId="215" xfId="33" applyFont="1" applyFill="1" applyBorder="1" applyAlignment="1">
      <alignment vertical="center"/>
    </xf>
    <xf numFmtId="177" fontId="25" fillId="32" borderId="147" xfId="33" applyNumberFormat="1" applyFont="1" applyFill="1" applyBorder="1" applyAlignment="1">
      <alignment vertical="center"/>
    </xf>
    <xf numFmtId="177" fontId="25" fillId="32" borderId="111" xfId="33" applyNumberFormat="1" applyFont="1" applyFill="1" applyBorder="1" applyAlignment="1">
      <alignment vertical="center"/>
    </xf>
    <xf numFmtId="177" fontId="25" fillId="32" borderId="146" xfId="33" applyNumberFormat="1" applyFont="1" applyFill="1" applyBorder="1" applyAlignment="1">
      <alignment vertical="center"/>
    </xf>
    <xf numFmtId="176" fontId="25" fillId="32" borderId="250" xfId="33" applyNumberFormat="1" applyFont="1" applyFill="1" applyBorder="1" applyAlignment="1">
      <alignment vertical="center"/>
    </xf>
    <xf numFmtId="176" fontId="25" fillId="20" borderId="205" xfId="33" applyNumberFormat="1" applyFont="1" applyFill="1" applyBorder="1" applyAlignment="1">
      <alignment vertical="center"/>
    </xf>
    <xf numFmtId="176" fontId="25" fillId="20" borderId="40" xfId="33" applyNumberFormat="1" applyFont="1" applyFill="1" applyBorder="1" applyAlignment="1">
      <alignment vertical="center"/>
    </xf>
    <xf numFmtId="38" fontId="25" fillId="32" borderId="2" xfId="29" applyFont="1" applyFill="1" applyBorder="1" applyAlignment="1">
      <alignment vertical="center"/>
    </xf>
    <xf numFmtId="38" fontId="25" fillId="32" borderId="1" xfId="29" applyFont="1" applyFill="1" applyBorder="1" applyAlignment="1">
      <alignment vertical="center"/>
    </xf>
    <xf numFmtId="38" fontId="25" fillId="32" borderId="3" xfId="29" applyFont="1" applyFill="1" applyBorder="1" applyAlignment="1">
      <alignment vertical="center"/>
    </xf>
    <xf numFmtId="38" fontId="25" fillId="32" borderId="2" xfId="29" applyFont="1" applyFill="1" applyBorder="1" applyAlignment="1">
      <alignment horizontal="right" vertical="center"/>
    </xf>
    <xf numFmtId="38" fontId="25" fillId="32" borderId="1" xfId="29" applyFont="1" applyFill="1" applyBorder="1" applyAlignment="1">
      <alignment horizontal="right" vertical="center"/>
    </xf>
    <xf numFmtId="38" fontId="25" fillId="32" borderId="3" xfId="29" applyFont="1" applyFill="1" applyBorder="1" applyAlignment="1">
      <alignment horizontal="right" vertical="center"/>
    </xf>
    <xf numFmtId="0" fontId="25" fillId="32" borderId="8" xfId="33" applyFont="1" applyFill="1" applyBorder="1" applyAlignment="1">
      <alignment vertical="center"/>
    </xf>
    <xf numFmtId="38" fontId="25" fillId="32" borderId="211" xfId="29" applyFont="1" applyFill="1" applyBorder="1" applyAlignment="1">
      <alignment horizontal="right" vertical="center"/>
    </xf>
    <xf numFmtId="38" fontId="25" fillId="32" borderId="212" xfId="29" applyFont="1" applyFill="1" applyBorder="1" applyAlignment="1">
      <alignment horizontal="right" vertical="center"/>
    </xf>
    <xf numFmtId="38" fontId="25" fillId="32" borderId="8" xfId="29" applyFont="1" applyFill="1" applyBorder="1" applyAlignment="1">
      <alignment horizontal="right" vertical="center"/>
    </xf>
    <xf numFmtId="177" fontId="25" fillId="32" borderId="211" xfId="33" applyNumberFormat="1" applyFont="1" applyFill="1" applyBorder="1" applyAlignment="1">
      <alignment horizontal="right" vertical="center"/>
    </xf>
    <xf numFmtId="177" fontId="25" fillId="32" borderId="8" xfId="33" applyNumberFormat="1" applyFont="1" applyFill="1" applyBorder="1" applyAlignment="1">
      <alignment horizontal="right" vertical="center"/>
    </xf>
    <xf numFmtId="177" fontId="25" fillId="29" borderId="0" xfId="33" applyNumberFormat="1" applyFont="1" applyFill="1" applyAlignment="1">
      <alignment horizontal="right" vertical="center"/>
    </xf>
    <xf numFmtId="0" fontId="25" fillId="32" borderId="128" xfId="33" applyFont="1" applyFill="1" applyBorder="1" applyAlignment="1">
      <alignment vertical="center"/>
    </xf>
    <xf numFmtId="176" fontId="25" fillId="32" borderId="211" xfId="33" applyNumberFormat="1" applyFont="1" applyFill="1" applyBorder="1" applyAlignment="1">
      <alignment horizontal="right" vertical="center"/>
    </xf>
    <xf numFmtId="176" fontId="25" fillId="32" borderId="212" xfId="33" applyNumberFormat="1" applyFont="1" applyFill="1" applyBorder="1" applyAlignment="1">
      <alignment horizontal="right" vertical="center"/>
    </xf>
    <xf numFmtId="176" fontId="25" fillId="32" borderId="8" xfId="33" applyNumberFormat="1" applyFont="1" applyFill="1" applyBorder="1" applyAlignment="1">
      <alignment horizontal="right" vertical="center"/>
    </xf>
    <xf numFmtId="176" fontId="25" fillId="29" borderId="0" xfId="33" applyNumberFormat="1" applyFont="1" applyFill="1" applyAlignment="1">
      <alignment horizontal="right" vertical="center"/>
    </xf>
    <xf numFmtId="176" fontId="25" fillId="32" borderId="169" xfId="33" applyNumberFormat="1" applyFont="1" applyFill="1" applyBorder="1" applyAlignment="1">
      <alignment vertical="center"/>
    </xf>
    <xf numFmtId="176" fontId="25" fillId="32" borderId="11" xfId="33" applyNumberFormat="1" applyFont="1" applyFill="1" applyBorder="1" applyAlignment="1">
      <alignment vertical="center"/>
    </xf>
    <xf numFmtId="176" fontId="25" fillId="32" borderId="173" xfId="33" applyNumberFormat="1" applyFont="1" applyFill="1" applyBorder="1" applyAlignment="1">
      <alignment vertical="center"/>
    </xf>
    <xf numFmtId="0" fontId="25" fillId="32" borderId="60" xfId="33" applyFont="1" applyFill="1" applyBorder="1" applyAlignment="1">
      <alignment vertical="center"/>
    </xf>
    <xf numFmtId="177" fontId="25" fillId="32" borderId="208" xfId="33" applyNumberFormat="1" applyFont="1" applyFill="1" applyBorder="1" applyAlignment="1">
      <alignment horizontal="right" vertical="center"/>
    </xf>
    <xf numFmtId="177" fontId="25" fillId="32" borderId="212" xfId="33" applyNumberFormat="1" applyFont="1" applyFill="1" applyBorder="1" applyAlignment="1">
      <alignment horizontal="right" vertical="center"/>
    </xf>
    <xf numFmtId="177" fontId="25" fillId="32" borderId="105" xfId="33" applyNumberFormat="1" applyFont="1" applyFill="1" applyBorder="1" applyAlignment="1">
      <alignment horizontal="right" vertical="center"/>
    </xf>
    <xf numFmtId="0" fontId="59" fillId="29" borderId="0" xfId="32" applyFont="1" applyFill="1" applyAlignment="1">
      <alignment vertical="top"/>
    </xf>
    <xf numFmtId="0" fontId="24" fillId="8" borderId="0" xfId="33" applyFont="1" applyFill="1" applyAlignment="1">
      <alignment vertical="center"/>
    </xf>
    <xf numFmtId="0" fontId="25" fillId="5" borderId="15" xfId="32" applyFont="1" applyFill="1" applyBorder="1" applyAlignment="1">
      <alignment horizontal="center"/>
    </xf>
    <xf numFmtId="0" fontId="25" fillId="32" borderId="141" xfId="32" applyFont="1" applyFill="1" applyBorder="1" applyAlignment="1">
      <alignment vertical="center"/>
    </xf>
    <xf numFmtId="0" fontId="25" fillId="32" borderId="42" xfId="32" applyFont="1" applyFill="1" applyBorder="1" applyAlignment="1">
      <alignment vertical="center"/>
    </xf>
    <xf numFmtId="0" fontId="25" fillId="32" borderId="125" xfId="32" applyFont="1" applyFill="1" applyBorder="1" applyAlignment="1">
      <alignment vertical="center"/>
    </xf>
    <xf numFmtId="176" fontId="25" fillId="32" borderId="114" xfId="32" applyNumberFormat="1" applyFont="1" applyFill="1" applyBorder="1" applyAlignment="1">
      <alignment vertical="center"/>
    </xf>
    <xf numFmtId="176" fontId="25" fillId="32" borderId="39" xfId="32" applyNumberFormat="1" applyFont="1" applyFill="1" applyBorder="1" applyAlignment="1">
      <alignment vertical="center"/>
    </xf>
    <xf numFmtId="176" fontId="25" fillId="32" borderId="40" xfId="32" applyNumberFormat="1" applyFont="1" applyFill="1" applyBorder="1" applyAlignment="1">
      <alignment vertical="center"/>
    </xf>
    <xf numFmtId="0" fontId="25" fillId="32" borderId="129" xfId="32" applyFont="1" applyFill="1" applyBorder="1" applyAlignment="1">
      <alignment vertical="center"/>
    </xf>
    <xf numFmtId="0" fontId="25" fillId="32" borderId="83" xfId="32" applyFont="1" applyFill="1" applyBorder="1" applyAlignment="1">
      <alignment vertical="center"/>
    </xf>
    <xf numFmtId="0" fontId="25" fillId="32" borderId="127" xfId="32" applyFont="1" applyFill="1" applyBorder="1" applyAlignment="1">
      <alignment vertical="center"/>
    </xf>
    <xf numFmtId="176" fontId="25" fillId="32" borderId="83" xfId="32" applyNumberFormat="1" applyFont="1" applyFill="1" applyBorder="1" applyAlignment="1">
      <alignment vertical="center"/>
    </xf>
    <xf numFmtId="176" fontId="25" fillId="32" borderId="9" xfId="32" applyNumberFormat="1" applyFont="1" applyFill="1" applyBorder="1" applyAlignment="1">
      <alignment vertical="center"/>
    </xf>
    <xf numFmtId="176" fontId="25" fillId="32" borderId="204" xfId="32" applyNumberFormat="1" applyFont="1" applyFill="1" applyBorder="1" applyAlignment="1">
      <alignment vertical="center"/>
    </xf>
    <xf numFmtId="0" fontId="25" fillId="20" borderId="41" xfId="32" applyFont="1" applyFill="1" applyBorder="1" applyAlignment="1">
      <alignment vertical="center"/>
    </xf>
    <xf numFmtId="0" fontId="25" fillId="20" borderId="7" xfId="32" applyFont="1" applyFill="1" applyBorder="1" applyAlignment="1">
      <alignment vertical="center"/>
    </xf>
    <xf numFmtId="0" fontId="25" fillId="20" borderId="128" xfId="32" applyFont="1" applyFill="1" applyBorder="1" applyAlignment="1">
      <alignment vertical="center"/>
    </xf>
    <xf numFmtId="176" fontId="25" fillId="20" borderId="18" xfId="32" applyNumberFormat="1" applyFont="1" applyFill="1" applyBorder="1" applyAlignment="1">
      <alignment vertical="center"/>
    </xf>
    <xf numFmtId="176" fontId="25" fillId="20" borderId="43" xfId="32" applyNumberFormat="1" applyFont="1" applyFill="1" applyBorder="1" applyAlignment="1">
      <alignment vertical="center"/>
    </xf>
    <xf numFmtId="176" fontId="25" fillId="20" borderId="60" xfId="32" applyNumberFormat="1" applyFont="1" applyFill="1" applyBorder="1" applyAlignment="1">
      <alignment vertical="center"/>
    </xf>
    <xf numFmtId="176" fontId="25" fillId="32" borderId="76" xfId="32" applyNumberFormat="1" applyFont="1" applyFill="1" applyBorder="1" applyAlignment="1">
      <alignment vertical="center"/>
    </xf>
    <xf numFmtId="176" fontId="25" fillId="32" borderId="79" xfId="32" applyNumberFormat="1" applyFont="1" applyFill="1" applyBorder="1" applyAlignment="1">
      <alignment vertical="center"/>
    </xf>
    <xf numFmtId="176" fontId="25" fillId="20" borderId="84" xfId="32" applyNumberFormat="1" applyFont="1" applyFill="1" applyBorder="1" applyAlignment="1">
      <alignment vertical="center"/>
    </xf>
    <xf numFmtId="38" fontId="25" fillId="32" borderId="33" xfId="29" applyFont="1" applyFill="1" applyBorder="1" applyAlignment="1">
      <alignment vertical="center"/>
    </xf>
    <xf numFmtId="38" fontId="25" fillId="32" borderId="33" xfId="29" applyFont="1" applyFill="1" applyBorder="1" applyAlignment="1">
      <alignment horizontal="right" vertical="center"/>
    </xf>
    <xf numFmtId="38" fontId="25" fillId="32" borderId="105" xfId="29" applyFont="1" applyFill="1" applyBorder="1" applyAlignment="1">
      <alignment horizontal="right" vertical="center"/>
    </xf>
    <xf numFmtId="176" fontId="25" fillId="32" borderId="105" xfId="33" applyNumberFormat="1" applyFont="1" applyFill="1" applyBorder="1" applyAlignment="1">
      <alignment horizontal="right" vertical="center"/>
    </xf>
    <xf numFmtId="176" fontId="25" fillId="32" borderId="44" xfId="33" applyNumberFormat="1" applyFont="1" applyFill="1" applyBorder="1" applyAlignment="1">
      <alignment vertical="center"/>
    </xf>
    <xf numFmtId="184" fontId="25" fillId="45" borderId="9" xfId="33" applyNumberFormat="1" applyFont="1" applyFill="1" applyBorder="1" applyAlignment="1">
      <alignment vertical="center"/>
    </xf>
    <xf numFmtId="0" fontId="24" fillId="29" borderId="0" xfId="33" applyFont="1" applyFill="1" applyAlignment="1">
      <alignment vertical="center"/>
    </xf>
    <xf numFmtId="0" fontId="33" fillId="20" borderId="205" xfId="33" applyFont="1" applyFill="1" applyBorder="1" applyAlignment="1">
      <alignment vertical="center"/>
    </xf>
    <xf numFmtId="176" fontId="33" fillId="20" borderId="38" xfId="33" applyNumberFormat="1" applyFont="1" applyFill="1" applyBorder="1" applyAlignment="1">
      <alignment vertical="center"/>
    </xf>
    <xf numFmtId="0" fontId="33" fillId="20" borderId="2" xfId="33" applyFont="1" applyFill="1" applyBorder="1" applyAlignment="1">
      <alignment vertical="center"/>
    </xf>
    <xf numFmtId="0" fontId="25" fillId="20" borderId="126" xfId="33" applyFont="1" applyFill="1" applyBorder="1"/>
    <xf numFmtId="176" fontId="33" fillId="20" borderId="96" xfId="33" applyNumberFormat="1" applyFont="1" applyFill="1" applyBorder="1" applyAlignment="1">
      <alignment vertical="center"/>
    </xf>
    <xf numFmtId="176" fontId="33" fillId="20" borderId="1" xfId="33" applyNumberFormat="1" applyFont="1" applyFill="1" applyBorder="1" applyAlignment="1">
      <alignment vertical="center"/>
    </xf>
    <xf numFmtId="0" fontId="33" fillId="20" borderId="5" xfId="33" applyFont="1" applyFill="1" applyBorder="1" applyAlignment="1">
      <alignment vertical="center"/>
    </xf>
    <xf numFmtId="176" fontId="33" fillId="20" borderId="47" xfId="33" applyNumberFormat="1" applyFont="1" applyFill="1" applyBorder="1" applyAlignment="1">
      <alignment vertical="center"/>
    </xf>
    <xf numFmtId="0" fontId="33" fillId="20" borderId="96" xfId="33" applyFont="1" applyFill="1" applyBorder="1" applyAlignment="1">
      <alignment vertical="center"/>
    </xf>
    <xf numFmtId="0" fontId="33" fillId="20" borderId="114" xfId="33" applyFont="1" applyFill="1" applyBorder="1" applyAlignment="1">
      <alignment horizontal="left" vertical="center"/>
    </xf>
    <xf numFmtId="0" fontId="33" fillId="20" borderId="175" xfId="33" applyFont="1" applyFill="1" applyBorder="1" applyAlignment="1">
      <alignment horizontal="left" vertical="center"/>
    </xf>
    <xf numFmtId="177" fontId="33" fillId="20" borderId="47" xfId="33" applyNumberFormat="1" applyFont="1" applyFill="1" applyBorder="1" applyAlignment="1">
      <alignment vertical="center"/>
    </xf>
    <xf numFmtId="0" fontId="33" fillId="20" borderId="251" xfId="33" applyFont="1" applyFill="1" applyBorder="1" applyAlignment="1">
      <alignment vertical="center"/>
    </xf>
    <xf numFmtId="0" fontId="25" fillId="20" borderId="252" xfId="33" applyFont="1" applyFill="1" applyBorder="1" applyAlignment="1">
      <alignment vertical="center"/>
    </xf>
    <xf numFmtId="0" fontId="25" fillId="20" borderId="253" xfId="33" applyFont="1" applyFill="1" applyBorder="1" applyAlignment="1">
      <alignment vertical="center" wrapText="1"/>
    </xf>
    <xf numFmtId="38" fontId="33" fillId="20" borderId="254" xfId="29" applyFont="1" applyFill="1" applyBorder="1" applyAlignment="1">
      <alignment vertical="center"/>
    </xf>
    <xf numFmtId="40" fontId="33" fillId="20" borderId="255" xfId="29" applyNumberFormat="1" applyFont="1" applyFill="1" applyBorder="1" applyAlignment="1">
      <alignment vertical="center" wrapText="1"/>
    </xf>
    <xf numFmtId="40" fontId="33" fillId="20" borderId="256" xfId="29" applyNumberFormat="1" applyFont="1" applyFill="1" applyBorder="1" applyAlignment="1">
      <alignment vertical="center" wrapText="1"/>
    </xf>
    <xf numFmtId="176" fontId="33" fillId="20" borderId="42" xfId="33" applyNumberFormat="1" applyFont="1" applyFill="1" applyBorder="1" applyAlignment="1">
      <alignment vertical="center"/>
    </xf>
    <xf numFmtId="176" fontId="33" fillId="20" borderId="33" xfId="33" applyNumberFormat="1" applyFont="1" applyFill="1" applyBorder="1" applyAlignment="1">
      <alignment vertical="center"/>
    </xf>
    <xf numFmtId="176" fontId="33" fillId="20" borderId="114" xfId="33" applyNumberFormat="1" applyFont="1" applyFill="1" applyBorder="1" applyAlignment="1">
      <alignment vertical="center"/>
    </xf>
    <xf numFmtId="177" fontId="33" fillId="20" borderId="114" xfId="33" applyNumberFormat="1" applyFont="1" applyFill="1" applyBorder="1" applyAlignment="1">
      <alignment vertical="center"/>
    </xf>
    <xf numFmtId="38" fontId="33" fillId="33" borderId="83" xfId="29" applyFont="1" applyFill="1" applyBorder="1" applyAlignment="1">
      <alignment vertical="center"/>
    </xf>
    <xf numFmtId="38" fontId="33" fillId="20" borderId="252" xfId="29" applyFont="1" applyFill="1" applyBorder="1" applyAlignment="1">
      <alignment vertical="center"/>
    </xf>
    <xf numFmtId="38" fontId="33" fillId="20" borderId="135" xfId="29" applyFont="1" applyFill="1" applyBorder="1" applyAlignment="1">
      <alignment vertical="center"/>
    </xf>
    <xf numFmtId="38" fontId="33" fillId="20" borderId="137" xfId="29" applyFont="1" applyFill="1" applyBorder="1" applyAlignment="1">
      <alignment vertical="center"/>
    </xf>
    <xf numFmtId="176" fontId="33" fillId="20" borderId="40" xfId="33" applyNumberFormat="1" applyFont="1" applyFill="1" applyBorder="1" applyAlignment="1">
      <alignment vertical="center"/>
    </xf>
    <xf numFmtId="176" fontId="33" fillId="20" borderId="3" xfId="33" applyNumberFormat="1" applyFont="1" applyFill="1" applyBorder="1" applyAlignment="1">
      <alignment vertical="center"/>
    </xf>
    <xf numFmtId="176" fontId="33" fillId="20" borderId="58" xfId="33" applyNumberFormat="1" applyFont="1" applyFill="1" applyBorder="1" applyAlignment="1">
      <alignment vertical="center"/>
    </xf>
    <xf numFmtId="177" fontId="33" fillId="20" borderId="58" xfId="33" applyNumberFormat="1" applyFont="1" applyFill="1" applyBorder="1" applyAlignment="1">
      <alignment vertical="center"/>
    </xf>
    <xf numFmtId="38" fontId="33" fillId="33" borderId="204" xfId="29" applyFont="1" applyFill="1" applyBorder="1" applyAlignment="1">
      <alignment vertical="center"/>
    </xf>
    <xf numFmtId="38" fontId="33" fillId="20" borderId="256" xfId="29" applyFont="1" applyFill="1" applyBorder="1" applyAlignment="1">
      <alignment vertical="center"/>
    </xf>
    <xf numFmtId="38" fontId="33" fillId="20" borderId="23" xfId="29" applyFont="1" applyFill="1" applyBorder="1" applyAlignment="1">
      <alignment vertical="center"/>
    </xf>
    <xf numFmtId="38" fontId="33" fillId="20" borderId="161" xfId="29" applyFont="1" applyFill="1" applyBorder="1" applyAlignment="1">
      <alignment vertical="center"/>
    </xf>
    <xf numFmtId="40" fontId="11" fillId="32" borderId="203" xfId="29" applyNumberFormat="1" applyFont="1" applyFill="1" applyBorder="1" applyAlignment="1">
      <alignment vertical="center" wrapText="1"/>
    </xf>
    <xf numFmtId="40" fontId="11" fillId="32" borderId="224" xfId="29" applyNumberFormat="1" applyFont="1" applyFill="1" applyBorder="1" applyAlignment="1">
      <alignment vertical="center" wrapText="1"/>
    </xf>
    <xf numFmtId="40" fontId="11" fillId="20" borderId="2" xfId="29" applyNumberFormat="1" applyFont="1" applyFill="1" applyBorder="1" applyAlignment="1">
      <alignment vertical="center"/>
    </xf>
    <xf numFmtId="40" fontId="11" fillId="32" borderId="225" xfId="29" applyNumberFormat="1" applyFont="1" applyFill="1" applyBorder="1" applyAlignment="1">
      <alignment vertical="center" wrapText="1"/>
    </xf>
    <xf numFmtId="40" fontId="11" fillId="32" borderId="230" xfId="29" applyNumberFormat="1" applyFont="1" applyFill="1" applyBorder="1" applyAlignment="1">
      <alignment vertical="center" wrapText="1"/>
    </xf>
    <xf numFmtId="176" fontId="11" fillId="32" borderId="123" xfId="33" applyNumberFormat="1" applyFont="1" applyFill="1" applyBorder="1" applyAlignment="1">
      <alignment vertical="center"/>
    </xf>
    <xf numFmtId="176" fontId="11" fillId="32" borderId="236" xfId="33" applyNumberFormat="1" applyFont="1" applyFill="1" applyBorder="1" applyAlignment="1">
      <alignment vertical="center"/>
    </xf>
    <xf numFmtId="0" fontId="33" fillId="20" borderId="226" xfId="33" applyFont="1" applyFill="1" applyBorder="1" applyAlignment="1">
      <alignment vertical="center"/>
    </xf>
    <xf numFmtId="0" fontId="33" fillId="20" borderId="58" xfId="33" applyFont="1" applyFill="1" applyBorder="1"/>
    <xf numFmtId="0" fontId="33" fillId="29" borderId="0" xfId="33" applyFont="1" applyFill="1"/>
    <xf numFmtId="176" fontId="33" fillId="20" borderId="4" xfId="33" applyNumberFormat="1" applyFont="1" applyFill="1" applyBorder="1" applyAlignment="1">
      <alignment vertical="center"/>
    </xf>
    <xf numFmtId="176" fontId="33" fillId="20" borderId="32" xfId="33" applyNumberFormat="1" applyFont="1" applyFill="1" applyBorder="1" applyAlignment="1">
      <alignment vertical="center"/>
    </xf>
    <xf numFmtId="0" fontId="25" fillId="20" borderId="54" xfId="33" applyFont="1" applyFill="1" applyBorder="1"/>
    <xf numFmtId="0" fontId="33" fillId="20" borderId="121" xfId="33" applyFont="1" applyFill="1" applyBorder="1" applyAlignment="1">
      <alignment vertical="center"/>
    </xf>
    <xf numFmtId="0" fontId="33" fillId="20" borderId="126" xfId="33" applyFont="1" applyFill="1" applyBorder="1" applyAlignment="1">
      <alignment vertical="center"/>
    </xf>
    <xf numFmtId="177" fontId="33" fillId="20" borderId="4" xfId="33" applyNumberFormat="1" applyFont="1" applyFill="1" applyBorder="1" applyAlignment="1">
      <alignment vertical="center"/>
    </xf>
    <xf numFmtId="177" fontId="33" fillId="20" borderId="32" xfId="33" applyNumberFormat="1" applyFont="1" applyFill="1" applyBorder="1" applyAlignment="1">
      <alignment vertical="center"/>
    </xf>
    <xf numFmtId="176" fontId="33" fillId="8" borderId="0" xfId="33" applyNumberFormat="1" applyFont="1" applyFill="1"/>
    <xf numFmtId="0" fontId="33" fillId="8" borderId="0" xfId="33" applyFont="1" applyFill="1" applyAlignment="1">
      <alignment horizontal="center" vertical="center"/>
    </xf>
    <xf numFmtId="0" fontId="33" fillId="29" borderId="0" xfId="33" applyFont="1" applyFill="1" applyAlignment="1">
      <alignment vertical="center"/>
    </xf>
    <xf numFmtId="0" fontId="33" fillId="20" borderId="175" xfId="33" applyFont="1" applyFill="1" applyBorder="1" applyAlignment="1">
      <alignment vertical="center"/>
    </xf>
    <xf numFmtId="0" fontId="33" fillId="20" borderId="222" xfId="33" applyFont="1" applyFill="1" applyBorder="1" applyAlignment="1">
      <alignment vertical="center"/>
    </xf>
    <xf numFmtId="176" fontId="19" fillId="20" borderId="114" xfId="33" applyNumberFormat="1" applyFont="1" applyFill="1" applyBorder="1" applyAlignment="1">
      <alignment vertical="center"/>
    </xf>
    <xf numFmtId="0" fontId="33" fillId="20" borderId="54" xfId="33" applyFont="1" applyFill="1" applyBorder="1" applyAlignment="1">
      <alignment vertical="center"/>
    </xf>
    <xf numFmtId="0" fontId="33" fillId="20" borderId="32" xfId="33" applyFont="1" applyFill="1" applyBorder="1"/>
    <xf numFmtId="0" fontId="33" fillId="20" borderId="175" xfId="33" applyFont="1" applyFill="1" applyBorder="1"/>
    <xf numFmtId="176" fontId="33" fillId="20" borderId="152" xfId="33" applyNumberFormat="1" applyFont="1" applyFill="1" applyBorder="1" applyAlignment="1">
      <alignment vertical="center"/>
    </xf>
    <xf numFmtId="0" fontId="33" fillId="20" borderId="0" xfId="33" applyFont="1" applyFill="1"/>
    <xf numFmtId="0" fontId="33" fillId="20" borderId="140" xfId="33" applyFont="1" applyFill="1" applyBorder="1"/>
    <xf numFmtId="177" fontId="33" fillId="20" borderId="152" xfId="33" applyNumberFormat="1" applyFont="1" applyFill="1" applyBorder="1" applyAlignment="1">
      <alignment vertical="center"/>
    </xf>
    <xf numFmtId="176" fontId="33" fillId="20" borderId="205" xfId="33" applyNumberFormat="1" applyFont="1" applyFill="1" applyBorder="1" applyAlignment="1">
      <alignment vertical="center"/>
    </xf>
    <xf numFmtId="176" fontId="33" fillId="20" borderId="39" xfId="33" applyNumberFormat="1" applyFont="1" applyFill="1" applyBorder="1" applyAlignment="1">
      <alignment vertical="center"/>
    </xf>
    <xf numFmtId="176" fontId="33" fillId="20" borderId="76" xfId="33" applyNumberFormat="1" applyFont="1" applyFill="1" applyBorder="1" applyAlignment="1">
      <alignment vertical="center"/>
    </xf>
    <xf numFmtId="4" fontId="33" fillId="8" borderId="0" xfId="33" applyNumberFormat="1" applyFont="1" applyFill="1" applyAlignment="1">
      <alignment vertical="center"/>
    </xf>
    <xf numFmtId="176" fontId="33" fillId="20" borderId="141" xfId="33" applyNumberFormat="1" applyFont="1" applyFill="1" applyBorder="1" applyAlignment="1">
      <alignment vertical="center"/>
    </xf>
    <xf numFmtId="176" fontId="25" fillId="29" borderId="0" xfId="32" applyNumberFormat="1" applyFont="1" applyFill="1" applyAlignment="1">
      <alignment vertical="center"/>
    </xf>
    <xf numFmtId="0" fontId="25" fillId="20" borderId="141" xfId="32" applyFont="1" applyFill="1" applyBorder="1"/>
    <xf numFmtId="0" fontId="25" fillId="20" borderId="42" xfId="32" applyFont="1" applyFill="1" applyBorder="1"/>
    <xf numFmtId="0" fontId="25" fillId="20" borderId="125" xfId="32" applyFont="1" applyFill="1" applyBorder="1"/>
    <xf numFmtId="176" fontId="25" fillId="20" borderId="39" xfId="32" applyNumberFormat="1" applyFont="1" applyFill="1" applyBorder="1"/>
    <xf numFmtId="176" fontId="25" fillId="20" borderId="40" xfId="32" applyNumberFormat="1" applyFont="1" applyFill="1" applyBorder="1"/>
    <xf numFmtId="0" fontId="25" fillId="20" borderId="208" xfId="32" applyFont="1" applyFill="1" applyBorder="1"/>
    <xf numFmtId="0" fontId="25" fillId="20" borderId="209" xfId="32" applyFont="1" applyFill="1" applyBorder="1"/>
    <xf numFmtId="0" fontId="25" fillId="20" borderId="257" xfId="32" applyFont="1" applyFill="1" applyBorder="1"/>
    <xf numFmtId="179" fontId="25" fillId="20" borderId="211" xfId="26" applyNumberFormat="1" applyFont="1" applyFill="1" applyBorder="1" applyAlignment="1"/>
    <xf numFmtId="179" fontId="25" fillId="20" borderId="212" xfId="26" applyNumberFormat="1" applyFont="1" applyFill="1" applyBorder="1" applyAlignment="1"/>
    <xf numFmtId="179" fontId="25" fillId="20" borderId="8" xfId="26" applyNumberFormat="1" applyFont="1" applyFill="1" applyBorder="1" applyAlignment="1"/>
    <xf numFmtId="176" fontId="25" fillId="20" borderId="141" xfId="32" applyNumberFormat="1" applyFont="1" applyFill="1" applyBorder="1"/>
    <xf numFmtId="176" fontId="25" fillId="20" borderId="76" xfId="32" applyNumberFormat="1" applyFont="1" applyFill="1" applyBorder="1"/>
    <xf numFmtId="179" fontId="25" fillId="20" borderId="105" xfId="26" applyNumberFormat="1" applyFont="1" applyFill="1" applyBorder="1" applyAlignment="1"/>
    <xf numFmtId="176" fontId="25" fillId="20" borderId="125" xfId="32" applyNumberFormat="1" applyFont="1" applyFill="1" applyBorder="1"/>
    <xf numFmtId="179" fontId="25" fillId="20" borderId="257" xfId="26" applyNumberFormat="1" applyFont="1" applyFill="1" applyBorder="1" applyAlignment="1"/>
    <xf numFmtId="0" fontId="64" fillId="20" borderId="134" xfId="33" applyFont="1" applyFill="1" applyBorder="1" applyAlignment="1">
      <alignment vertical="center"/>
    </xf>
    <xf numFmtId="176" fontId="25" fillId="20" borderId="205" xfId="32" applyNumberFormat="1" applyFont="1" applyFill="1" applyBorder="1"/>
    <xf numFmtId="0" fontId="33" fillId="8" borderId="0" xfId="33" applyFont="1" applyFill="1" applyAlignment="1">
      <alignment horizontal="left"/>
    </xf>
    <xf numFmtId="38" fontId="11" fillId="16" borderId="167" xfId="29" applyFont="1" applyFill="1" applyBorder="1" applyAlignment="1">
      <alignment vertical="center"/>
    </xf>
    <xf numFmtId="38" fontId="25" fillId="15" borderId="25" xfId="29" applyFont="1" applyFill="1" applyBorder="1" applyAlignment="1">
      <alignment horizontal="left" vertical="center"/>
    </xf>
    <xf numFmtId="0" fontId="27" fillId="29" borderId="0" xfId="33" applyFont="1" applyFill="1"/>
    <xf numFmtId="0" fontId="4" fillId="8" borderId="0" xfId="33" applyFont="1" applyFill="1"/>
    <xf numFmtId="0" fontId="25" fillId="8" borderId="0" xfId="33" applyFont="1" applyFill="1" applyAlignment="1">
      <alignment horizontal="center"/>
    </xf>
    <xf numFmtId="0" fontId="45" fillId="8" borderId="0" xfId="33" applyFont="1" applyFill="1"/>
    <xf numFmtId="0" fontId="45" fillId="8" borderId="0" xfId="33" applyFont="1" applyFill="1" applyAlignment="1">
      <alignment horizontal="center"/>
    </xf>
    <xf numFmtId="38" fontId="25" fillId="29" borderId="0" xfId="29" applyFont="1" applyFill="1" applyBorder="1" applyAlignment="1">
      <alignment vertical="center"/>
    </xf>
    <xf numFmtId="0" fontId="27" fillId="29" borderId="0" xfId="0" applyFont="1" applyFill="1">
      <alignment vertical="center"/>
    </xf>
    <xf numFmtId="0" fontId="25" fillId="29" borderId="0" xfId="33" applyFont="1" applyFill="1" applyAlignment="1">
      <alignment horizontal="left" vertical="center"/>
    </xf>
    <xf numFmtId="0" fontId="25" fillId="29" borderId="246" xfId="33" applyFont="1" applyFill="1" applyBorder="1" applyAlignment="1">
      <alignment vertical="center"/>
    </xf>
    <xf numFmtId="0" fontId="67" fillId="39" borderId="260" xfId="0" applyFont="1" applyFill="1" applyBorder="1" applyAlignment="1">
      <alignment horizontal="center" vertical="center"/>
    </xf>
    <xf numFmtId="0" fontId="68" fillId="61" borderId="264" xfId="33" applyFont="1" applyFill="1" applyBorder="1" applyAlignment="1">
      <alignment horizontal="center" vertical="center"/>
    </xf>
    <xf numFmtId="0" fontId="68" fillId="65" borderId="265" xfId="33" applyFont="1" applyFill="1" applyBorder="1" applyAlignment="1">
      <alignment horizontal="center" vertical="center" wrapText="1"/>
    </xf>
    <xf numFmtId="0" fontId="68" fillId="65" borderId="0" xfId="33" applyFont="1" applyFill="1" applyAlignment="1">
      <alignment horizontal="center" vertical="center" wrapText="1"/>
    </xf>
    <xf numFmtId="0" fontId="67" fillId="39" borderId="269" xfId="0" applyFont="1" applyFill="1" applyBorder="1" applyAlignment="1">
      <alignment horizontal="center" vertical="center"/>
    </xf>
    <xf numFmtId="0" fontId="67" fillId="39" borderId="271" xfId="0" applyFont="1" applyFill="1" applyBorder="1" applyAlignment="1">
      <alignment horizontal="center" vertical="center"/>
    </xf>
    <xf numFmtId="0" fontId="25" fillId="21" borderId="89" xfId="33" applyFont="1" applyFill="1" applyBorder="1" applyAlignment="1">
      <alignment vertical="center"/>
    </xf>
    <xf numFmtId="0" fontId="25" fillId="23" borderId="7" xfId="33" applyFont="1" applyFill="1" applyBorder="1" applyAlignment="1">
      <alignment vertical="center"/>
    </xf>
    <xf numFmtId="0" fontId="25" fillId="21" borderId="96" xfId="33" applyFont="1" applyFill="1" applyBorder="1" applyAlignment="1">
      <alignment vertical="center"/>
    </xf>
    <xf numFmtId="0" fontId="25" fillId="22" borderId="96" xfId="33" applyFont="1" applyFill="1" applyBorder="1" applyAlignment="1">
      <alignment vertical="center"/>
    </xf>
    <xf numFmtId="0" fontId="25" fillId="8" borderId="5" xfId="33" applyFont="1" applyFill="1" applyBorder="1" applyAlignment="1">
      <alignment vertical="center"/>
    </xf>
    <xf numFmtId="190" fontId="25" fillId="8" borderId="2" xfId="26" applyNumberFormat="1" applyFont="1" applyFill="1" applyBorder="1" applyAlignment="1">
      <alignment horizontal="center" vertical="center"/>
    </xf>
    <xf numFmtId="190" fontId="25" fillId="8" borderId="2" xfId="26" applyNumberFormat="1" applyFont="1" applyFill="1" applyBorder="1" applyAlignment="1">
      <alignment horizontal="right" vertical="center"/>
    </xf>
    <xf numFmtId="200" fontId="25" fillId="8" borderId="2" xfId="26" applyNumberFormat="1" applyFont="1" applyFill="1" applyBorder="1" applyAlignment="1">
      <alignment horizontal="center" vertical="center"/>
    </xf>
    <xf numFmtId="200" fontId="25" fillId="8" borderId="2" xfId="26" applyNumberFormat="1" applyFont="1" applyFill="1" applyBorder="1" applyAlignment="1">
      <alignment horizontal="right" vertical="center"/>
    </xf>
    <xf numFmtId="9" fontId="25" fillId="21" borderId="54" xfId="26" applyFont="1" applyFill="1" applyBorder="1" applyAlignment="1">
      <alignment vertical="center"/>
    </xf>
    <xf numFmtId="179" fontId="25" fillId="8" borderId="169" xfId="26" applyNumberFormat="1" applyFont="1" applyFill="1" applyBorder="1" applyAlignment="1">
      <alignment vertical="center"/>
    </xf>
    <xf numFmtId="179" fontId="25" fillId="8" borderId="169" xfId="26" applyNumberFormat="1" applyFont="1" applyFill="1" applyBorder="1" applyAlignment="1">
      <alignment horizontal="right" vertical="center"/>
    </xf>
    <xf numFmtId="9" fontId="25" fillId="22" borderId="2" xfId="26" applyFont="1" applyFill="1" applyBorder="1" applyAlignment="1">
      <alignment vertical="center"/>
    </xf>
    <xf numFmtId="179" fontId="25" fillId="8" borderId="2" xfId="26" applyNumberFormat="1" applyFont="1" applyFill="1" applyBorder="1" applyAlignment="1">
      <alignment vertical="center"/>
    </xf>
    <xf numFmtId="9" fontId="25" fillId="43" borderId="152" xfId="26" applyFont="1" applyFill="1" applyBorder="1" applyAlignment="1">
      <alignment vertical="center"/>
    </xf>
    <xf numFmtId="179" fontId="25" fillId="20" borderId="2" xfId="26" applyNumberFormat="1" applyFont="1" applyFill="1" applyBorder="1" applyAlignment="1">
      <alignment vertical="center"/>
    </xf>
    <xf numFmtId="190" fontId="25" fillId="24" borderId="2" xfId="26" applyNumberFormat="1" applyFont="1" applyFill="1" applyBorder="1" applyAlignment="1">
      <alignment vertical="center"/>
    </xf>
    <xf numFmtId="10" fontId="25" fillId="24" borderId="2" xfId="26" applyNumberFormat="1" applyFont="1" applyFill="1" applyBorder="1" applyAlignment="1">
      <alignment vertical="center"/>
    </xf>
    <xf numFmtId="190" fontId="25" fillId="24" borderId="54" xfId="26" applyNumberFormat="1" applyFont="1" applyFill="1" applyBorder="1" applyAlignment="1">
      <alignment vertical="center"/>
    </xf>
    <xf numFmtId="10" fontId="25" fillId="21" borderId="54" xfId="26" applyNumberFormat="1" applyFont="1" applyFill="1" applyBorder="1" applyAlignment="1">
      <alignment vertical="center"/>
    </xf>
    <xf numFmtId="10" fontId="25" fillId="24" borderId="169" xfId="26" applyNumberFormat="1" applyFont="1" applyFill="1" applyBorder="1" applyAlignment="1">
      <alignment vertical="center"/>
    </xf>
    <xf numFmtId="10" fontId="25" fillId="24" borderId="2" xfId="26" applyNumberFormat="1" applyFont="1" applyFill="1" applyBorder="1" applyAlignment="1">
      <alignment horizontal="right" vertical="center"/>
    </xf>
    <xf numFmtId="10" fontId="25" fillId="22" borderId="2" xfId="26" applyNumberFormat="1" applyFont="1" applyFill="1" applyBorder="1" applyAlignment="1">
      <alignment vertical="center"/>
    </xf>
    <xf numFmtId="10" fontId="25" fillId="43" borderId="2" xfId="26" applyNumberFormat="1" applyFont="1" applyFill="1" applyBorder="1" applyAlignment="1">
      <alignment vertical="center"/>
    </xf>
    <xf numFmtId="10" fontId="25" fillId="24" borderId="59" xfId="26" applyNumberFormat="1" applyFont="1" applyFill="1" applyBorder="1" applyAlignment="1">
      <alignment vertical="center"/>
    </xf>
    <xf numFmtId="0" fontId="25" fillId="24" borderId="205" xfId="33" applyFont="1" applyFill="1" applyBorder="1" applyAlignment="1">
      <alignment horizontal="center" vertical="center"/>
    </xf>
    <xf numFmtId="0" fontId="25" fillId="24" borderId="39" xfId="33" applyFont="1" applyFill="1" applyBorder="1" applyAlignment="1">
      <alignment horizontal="center" vertical="center"/>
    </xf>
    <xf numFmtId="0" fontId="25" fillId="24" borderId="40" xfId="33" applyFont="1" applyFill="1" applyBorder="1" applyAlignment="1">
      <alignment horizontal="center" vertical="center"/>
    </xf>
    <xf numFmtId="9" fontId="25" fillId="20" borderId="3" xfId="26" applyFont="1" applyFill="1" applyBorder="1" applyAlignment="1">
      <alignment horizontal="right" vertical="center"/>
    </xf>
    <xf numFmtId="190" fontId="25" fillId="8" borderId="3" xfId="26" applyNumberFormat="1" applyFont="1" applyFill="1" applyBorder="1" applyAlignment="1">
      <alignment horizontal="right" vertical="center"/>
    </xf>
    <xf numFmtId="200" fontId="25" fillId="8" borderId="3" xfId="29" applyNumberFormat="1" applyFont="1" applyFill="1" applyBorder="1" applyAlignment="1">
      <alignment horizontal="right" vertical="center"/>
    </xf>
    <xf numFmtId="10" fontId="25" fillId="8" borderId="3" xfId="26" applyNumberFormat="1" applyFont="1" applyFill="1" applyBorder="1" applyAlignment="1">
      <alignment horizontal="right" vertical="center"/>
    </xf>
    <xf numFmtId="200" fontId="25" fillId="8" borderId="3" xfId="26" applyNumberFormat="1" applyFont="1" applyFill="1" applyBorder="1" applyAlignment="1">
      <alignment horizontal="right" vertical="center"/>
    </xf>
    <xf numFmtId="9" fontId="25" fillId="21" borderId="51" xfId="26" applyFont="1" applyFill="1" applyBorder="1" applyAlignment="1">
      <alignment horizontal="right" vertical="center"/>
    </xf>
    <xf numFmtId="179" fontId="25" fillId="8" borderId="173" xfId="26" applyNumberFormat="1" applyFont="1" applyFill="1" applyBorder="1" applyAlignment="1">
      <alignment horizontal="right" vertical="center"/>
    </xf>
    <xf numFmtId="179" fontId="25" fillId="8" borderId="173" xfId="26" applyNumberFormat="1" applyFont="1" applyFill="1" applyBorder="1" applyAlignment="1">
      <alignment horizontal="center" vertical="center"/>
    </xf>
    <xf numFmtId="9" fontId="25" fillId="22" borderId="3" xfId="26" applyFont="1" applyFill="1" applyBorder="1" applyAlignment="1">
      <alignment horizontal="right" vertical="center"/>
    </xf>
    <xf numFmtId="179" fontId="25" fillId="8" borderId="3" xfId="26" applyNumberFormat="1" applyFont="1" applyFill="1" applyBorder="1" applyAlignment="1">
      <alignment horizontal="right" vertical="center"/>
    </xf>
    <xf numFmtId="9" fontId="25" fillId="43" borderId="58" xfId="26" applyFont="1" applyFill="1" applyBorder="1" applyAlignment="1">
      <alignment horizontal="right" vertical="center"/>
    </xf>
    <xf numFmtId="0" fontId="25" fillId="43" borderId="41" xfId="33" applyFont="1" applyFill="1" applyBorder="1" applyAlignment="1">
      <alignment vertical="center"/>
    </xf>
    <xf numFmtId="179" fontId="25" fillId="8" borderId="211" xfId="26" applyNumberFormat="1" applyFont="1" applyFill="1" applyBorder="1" applyAlignment="1">
      <alignment vertical="center"/>
    </xf>
    <xf numFmtId="179" fontId="25" fillId="8" borderId="212" xfId="26" applyNumberFormat="1" applyFont="1" applyFill="1" applyBorder="1" applyAlignment="1">
      <alignment vertical="center"/>
    </xf>
    <xf numFmtId="179" fontId="25" fillId="8" borderId="212" xfId="26" applyNumberFormat="1" applyFont="1" applyFill="1" applyBorder="1" applyAlignment="1">
      <alignment horizontal="right" vertical="center"/>
    </xf>
    <xf numFmtId="179" fontId="25" fillId="8" borderId="8" xfId="26" applyNumberFormat="1" applyFont="1" applyFill="1" applyBorder="1" applyAlignment="1">
      <alignment horizontal="right" vertical="center"/>
    </xf>
    <xf numFmtId="190" fontId="25" fillId="20" borderId="3" xfId="26" applyNumberFormat="1" applyFont="1" applyFill="1" applyBorder="1" applyAlignment="1">
      <alignment vertical="center"/>
    </xf>
    <xf numFmtId="190" fontId="25" fillId="50" borderId="3" xfId="26" applyNumberFormat="1" applyFont="1" applyFill="1" applyBorder="1" applyAlignment="1">
      <alignment horizontal="right" vertical="center"/>
    </xf>
    <xf numFmtId="190" fontId="25" fillId="21" borderId="51" xfId="26" applyNumberFormat="1" applyFont="1" applyFill="1" applyBorder="1" applyAlignment="1">
      <alignment vertical="center"/>
    </xf>
    <xf numFmtId="190" fontId="25" fillId="50" borderId="3" xfId="26" applyNumberFormat="1" applyFont="1" applyFill="1" applyBorder="1" applyAlignment="1">
      <alignment horizontal="center" vertical="center"/>
    </xf>
    <xf numFmtId="190" fontId="25" fillId="22" borderId="51" xfId="26" applyNumberFormat="1" applyFont="1" applyFill="1" applyBorder="1" applyAlignment="1">
      <alignment vertical="center"/>
    </xf>
    <xf numFmtId="190" fontId="25" fillId="43" borderId="58" xfId="26" applyNumberFormat="1" applyFont="1" applyFill="1" applyBorder="1" applyAlignment="1">
      <alignment horizontal="right" vertical="center"/>
    </xf>
    <xf numFmtId="190" fontId="25" fillId="29" borderId="3" xfId="26" applyNumberFormat="1" applyFont="1" applyFill="1" applyBorder="1" applyAlignment="1">
      <alignment horizontal="right" vertical="center"/>
    </xf>
    <xf numFmtId="190" fontId="25" fillId="29" borderId="204" xfId="26" applyNumberFormat="1" applyFont="1" applyFill="1" applyBorder="1" applyAlignment="1">
      <alignment horizontal="right" vertical="center"/>
    </xf>
    <xf numFmtId="9" fontId="25" fillId="23" borderId="55" xfId="26" applyFont="1" applyFill="1" applyBorder="1" applyAlignment="1">
      <alignment vertical="center"/>
    </xf>
    <xf numFmtId="190" fontId="25" fillId="23" borderId="43" xfId="26" applyNumberFormat="1" applyFont="1" applyFill="1" applyBorder="1" applyAlignment="1">
      <alignment vertical="center"/>
    </xf>
    <xf numFmtId="190" fontId="25" fillId="23" borderId="43" xfId="26" applyNumberFormat="1" applyFont="1" applyFill="1" applyBorder="1" applyAlignment="1">
      <alignment horizontal="right" vertical="center"/>
    </xf>
    <xf numFmtId="190" fontId="25" fillId="23" borderId="60" xfId="26" applyNumberFormat="1" applyFont="1" applyFill="1" applyBorder="1" applyAlignment="1">
      <alignment horizontal="right" vertical="center"/>
    </xf>
    <xf numFmtId="0" fontId="25" fillId="24" borderId="141" xfId="33" applyFont="1" applyFill="1" applyBorder="1" applyAlignment="1">
      <alignment vertical="center"/>
    </xf>
    <xf numFmtId="0" fontId="25" fillId="24" borderId="42" xfId="33" applyFont="1" applyFill="1" applyBorder="1" applyAlignment="1">
      <alignment vertical="center"/>
    </xf>
    <xf numFmtId="0" fontId="25" fillId="24" borderId="125" xfId="33" applyFont="1" applyFill="1" applyBorder="1" applyAlignment="1">
      <alignment horizontal="center" vertical="center"/>
    </xf>
    <xf numFmtId="190" fontId="25" fillId="20" borderId="3" xfId="26" applyNumberFormat="1" applyFont="1" applyFill="1" applyBorder="1" applyAlignment="1">
      <alignment horizontal="right" vertical="center"/>
    </xf>
    <xf numFmtId="190" fontId="25" fillId="21" borderId="51" xfId="26" applyNumberFormat="1" applyFont="1" applyFill="1" applyBorder="1" applyAlignment="1">
      <alignment horizontal="right" vertical="center"/>
    </xf>
    <xf numFmtId="190" fontId="25" fillId="8" borderId="3" xfId="26" applyNumberFormat="1" applyFont="1" applyFill="1" applyBorder="1" applyAlignment="1">
      <alignment horizontal="center" vertical="center"/>
    </xf>
    <xf numFmtId="190" fontId="25" fillId="22" borderId="3" xfId="26" applyNumberFormat="1" applyFont="1" applyFill="1" applyBorder="1" applyAlignment="1">
      <alignment horizontal="right" vertical="center"/>
    </xf>
    <xf numFmtId="190" fontId="25" fillId="43" borderId="3" xfId="26" applyNumberFormat="1" applyFont="1" applyFill="1" applyBorder="1" applyAlignment="1">
      <alignment horizontal="right" vertical="center"/>
    </xf>
    <xf numFmtId="190" fontId="25" fillId="8" borderId="173" xfId="26" applyNumberFormat="1" applyFont="1" applyFill="1" applyBorder="1" applyAlignment="1">
      <alignment horizontal="right" vertical="center"/>
    </xf>
    <xf numFmtId="9" fontId="25" fillId="23" borderId="43" xfId="26" applyFont="1" applyFill="1" applyBorder="1" applyAlignment="1">
      <alignment vertical="center"/>
    </xf>
    <xf numFmtId="190" fontId="25" fillId="23" borderId="53" xfId="26" applyNumberFormat="1" applyFont="1" applyFill="1" applyBorder="1" applyAlignment="1">
      <alignment vertical="center"/>
    </xf>
    <xf numFmtId="190" fontId="25" fillId="23" borderId="53" xfId="26" applyNumberFormat="1" applyFont="1" applyFill="1" applyBorder="1" applyAlignment="1">
      <alignment horizontal="right" vertical="center"/>
    </xf>
    <xf numFmtId="190" fontId="25" fillId="23" borderId="143" xfId="26" applyNumberFormat="1" applyFont="1" applyFill="1" applyBorder="1" applyAlignment="1">
      <alignment horizontal="right" vertical="center"/>
    </xf>
    <xf numFmtId="0" fontId="27" fillId="29" borderId="0" xfId="31" applyFont="1" applyFill="1" applyAlignment="1">
      <alignment horizontal="left" vertical="top" wrapText="1"/>
    </xf>
    <xf numFmtId="0" fontId="25" fillId="24" borderId="66" xfId="33" applyFont="1" applyFill="1" applyBorder="1" applyAlignment="1">
      <alignment horizontal="center" vertical="center"/>
    </xf>
    <xf numFmtId="190" fontId="25" fillId="8" borderId="4" xfId="26" applyNumberFormat="1" applyFont="1" applyFill="1" applyBorder="1" applyAlignment="1">
      <alignment horizontal="center" vertical="center"/>
    </xf>
    <xf numFmtId="190" fontId="25" fillId="8" borderId="4" xfId="26" applyNumberFormat="1" applyFont="1" applyFill="1" applyBorder="1" applyAlignment="1">
      <alignment vertical="center"/>
    </xf>
    <xf numFmtId="190" fontId="25" fillId="8" borderId="3" xfId="26" applyNumberFormat="1" applyFont="1" applyFill="1" applyBorder="1" applyAlignment="1">
      <alignment vertical="center"/>
    </xf>
    <xf numFmtId="0" fontId="25" fillId="24" borderId="57" xfId="33" applyFont="1" applyFill="1" applyBorder="1" applyAlignment="1">
      <alignment vertical="center"/>
    </xf>
    <xf numFmtId="0" fontId="25" fillId="8" borderId="11" xfId="33" applyFont="1" applyFill="1" applyBorder="1" applyAlignment="1">
      <alignment vertical="center"/>
    </xf>
    <xf numFmtId="0" fontId="25" fillId="8" borderId="212" xfId="33" applyFont="1" applyFill="1" applyBorder="1" applyAlignment="1">
      <alignment vertical="center"/>
    </xf>
    <xf numFmtId="0" fontId="25" fillId="29" borderId="5" xfId="33" applyFont="1" applyFill="1" applyBorder="1" applyAlignment="1">
      <alignment vertical="center"/>
    </xf>
    <xf numFmtId="0" fontId="25" fillId="29" borderId="3" xfId="33" applyFont="1" applyFill="1" applyBorder="1" applyAlignment="1">
      <alignment vertical="center"/>
    </xf>
    <xf numFmtId="0" fontId="25" fillId="20" borderId="36" xfId="31" applyFont="1" applyFill="1" applyBorder="1"/>
    <xf numFmtId="0" fontId="25" fillId="38" borderId="140" xfId="31" applyFont="1" applyFill="1" applyBorder="1"/>
    <xf numFmtId="0" fontId="25" fillId="19" borderId="173" xfId="31" applyFont="1" applyFill="1" applyBorder="1"/>
    <xf numFmtId="0" fontId="25" fillId="19" borderId="3" xfId="31" applyFont="1" applyFill="1" applyBorder="1"/>
    <xf numFmtId="0" fontId="25" fillId="19" borderId="51" xfId="31" applyFont="1" applyFill="1" applyBorder="1"/>
    <xf numFmtId="0" fontId="25" fillId="20" borderId="41" xfId="31" applyFont="1" applyFill="1" applyBorder="1"/>
    <xf numFmtId="0" fontId="25" fillId="8" borderId="8" xfId="31" applyFont="1" applyFill="1" applyBorder="1"/>
    <xf numFmtId="0" fontId="25" fillId="38" borderId="89" xfId="31" applyFont="1" applyFill="1" applyBorder="1"/>
    <xf numFmtId="0" fontId="25" fillId="19" borderId="44" xfId="31" applyFont="1" applyFill="1" applyBorder="1"/>
    <xf numFmtId="0" fontId="25" fillId="19" borderId="33" xfId="31" applyFont="1" applyFill="1" applyBorder="1"/>
    <xf numFmtId="0" fontId="25" fillId="19" borderId="20" xfId="31" applyFont="1" applyFill="1" applyBorder="1"/>
    <xf numFmtId="0" fontId="25" fillId="20" borderId="140" xfId="31" applyFont="1" applyFill="1" applyBorder="1"/>
    <xf numFmtId="0" fontId="25" fillId="50" borderId="173" xfId="41" applyFont="1" applyFill="1" applyBorder="1"/>
    <xf numFmtId="0" fontId="25" fillId="50" borderId="3" xfId="41" applyFont="1" applyFill="1" applyBorder="1"/>
    <xf numFmtId="0" fontId="25" fillId="50" borderId="51" xfId="41" applyFont="1" applyFill="1" applyBorder="1"/>
    <xf numFmtId="0" fontId="25" fillId="8" borderId="20" xfId="41" applyFont="1" applyFill="1" applyBorder="1"/>
    <xf numFmtId="0" fontId="25" fillId="50" borderId="51" xfId="41" applyFont="1" applyFill="1" applyBorder="1" applyAlignment="1">
      <alignment wrapText="1"/>
    </xf>
    <xf numFmtId="0" fontId="25" fillId="20" borderId="89" xfId="31" applyFont="1" applyFill="1" applyBorder="1"/>
    <xf numFmtId="0" fontId="25" fillId="8" borderId="44" xfId="41" applyFont="1" applyFill="1" applyBorder="1"/>
    <xf numFmtId="0" fontId="50" fillId="8" borderId="20" xfId="41" applyFont="1" applyFill="1" applyBorder="1" applyAlignment="1">
      <alignment wrapText="1"/>
    </xf>
    <xf numFmtId="0" fontId="25" fillId="29" borderId="0" xfId="41" applyFont="1" applyFill="1"/>
    <xf numFmtId="0" fontId="32" fillId="29" borderId="0" xfId="0" applyFont="1" applyFill="1">
      <alignment vertical="center"/>
    </xf>
    <xf numFmtId="0" fontId="43" fillId="29" borderId="0" xfId="0" applyFont="1" applyFill="1">
      <alignment vertical="center"/>
    </xf>
    <xf numFmtId="0" fontId="25" fillId="29" borderId="0" xfId="30" applyFont="1" applyFill="1">
      <alignment vertical="center"/>
    </xf>
    <xf numFmtId="0" fontId="25" fillId="63" borderId="11" xfId="0" applyFont="1" applyFill="1" applyBorder="1" applyAlignment="1">
      <alignment horizontal="center" vertical="center" wrapText="1"/>
    </xf>
    <xf numFmtId="211" fontId="25" fillId="62" borderId="9" xfId="38" applyNumberFormat="1" applyFont="1" applyFill="1" applyBorder="1" applyAlignment="1">
      <alignment vertical="center"/>
    </xf>
    <xf numFmtId="211" fontId="25" fillId="62" borderId="11" xfId="38" applyNumberFormat="1" applyFont="1" applyFill="1" applyBorder="1" applyAlignment="1">
      <alignment vertical="center"/>
    </xf>
    <xf numFmtId="211" fontId="25" fillId="62" borderId="4" xfId="38" applyNumberFormat="1" applyFont="1" applyFill="1" applyBorder="1" applyAlignment="1">
      <alignment vertical="center"/>
    </xf>
    <xf numFmtId="211" fontId="25" fillId="62" borderId="1" xfId="38" applyNumberFormat="1" applyFont="1" applyFill="1" applyBorder="1" applyAlignment="1">
      <alignment vertical="center"/>
    </xf>
    <xf numFmtId="211" fontId="25" fillId="62" borderId="1" xfId="38" quotePrefix="1" applyNumberFormat="1" applyFont="1" applyFill="1" applyBorder="1" applyAlignment="1">
      <alignment vertical="center"/>
    </xf>
    <xf numFmtId="211" fontId="25" fillId="62" borderId="1" xfId="0" applyNumberFormat="1" applyFont="1" applyFill="1" applyBorder="1">
      <alignment vertical="center"/>
    </xf>
    <xf numFmtId="0" fontId="11" fillId="29" borderId="0" xfId="0" applyFont="1" applyFill="1">
      <alignment vertical="center"/>
    </xf>
    <xf numFmtId="179" fontId="25" fillId="29" borderId="0" xfId="0" applyNumberFormat="1" applyFont="1" applyFill="1">
      <alignment vertical="center"/>
    </xf>
    <xf numFmtId="0" fontId="70" fillId="29" borderId="0" xfId="0" applyFont="1" applyFill="1">
      <alignment vertical="center"/>
    </xf>
    <xf numFmtId="0" fontId="33" fillId="29" borderId="0" xfId="33" applyFont="1" applyFill="1" applyAlignment="1">
      <alignment horizontal="left" vertical="center"/>
    </xf>
    <xf numFmtId="0" fontId="25" fillId="29" borderId="197" xfId="33" applyFont="1" applyFill="1" applyBorder="1" applyAlignment="1">
      <alignment vertical="center"/>
    </xf>
    <xf numFmtId="176" fontId="25" fillId="29" borderId="194" xfId="33" applyNumberFormat="1" applyFont="1" applyFill="1" applyBorder="1" applyAlignment="1">
      <alignment horizontal="center" vertical="center"/>
    </xf>
    <xf numFmtId="177" fontId="25" fillId="29" borderId="95" xfId="33" applyNumberFormat="1" applyFont="1" applyFill="1" applyBorder="1" applyAlignment="1">
      <alignment vertical="center"/>
    </xf>
    <xf numFmtId="176" fontId="25" fillId="29" borderId="176" xfId="33" applyNumberFormat="1" applyFont="1" applyFill="1" applyBorder="1" applyAlignment="1">
      <alignment horizontal="center" vertical="center"/>
    </xf>
    <xf numFmtId="0" fontId="25" fillId="29" borderId="152" xfId="33" applyFont="1" applyFill="1" applyBorder="1" applyAlignment="1">
      <alignment vertical="center"/>
    </xf>
    <xf numFmtId="0" fontId="25" fillId="29" borderId="120" xfId="33" applyFont="1" applyFill="1" applyBorder="1" applyAlignment="1">
      <alignment vertical="center"/>
    </xf>
    <xf numFmtId="0" fontId="26" fillId="29" borderId="121" xfId="33" applyFont="1" applyFill="1" applyBorder="1" applyAlignment="1">
      <alignment vertical="center"/>
    </xf>
    <xf numFmtId="177" fontId="25" fillId="29" borderId="36" xfId="33" applyNumberFormat="1" applyFont="1" applyFill="1" applyBorder="1" applyAlignment="1">
      <alignment vertical="center"/>
    </xf>
    <xf numFmtId="0" fontId="25" fillId="29" borderId="95" xfId="33" applyFont="1" applyFill="1" applyBorder="1" applyAlignment="1">
      <alignment vertical="center"/>
    </xf>
    <xf numFmtId="176" fontId="25" fillId="29" borderId="176" xfId="33" applyNumberFormat="1" applyFont="1" applyFill="1" applyBorder="1" applyAlignment="1">
      <alignment horizontal="center" vertical="center" wrapText="1"/>
    </xf>
    <xf numFmtId="177" fontId="25" fillId="29" borderId="153" xfId="33" applyNumberFormat="1" applyFont="1" applyFill="1" applyBorder="1" applyAlignment="1">
      <alignment vertical="center"/>
    </xf>
    <xf numFmtId="0" fontId="25" fillId="29" borderId="154" xfId="33" applyFont="1" applyFill="1" applyBorder="1" applyAlignment="1">
      <alignment vertical="center"/>
    </xf>
    <xf numFmtId="0" fontId="25" fillId="20" borderId="81" xfId="33" applyFont="1" applyFill="1" applyBorder="1" applyAlignment="1">
      <alignment vertical="center"/>
    </xf>
    <xf numFmtId="0" fontId="25" fillId="20" borderId="122" xfId="33" applyFont="1" applyFill="1" applyBorder="1" applyAlignment="1">
      <alignment vertical="center"/>
    </xf>
    <xf numFmtId="0" fontId="25" fillId="20" borderId="177" xfId="33" applyFont="1" applyFill="1" applyBorder="1" applyAlignment="1">
      <alignment vertical="center"/>
    </xf>
    <xf numFmtId="0" fontId="26" fillId="29" borderId="0" xfId="33" applyFont="1" applyFill="1" applyAlignment="1">
      <alignment horizontal="left" vertical="center"/>
    </xf>
    <xf numFmtId="176" fontId="25" fillId="29" borderId="0" xfId="33" applyNumberFormat="1" applyFont="1" applyFill="1" applyAlignment="1">
      <alignment horizontal="center" vertical="center"/>
    </xf>
    <xf numFmtId="0" fontId="26" fillId="29" borderId="0" xfId="33" applyFont="1" applyFill="1" applyAlignment="1">
      <alignment horizontal="center" vertical="center"/>
    </xf>
    <xf numFmtId="177" fontId="25" fillId="29" borderId="0" xfId="33" applyNumberFormat="1" applyFont="1" applyFill="1" applyAlignment="1">
      <alignment horizontal="center" vertical="center"/>
    </xf>
    <xf numFmtId="0" fontId="25" fillId="40" borderId="78" xfId="33" applyFont="1" applyFill="1" applyBorder="1" applyAlignment="1">
      <alignment horizontal="center" vertical="center"/>
    </xf>
    <xf numFmtId="0" fontId="25" fillId="29" borderId="20" xfId="33" applyFont="1" applyFill="1" applyBorder="1" applyAlignment="1">
      <alignment vertical="center"/>
    </xf>
    <xf numFmtId="176" fontId="25" fillId="29" borderId="78" xfId="33" applyNumberFormat="1" applyFont="1" applyFill="1" applyBorder="1" applyAlignment="1">
      <alignment horizontal="center" vertical="center"/>
    </xf>
    <xf numFmtId="0" fontId="26" fillId="29" borderId="44" xfId="33" applyFont="1" applyFill="1" applyBorder="1" applyAlignment="1">
      <alignment vertical="center"/>
    </xf>
    <xf numFmtId="177" fontId="25" fillId="29" borderId="20" xfId="33" applyNumberFormat="1" applyFont="1" applyFill="1" applyBorder="1" applyAlignment="1">
      <alignment vertical="center"/>
    </xf>
    <xf numFmtId="176" fontId="25" fillId="29" borderId="78" xfId="33" applyNumberFormat="1" applyFont="1" applyFill="1" applyBorder="1" applyAlignment="1">
      <alignment horizontal="center" vertical="center" wrapText="1"/>
    </xf>
    <xf numFmtId="177" fontId="25" fillId="29" borderId="119" xfId="33" applyNumberFormat="1" applyFont="1" applyFill="1" applyBorder="1" applyAlignment="1">
      <alignment vertical="center"/>
    </xf>
    <xf numFmtId="0" fontId="25" fillId="29" borderId="32" xfId="33" applyFont="1" applyFill="1" applyBorder="1" applyAlignment="1">
      <alignment horizontal="left" vertical="center"/>
    </xf>
    <xf numFmtId="0" fontId="25" fillId="29" borderId="97" xfId="33" applyFont="1" applyFill="1" applyBorder="1" applyAlignment="1">
      <alignment horizontal="centerContinuous" vertical="center"/>
    </xf>
    <xf numFmtId="176" fontId="25" fillId="29" borderId="80" xfId="33" applyNumberFormat="1" applyFont="1" applyFill="1" applyBorder="1" applyAlignment="1">
      <alignment horizontal="centerContinuous" vertical="center"/>
    </xf>
    <xf numFmtId="0" fontId="25" fillId="40" borderId="141" xfId="33" applyFont="1" applyFill="1" applyBorder="1" applyAlignment="1">
      <alignment vertical="center"/>
    </xf>
    <xf numFmtId="0" fontId="25" fillId="40" borderId="42" xfId="33" applyFont="1" applyFill="1" applyBorder="1" applyAlignment="1">
      <alignment vertical="center"/>
    </xf>
    <xf numFmtId="0" fontId="26" fillId="40" borderId="38" xfId="33" applyFont="1" applyFill="1" applyBorder="1" applyAlignment="1">
      <alignment horizontal="center" vertical="center"/>
    </xf>
    <xf numFmtId="177" fontId="25" fillId="29" borderId="5" xfId="33" applyNumberFormat="1" applyFont="1" applyFill="1" applyBorder="1" applyAlignment="1">
      <alignment vertical="center"/>
    </xf>
    <xf numFmtId="177" fontId="25" fillId="29" borderId="48" xfId="33" applyNumberFormat="1" applyFont="1" applyFill="1" applyBorder="1" applyAlignment="1">
      <alignment vertical="center"/>
    </xf>
    <xf numFmtId="0" fontId="25" fillId="29" borderId="71" xfId="33" applyFont="1" applyFill="1" applyBorder="1" applyAlignment="1">
      <alignment vertical="center"/>
    </xf>
    <xf numFmtId="0" fontId="25" fillId="24" borderId="198" xfId="33" applyFont="1" applyFill="1" applyBorder="1" applyAlignment="1">
      <alignment vertical="center"/>
    </xf>
    <xf numFmtId="0" fontId="25" fillId="40" borderId="33" xfId="33" applyFont="1" applyFill="1" applyBorder="1" applyAlignment="1">
      <alignment vertical="center"/>
    </xf>
    <xf numFmtId="177" fontId="25" fillId="29" borderId="81" xfId="33" applyNumberFormat="1" applyFont="1" applyFill="1" applyBorder="1" applyAlignment="1">
      <alignment vertical="center"/>
    </xf>
    <xf numFmtId="177" fontId="25" fillId="29" borderId="122" xfId="33" applyNumberFormat="1" applyFont="1" applyFill="1" applyBorder="1" applyAlignment="1">
      <alignment vertical="center"/>
    </xf>
    <xf numFmtId="0" fontId="25" fillId="5" borderId="17" xfId="33" applyFont="1" applyFill="1" applyBorder="1" applyAlignment="1">
      <alignment horizontal="center" vertical="center" wrapText="1"/>
    </xf>
    <xf numFmtId="0" fontId="25" fillId="50" borderId="3" xfId="0" applyFont="1" applyFill="1" applyBorder="1" applyAlignment="1">
      <alignment horizontal="center" vertical="center"/>
    </xf>
    <xf numFmtId="0" fontId="25" fillId="50" borderId="8" xfId="0" applyFont="1" applyFill="1" applyBorder="1" applyAlignment="1">
      <alignment horizontal="center" vertical="center" wrapText="1"/>
    </xf>
    <xf numFmtId="0" fontId="25" fillId="50" borderId="0" xfId="0" applyFont="1" applyFill="1" applyAlignment="1">
      <alignment horizontal="center" vertical="center" wrapText="1"/>
    </xf>
    <xf numFmtId="187" fontId="25" fillId="19" borderId="0" xfId="33" applyNumberFormat="1" applyFont="1" applyFill="1" applyAlignment="1">
      <alignment vertical="center" wrapText="1"/>
    </xf>
    <xf numFmtId="179" fontId="25" fillId="8" borderId="33" xfId="33" applyNumberFormat="1" applyFont="1" applyFill="1" applyBorder="1" applyAlignment="1">
      <alignment vertical="center"/>
    </xf>
    <xf numFmtId="0" fontId="25" fillId="29" borderId="114" xfId="33" applyFont="1" applyFill="1" applyBorder="1" applyAlignment="1">
      <alignment vertical="center"/>
    </xf>
    <xf numFmtId="0" fontId="25" fillId="29" borderId="47" xfId="33" applyFont="1" applyFill="1" applyBorder="1" applyAlignment="1">
      <alignment vertical="center"/>
    </xf>
    <xf numFmtId="0" fontId="25" fillId="29" borderId="11" xfId="33" applyFont="1" applyFill="1" applyBorder="1" applyAlignment="1">
      <alignment vertical="center"/>
    </xf>
    <xf numFmtId="0" fontId="25" fillId="29" borderId="48" xfId="33" applyFont="1" applyFill="1" applyBorder="1" applyAlignment="1">
      <alignment vertical="center"/>
    </xf>
    <xf numFmtId="179" fontId="25" fillId="29" borderId="44" xfId="33" applyNumberFormat="1" applyFont="1" applyFill="1" applyBorder="1" applyAlignment="1">
      <alignment vertical="center"/>
    </xf>
    <xf numFmtId="0" fontId="61" fillId="0" borderId="0" xfId="33" applyFont="1" applyAlignment="1">
      <alignment horizontal="left" vertical="center"/>
    </xf>
    <xf numFmtId="0" fontId="25" fillId="40" borderId="40" xfId="33" applyFont="1" applyFill="1" applyBorder="1" applyAlignment="1">
      <alignment horizontal="center" vertical="center"/>
    </xf>
    <xf numFmtId="0" fontId="60" fillId="29" borderId="0" xfId="33" applyFont="1" applyFill="1" applyAlignment="1">
      <alignment vertical="center"/>
    </xf>
    <xf numFmtId="0" fontId="33" fillId="29" borderId="0" xfId="0" applyFont="1" applyFill="1">
      <alignment vertical="center"/>
    </xf>
    <xf numFmtId="0" fontId="66" fillId="29" borderId="0" xfId="28" applyFont="1" applyFill="1" applyAlignment="1" applyProtection="1">
      <alignment horizontal="right" vertical="center"/>
    </xf>
    <xf numFmtId="0" fontId="66" fillId="29" borderId="0" xfId="28" applyFont="1" applyFill="1" applyBorder="1" applyAlignment="1" applyProtection="1">
      <alignment vertical="center" wrapText="1"/>
    </xf>
    <xf numFmtId="0" fontId="66" fillId="29" borderId="0" xfId="28" applyFont="1" applyFill="1" applyAlignment="1" applyProtection="1">
      <alignment vertical="center"/>
    </xf>
    <xf numFmtId="0" fontId="71" fillId="29" borderId="0" xfId="34" applyFont="1" applyFill="1" applyAlignment="1">
      <alignment vertical="top"/>
    </xf>
    <xf numFmtId="0" fontId="25" fillId="29" borderId="1" xfId="34" applyFont="1" applyFill="1" applyBorder="1" applyAlignment="1">
      <alignment horizontal="center" vertical="top"/>
    </xf>
    <xf numFmtId="0" fontId="25" fillId="29" borderId="33" xfId="34" applyFont="1" applyFill="1" applyBorder="1" applyAlignment="1">
      <alignment horizontal="right" vertical="top"/>
    </xf>
    <xf numFmtId="0" fontId="25" fillId="29" borderId="1" xfId="34" applyFont="1" applyFill="1" applyBorder="1" applyAlignment="1">
      <alignment horizontal="right" vertical="top"/>
    </xf>
    <xf numFmtId="0" fontId="25" fillId="29" borderId="114" xfId="34" applyFont="1" applyFill="1" applyBorder="1">
      <alignment vertical="center"/>
    </xf>
    <xf numFmtId="0" fontId="25" fillId="29" borderId="114" xfId="34" applyFont="1" applyFill="1" applyBorder="1" applyAlignment="1">
      <alignment vertical="center" wrapText="1"/>
    </xf>
    <xf numFmtId="0" fontId="25" fillId="29" borderId="0" xfId="34" applyFont="1" applyFill="1" applyAlignment="1">
      <alignment horizontal="center" vertical="center" wrapText="1"/>
    </xf>
    <xf numFmtId="38" fontId="25" fillId="29" borderId="20" xfId="29" applyFont="1" applyFill="1" applyBorder="1" applyAlignment="1">
      <alignment vertical="center"/>
    </xf>
    <xf numFmtId="0" fontId="25" fillId="29" borderId="89" xfId="34" applyFont="1" applyFill="1" applyBorder="1">
      <alignment vertical="center"/>
    </xf>
    <xf numFmtId="181" fontId="28" fillId="29" borderId="0" xfId="33" applyNumberFormat="1" applyFont="1" applyFill="1" applyAlignment="1">
      <alignment horizontal="left" vertical="top"/>
    </xf>
    <xf numFmtId="176" fontId="25" fillId="29" borderId="78" xfId="33" applyNumberFormat="1" applyFont="1" applyFill="1" applyBorder="1" applyAlignment="1">
      <alignment horizontal="right" vertical="center" wrapText="1"/>
    </xf>
    <xf numFmtId="0" fontId="33" fillId="29" borderId="0" xfId="33" applyFont="1" applyFill="1" applyAlignment="1">
      <alignment horizontal="left"/>
    </xf>
    <xf numFmtId="0" fontId="33" fillId="42" borderId="35" xfId="33" applyFont="1" applyFill="1" applyBorder="1" applyAlignment="1">
      <alignment vertical="center"/>
    </xf>
    <xf numFmtId="0" fontId="33" fillId="42" borderId="37" xfId="33" applyFont="1" applyFill="1" applyBorder="1" applyAlignment="1">
      <alignment horizontal="left" vertical="center"/>
    </xf>
    <xf numFmtId="0" fontId="33" fillId="42" borderId="125" xfId="33" applyFont="1" applyFill="1" applyBorder="1" applyAlignment="1">
      <alignment horizontal="center" vertical="center"/>
    </xf>
    <xf numFmtId="0" fontId="33" fillId="42" borderId="36" xfId="33" applyFont="1" applyFill="1" applyBorder="1" applyAlignment="1">
      <alignment vertical="center"/>
    </xf>
    <xf numFmtId="0" fontId="33" fillId="20" borderId="126" xfId="33" applyFont="1" applyFill="1" applyBorder="1" applyAlignment="1">
      <alignment vertical="center" wrapText="1"/>
    </xf>
    <xf numFmtId="0" fontId="33" fillId="20" borderId="179" xfId="33" applyFont="1" applyFill="1" applyBorder="1" applyAlignment="1">
      <alignment vertical="center" wrapText="1"/>
    </xf>
    <xf numFmtId="0" fontId="25" fillId="42" borderId="36" xfId="33" applyFont="1" applyFill="1" applyBorder="1" applyAlignment="1">
      <alignment vertical="center"/>
    </xf>
    <xf numFmtId="0" fontId="25" fillId="29" borderId="173" xfId="33" applyFont="1" applyFill="1" applyBorder="1" applyAlignment="1">
      <alignment vertical="center" wrapText="1"/>
    </xf>
    <xf numFmtId="0" fontId="25" fillId="29" borderId="23" xfId="33" applyFont="1" applyFill="1" applyBorder="1" applyAlignment="1">
      <alignment vertical="center" wrapText="1"/>
    </xf>
    <xf numFmtId="0" fontId="25" fillId="29" borderId="167" xfId="33" applyFont="1" applyFill="1" applyBorder="1" applyAlignment="1">
      <alignment vertical="center" wrapText="1"/>
    </xf>
    <xf numFmtId="0" fontId="25" fillId="29" borderId="51" xfId="33" applyFont="1" applyFill="1" applyBorder="1" applyAlignment="1">
      <alignment vertical="center" wrapText="1"/>
    </xf>
    <xf numFmtId="0" fontId="33" fillId="53" borderId="44" xfId="33" applyFont="1" applyFill="1" applyBorder="1" applyAlignment="1">
      <alignment vertical="center"/>
    </xf>
    <xf numFmtId="0" fontId="33" fillId="53" borderId="89" xfId="33" applyFont="1" applyFill="1" applyBorder="1" applyAlignment="1">
      <alignment vertical="center"/>
    </xf>
    <xf numFmtId="0" fontId="25" fillId="53" borderId="179" xfId="33" applyFont="1" applyFill="1" applyBorder="1" applyAlignment="1">
      <alignment vertical="center" wrapText="1"/>
    </xf>
    <xf numFmtId="0" fontId="25" fillId="53" borderId="20" xfId="33" applyFont="1" applyFill="1" applyBorder="1" applyAlignment="1">
      <alignment vertical="center"/>
    </xf>
    <xf numFmtId="0" fontId="25" fillId="29" borderId="50" xfId="33" applyFont="1" applyFill="1" applyBorder="1" applyAlignment="1">
      <alignment vertical="center" wrapText="1"/>
    </xf>
    <xf numFmtId="0" fontId="25" fillId="29" borderId="26" xfId="33" applyFont="1" applyFill="1" applyBorder="1" applyAlignment="1">
      <alignment vertical="center" wrapText="1"/>
    </xf>
    <xf numFmtId="0" fontId="33" fillId="53" borderId="3" xfId="33" applyFont="1" applyFill="1" applyBorder="1" applyAlignment="1">
      <alignment vertical="center"/>
    </xf>
    <xf numFmtId="0" fontId="25" fillId="29" borderId="167" xfId="33" applyFont="1" applyFill="1" applyBorder="1" applyAlignment="1">
      <alignment vertical="center"/>
    </xf>
    <xf numFmtId="0" fontId="25" fillId="29" borderId="26" xfId="33" applyFont="1" applyFill="1" applyBorder="1" applyAlignment="1">
      <alignment vertical="center"/>
    </xf>
    <xf numFmtId="0" fontId="25" fillId="20" borderId="52" xfId="33" applyFont="1" applyFill="1" applyBorder="1" applyAlignment="1">
      <alignment horizontal="left" vertical="center" wrapText="1"/>
    </xf>
    <xf numFmtId="0" fontId="25" fillId="29" borderId="50" xfId="33" applyFont="1" applyFill="1" applyBorder="1" applyAlignment="1">
      <alignment horizontal="left" vertical="center" wrapText="1"/>
    </xf>
    <xf numFmtId="0" fontId="25" fillId="29" borderId="25" xfId="33" applyFont="1" applyFill="1" applyBorder="1" applyAlignment="1">
      <alignment horizontal="left" vertical="center" wrapText="1"/>
    </xf>
    <xf numFmtId="0" fontId="25" fillId="29" borderId="145" xfId="33" applyFont="1" applyFill="1" applyBorder="1" applyAlignment="1">
      <alignment horizontal="left" vertical="center"/>
    </xf>
    <xf numFmtId="0" fontId="25" fillId="29" borderId="182" xfId="33" applyFont="1" applyFill="1" applyBorder="1" applyAlignment="1">
      <alignment horizontal="left" vertical="center"/>
    </xf>
    <xf numFmtId="0" fontId="33" fillId="43" borderId="89" xfId="33" applyFont="1" applyFill="1" applyBorder="1" applyAlignment="1">
      <alignment vertical="center"/>
    </xf>
    <xf numFmtId="0" fontId="33" fillId="43" borderId="20" xfId="33" applyFont="1" applyFill="1" applyBorder="1" applyAlignment="1">
      <alignment vertical="center"/>
    </xf>
    <xf numFmtId="0" fontId="25" fillId="43" borderId="52" xfId="33" applyFont="1" applyFill="1" applyBorder="1" applyAlignment="1">
      <alignment vertical="center"/>
    </xf>
    <xf numFmtId="0" fontId="33" fillId="58" borderId="44" xfId="33" applyFont="1" applyFill="1" applyBorder="1" applyAlignment="1">
      <alignment vertical="center"/>
    </xf>
    <xf numFmtId="0" fontId="33" fillId="58" borderId="89" xfId="33" applyFont="1" applyFill="1" applyBorder="1" applyAlignment="1">
      <alignment vertical="center"/>
    </xf>
    <xf numFmtId="0" fontId="25" fillId="58" borderId="179" xfId="33" applyFont="1" applyFill="1" applyBorder="1" applyAlignment="1">
      <alignment vertical="center" wrapText="1"/>
    </xf>
    <xf numFmtId="0" fontId="25" fillId="57" borderId="125" xfId="33" applyFont="1" applyFill="1" applyBorder="1" applyAlignment="1">
      <alignment vertical="center" wrapText="1"/>
    </xf>
    <xf numFmtId="0" fontId="33" fillId="24" borderId="0" xfId="33" applyFont="1" applyFill="1" applyAlignment="1">
      <alignment vertical="center"/>
    </xf>
    <xf numFmtId="0" fontId="33" fillId="24" borderId="114" xfId="33" applyFont="1" applyFill="1" applyBorder="1" applyAlignment="1">
      <alignment vertical="center"/>
    </xf>
    <xf numFmtId="0" fontId="33" fillId="24" borderId="175" xfId="33" applyFont="1" applyFill="1" applyBorder="1" applyAlignment="1">
      <alignment vertical="center" wrapText="1"/>
    </xf>
    <xf numFmtId="0" fontId="25" fillId="24" borderId="92" xfId="33" applyFont="1" applyFill="1" applyBorder="1" applyAlignment="1">
      <alignment vertical="center"/>
    </xf>
    <xf numFmtId="0" fontId="25" fillId="29" borderId="180" xfId="33" applyFont="1" applyFill="1" applyBorder="1" applyAlignment="1">
      <alignment vertical="center" wrapText="1"/>
    </xf>
    <xf numFmtId="0" fontId="25" fillId="29" borderId="181" xfId="33" applyFont="1" applyFill="1" applyBorder="1" applyAlignment="1">
      <alignment vertical="center" wrapText="1"/>
    </xf>
    <xf numFmtId="0" fontId="25" fillId="29" borderId="182" xfId="33" applyFont="1" applyFill="1" applyBorder="1" applyAlignment="1">
      <alignment vertical="center" wrapText="1"/>
    </xf>
    <xf numFmtId="0" fontId="33" fillId="23" borderId="44" xfId="33" applyFont="1" applyFill="1" applyBorder="1" applyAlignment="1">
      <alignment vertical="center"/>
    </xf>
    <xf numFmtId="0" fontId="25" fillId="23" borderId="140" xfId="33" applyFont="1" applyFill="1" applyBorder="1" applyAlignment="1">
      <alignment vertical="center" wrapText="1"/>
    </xf>
    <xf numFmtId="0" fontId="33" fillId="25" borderId="48" xfId="33" applyFont="1" applyFill="1" applyBorder="1" applyAlignment="1">
      <alignment vertical="center"/>
    </xf>
    <xf numFmtId="0" fontId="33" fillId="25" borderId="126" xfId="33" applyFont="1" applyFill="1" applyBorder="1" applyAlignment="1">
      <alignment vertical="center" wrapText="1"/>
    </xf>
    <xf numFmtId="0" fontId="25" fillId="24" borderId="18" xfId="33" applyFont="1" applyFill="1" applyBorder="1" applyAlignment="1">
      <alignment vertical="center"/>
    </xf>
    <xf numFmtId="0" fontId="33" fillId="42" borderId="0" xfId="33" applyFont="1" applyFill="1" applyAlignment="1">
      <alignment vertical="center"/>
    </xf>
    <xf numFmtId="0" fontId="33" fillId="42" borderId="140" xfId="33" applyFont="1" applyFill="1" applyBorder="1" applyAlignment="1">
      <alignment vertical="center" wrapText="1"/>
    </xf>
    <xf numFmtId="0" fontId="33" fillId="26" borderId="42" xfId="33" applyFont="1" applyFill="1" applyBorder="1" applyAlignment="1">
      <alignment vertical="center"/>
    </xf>
    <xf numFmtId="0" fontId="33" fillId="26" borderId="125" xfId="33" applyFont="1" applyFill="1" applyBorder="1" applyAlignment="1">
      <alignment vertical="center" wrapText="1"/>
    </xf>
    <xf numFmtId="0" fontId="25" fillId="26" borderId="92" xfId="33" applyFont="1" applyFill="1" applyBorder="1" applyAlignment="1">
      <alignment vertical="center"/>
    </xf>
    <xf numFmtId="0" fontId="25" fillId="26" borderId="18" xfId="33" applyFont="1" applyFill="1" applyBorder="1" applyAlignment="1">
      <alignment vertical="center"/>
    </xf>
    <xf numFmtId="0" fontId="25" fillId="29" borderId="137" xfId="33" applyFont="1" applyFill="1" applyBorder="1" applyAlignment="1">
      <alignment vertical="center"/>
    </xf>
    <xf numFmtId="0" fontId="33" fillId="48" borderId="184" xfId="33" applyFont="1" applyFill="1" applyBorder="1" applyAlignment="1">
      <alignment vertical="center" wrapText="1"/>
    </xf>
    <xf numFmtId="0" fontId="33" fillId="43" borderId="179" xfId="33" applyFont="1" applyFill="1" applyBorder="1" applyAlignment="1">
      <alignment vertical="center"/>
    </xf>
    <xf numFmtId="0" fontId="25" fillId="43" borderId="4" xfId="33" applyFont="1" applyFill="1" applyBorder="1" applyAlignment="1">
      <alignment vertical="center"/>
    </xf>
    <xf numFmtId="0" fontId="25" fillId="29" borderId="185" xfId="33" applyFont="1" applyFill="1" applyBorder="1" applyAlignment="1">
      <alignment vertical="center"/>
    </xf>
    <xf numFmtId="0" fontId="25" fillId="29" borderId="7" xfId="33" applyFont="1" applyFill="1" applyBorder="1" applyAlignment="1">
      <alignment vertical="center"/>
    </xf>
    <xf numFmtId="0" fontId="25" fillId="29" borderId="128" xfId="33" applyFont="1" applyFill="1" applyBorder="1" applyAlignment="1">
      <alignment vertical="center" wrapText="1"/>
    </xf>
    <xf numFmtId="0" fontId="25" fillId="24" borderId="1" xfId="33" applyFont="1" applyFill="1" applyBorder="1" applyAlignment="1">
      <alignment horizontal="left" vertical="center"/>
    </xf>
    <xf numFmtId="0" fontId="25" fillId="29" borderId="1" xfId="33" applyFont="1" applyFill="1" applyBorder="1" applyAlignment="1">
      <alignment vertical="center" wrapText="1"/>
    </xf>
    <xf numFmtId="0" fontId="25" fillId="40" borderId="1" xfId="33" applyFont="1" applyFill="1" applyBorder="1" applyAlignment="1">
      <alignment horizontal="left" vertical="center"/>
    </xf>
    <xf numFmtId="0" fontId="25" fillId="29" borderId="25" xfId="33" applyFont="1" applyFill="1" applyBorder="1" applyAlignment="1">
      <alignment vertical="center" wrapText="1"/>
    </xf>
    <xf numFmtId="38" fontId="25" fillId="30" borderId="51" xfId="29" applyFont="1" applyFill="1" applyBorder="1" applyAlignment="1">
      <alignment vertical="center"/>
    </xf>
    <xf numFmtId="38" fontId="25" fillId="30" borderId="26" xfId="29" applyFont="1" applyFill="1" applyBorder="1" applyAlignment="1">
      <alignment vertical="center"/>
    </xf>
    <xf numFmtId="38" fontId="25" fillId="30" borderId="25" xfId="29" applyFont="1" applyFill="1" applyBorder="1" applyAlignment="1">
      <alignment vertical="center"/>
    </xf>
    <xf numFmtId="38" fontId="25" fillId="30" borderId="51" xfId="29" applyFont="1" applyFill="1" applyBorder="1" applyAlignment="1">
      <alignment vertical="center" wrapText="1"/>
    </xf>
    <xf numFmtId="38" fontId="25" fillId="30" borderId="26" xfId="29" applyFont="1" applyFill="1" applyBorder="1" applyAlignment="1">
      <alignment vertical="center" wrapText="1"/>
    </xf>
    <xf numFmtId="0" fontId="33" fillId="53" borderId="126" xfId="33" applyFont="1" applyFill="1" applyBorder="1" applyAlignment="1">
      <alignment vertical="center"/>
    </xf>
    <xf numFmtId="0" fontId="25" fillId="29" borderId="26" xfId="33" applyFont="1" applyFill="1" applyBorder="1" applyAlignment="1">
      <alignment horizontal="left" vertical="center" wrapText="1"/>
    </xf>
    <xf numFmtId="0" fontId="25" fillId="45" borderId="167" xfId="33" applyFont="1" applyFill="1" applyBorder="1" applyAlignment="1">
      <alignment vertical="center" wrapText="1"/>
    </xf>
    <xf numFmtId="0" fontId="33" fillId="58" borderId="52" xfId="33" applyFont="1" applyFill="1" applyBorder="1" applyAlignment="1">
      <alignment vertical="center"/>
    </xf>
    <xf numFmtId="1" fontId="25" fillId="29" borderId="45" xfId="0" applyNumberFormat="1" applyFont="1" applyFill="1" applyBorder="1" applyAlignment="1">
      <alignment horizontal="left" vertical="center" indent="1"/>
    </xf>
    <xf numFmtId="0" fontId="33" fillId="29" borderId="180" xfId="33" applyFont="1" applyFill="1" applyBorder="1" applyAlignment="1">
      <alignment vertical="center"/>
    </xf>
    <xf numFmtId="1" fontId="25" fillId="29" borderId="22" xfId="0" applyNumberFormat="1" applyFont="1" applyFill="1" applyBorder="1" applyAlignment="1">
      <alignment horizontal="left" vertical="center" indent="1"/>
    </xf>
    <xf numFmtId="0" fontId="33" fillId="29" borderId="181" xfId="33" applyFont="1" applyFill="1" applyBorder="1" applyAlignment="1">
      <alignment vertical="center"/>
    </xf>
    <xf numFmtId="0" fontId="33" fillId="29" borderId="187" xfId="33" applyFont="1" applyFill="1" applyBorder="1" applyAlignment="1">
      <alignment vertical="center"/>
    </xf>
    <xf numFmtId="0" fontId="33" fillId="58" borderId="43" xfId="33" applyFont="1" applyFill="1" applyBorder="1" applyAlignment="1">
      <alignment vertical="center"/>
    </xf>
    <xf numFmtId="0" fontId="33" fillId="40" borderId="0" xfId="33" applyFont="1" applyFill="1" applyAlignment="1">
      <alignment vertical="center"/>
    </xf>
    <xf numFmtId="0" fontId="33" fillId="40" borderId="114" xfId="33" applyFont="1" applyFill="1" applyBorder="1" applyAlignment="1">
      <alignment vertical="center"/>
    </xf>
    <xf numFmtId="0" fontId="25" fillId="40" borderId="0" xfId="33" applyFont="1" applyFill="1" applyAlignment="1">
      <alignment vertical="center"/>
    </xf>
    <xf numFmtId="0" fontId="33" fillId="20" borderId="179" xfId="33" applyFont="1" applyFill="1" applyBorder="1" applyAlignment="1">
      <alignment vertical="center"/>
    </xf>
    <xf numFmtId="0" fontId="33" fillId="23" borderId="140" xfId="33" applyFont="1" applyFill="1" applyBorder="1" applyAlignment="1">
      <alignment vertical="center"/>
    </xf>
    <xf numFmtId="0" fontId="25" fillId="40" borderId="92" xfId="33" applyFont="1" applyFill="1" applyBorder="1" applyAlignment="1">
      <alignment vertical="center"/>
    </xf>
    <xf numFmtId="0" fontId="33" fillId="25" borderId="126" xfId="33" applyFont="1" applyFill="1" applyBorder="1" applyAlignment="1">
      <alignment vertical="center"/>
    </xf>
    <xf numFmtId="0" fontId="25" fillId="40" borderId="7" xfId="33" applyFont="1" applyFill="1" applyBorder="1" applyAlignment="1">
      <alignment vertical="center"/>
    </xf>
    <xf numFmtId="0" fontId="33" fillId="42" borderId="140" xfId="33" applyFont="1" applyFill="1" applyBorder="1" applyAlignment="1">
      <alignment vertical="center"/>
    </xf>
    <xf numFmtId="0" fontId="25" fillId="26" borderId="0" xfId="33" applyFont="1" applyFill="1" applyAlignment="1">
      <alignment vertical="center"/>
    </xf>
    <xf numFmtId="0" fontId="25" fillId="26" borderId="7" xfId="33" applyFont="1" applyFill="1" applyBorder="1" applyAlignment="1">
      <alignment vertical="center"/>
    </xf>
    <xf numFmtId="0" fontId="25" fillId="48" borderId="88" xfId="33" applyFont="1" applyFill="1" applyBorder="1" applyAlignment="1">
      <alignment vertical="center"/>
    </xf>
    <xf numFmtId="0" fontId="25" fillId="29" borderId="186" xfId="33" applyFont="1" applyFill="1" applyBorder="1" applyAlignment="1">
      <alignment vertical="center"/>
    </xf>
    <xf numFmtId="0" fontId="25" fillId="45" borderId="11" xfId="33" applyFont="1" applyFill="1" applyBorder="1" applyAlignment="1">
      <alignment horizontal="left" vertical="top"/>
    </xf>
    <xf numFmtId="0" fontId="33" fillId="29" borderId="140" xfId="33" applyFont="1" applyFill="1" applyBorder="1" applyAlignment="1">
      <alignment vertical="center"/>
    </xf>
    <xf numFmtId="0" fontId="25" fillId="29" borderId="1" xfId="33" applyFont="1" applyFill="1" applyBorder="1" applyAlignment="1">
      <alignment horizontal="left" vertical="center" wrapText="1"/>
    </xf>
    <xf numFmtId="0" fontId="25" fillId="29" borderId="1" xfId="33" applyFont="1" applyFill="1" applyBorder="1" applyAlignment="1">
      <alignment horizontal="left" vertical="center"/>
    </xf>
    <xf numFmtId="0" fontId="47" fillId="29" borderId="0" xfId="33" applyFont="1" applyFill="1"/>
    <xf numFmtId="0" fontId="25" fillId="40" borderId="98" xfId="33" applyFont="1" applyFill="1" applyBorder="1" applyAlignment="1">
      <alignment vertical="center"/>
    </xf>
    <xf numFmtId="0" fontId="25" fillId="29" borderId="5" xfId="33" applyFont="1" applyFill="1" applyBorder="1"/>
    <xf numFmtId="176" fontId="25" fillId="29" borderId="74" xfId="33" applyNumberFormat="1" applyFont="1" applyFill="1" applyBorder="1" applyAlignment="1">
      <alignment vertical="center"/>
    </xf>
    <xf numFmtId="179" fontId="25" fillId="29" borderId="75" xfId="33" applyNumberFormat="1" applyFont="1" applyFill="1" applyBorder="1" applyAlignment="1">
      <alignment vertical="center"/>
    </xf>
    <xf numFmtId="179" fontId="25" fillId="29" borderId="126" xfId="33" applyNumberFormat="1" applyFont="1" applyFill="1" applyBorder="1" applyAlignment="1">
      <alignment vertical="center"/>
    </xf>
    <xf numFmtId="0" fontId="25" fillId="29" borderId="100" xfId="33" applyFont="1" applyFill="1" applyBorder="1"/>
    <xf numFmtId="176" fontId="25" fillId="29" borderId="103" xfId="33" applyNumberFormat="1" applyFont="1" applyFill="1" applyBorder="1" applyAlignment="1">
      <alignment vertical="center"/>
    </xf>
    <xf numFmtId="179" fontId="25" fillId="29" borderId="104" xfId="33" applyNumberFormat="1" applyFont="1" applyFill="1" applyBorder="1" applyAlignment="1">
      <alignment vertical="center"/>
    </xf>
    <xf numFmtId="179" fontId="25" fillId="29" borderId="127" xfId="33" applyNumberFormat="1" applyFont="1" applyFill="1" applyBorder="1" applyAlignment="1">
      <alignment vertical="center"/>
    </xf>
    <xf numFmtId="0" fontId="25" fillId="29" borderId="41" xfId="33" applyFont="1" applyFill="1" applyBorder="1"/>
    <xf numFmtId="176" fontId="25" fillId="29" borderId="102" xfId="33" applyNumberFormat="1" applyFont="1" applyFill="1" applyBorder="1" applyAlignment="1">
      <alignment vertical="center"/>
    </xf>
    <xf numFmtId="9" fontId="25" fillId="29" borderId="128" xfId="33" applyNumberFormat="1" applyFont="1" applyFill="1" applyBorder="1" applyAlignment="1">
      <alignment vertical="center"/>
    </xf>
    <xf numFmtId="0" fontId="25" fillId="40" borderId="141" xfId="33" applyFont="1" applyFill="1" applyBorder="1"/>
    <xf numFmtId="0" fontId="28" fillId="29" borderId="0" xfId="33" applyFont="1" applyFill="1" applyAlignment="1">
      <alignment wrapText="1"/>
    </xf>
    <xf numFmtId="0" fontId="26" fillId="29" borderId="0" xfId="33" applyFont="1" applyFill="1"/>
    <xf numFmtId="0" fontId="25" fillId="24" borderId="73" xfId="33" applyFont="1" applyFill="1" applyBorder="1" applyAlignment="1">
      <alignment horizontal="center" vertical="center" wrapText="1"/>
    </xf>
    <xf numFmtId="0" fontId="25" fillId="24" borderId="72" xfId="33" applyFont="1" applyFill="1" applyBorder="1" applyAlignment="1">
      <alignment horizontal="center" vertical="center" wrapText="1"/>
    </xf>
    <xf numFmtId="0" fontId="25" fillId="24" borderId="42" xfId="33" applyFont="1" applyFill="1" applyBorder="1" applyAlignment="1">
      <alignment horizontal="center" vertical="center" wrapText="1"/>
    </xf>
    <xf numFmtId="0" fontId="25" fillId="24" borderId="178" xfId="33" applyFont="1" applyFill="1" applyBorder="1" applyAlignment="1">
      <alignment horizontal="left" vertical="center"/>
    </xf>
    <xf numFmtId="0" fontId="25" fillId="24" borderId="33" xfId="33" applyFont="1" applyFill="1" applyBorder="1" applyAlignment="1">
      <alignment horizontal="left" vertical="center"/>
    </xf>
    <xf numFmtId="0" fontId="25" fillId="29" borderId="0" xfId="33" applyFont="1" applyFill="1" applyAlignment="1">
      <alignment horizontal="left" vertical="top" wrapText="1"/>
    </xf>
    <xf numFmtId="0" fontId="27" fillId="29" borderId="0" xfId="33" applyFont="1" applyFill="1" applyAlignment="1">
      <alignment vertical="center" wrapText="1"/>
    </xf>
    <xf numFmtId="0" fontId="25" fillId="45" borderId="141" xfId="33" applyFont="1" applyFill="1" applyBorder="1" applyAlignment="1">
      <alignment vertical="center"/>
    </xf>
    <xf numFmtId="0" fontId="25" fillId="50" borderId="28" xfId="33" applyFont="1" applyFill="1" applyBorder="1" applyAlignment="1">
      <alignment vertical="center" wrapText="1"/>
    </xf>
    <xf numFmtId="0" fontId="25" fillId="50" borderId="115" xfId="33" applyFont="1" applyFill="1" applyBorder="1" applyAlignment="1">
      <alignment vertical="center" wrapText="1"/>
    </xf>
    <xf numFmtId="0" fontId="25" fillId="50" borderId="30" xfId="33" applyFont="1" applyFill="1" applyBorder="1" applyAlignment="1">
      <alignment vertical="center" wrapText="1"/>
    </xf>
    <xf numFmtId="0" fontId="25" fillId="50" borderId="28" xfId="33" applyFont="1" applyFill="1" applyBorder="1" applyAlignment="1">
      <alignment vertical="center"/>
    </xf>
    <xf numFmtId="0" fontId="25" fillId="50" borderId="30" xfId="33" applyFont="1" applyFill="1" applyBorder="1" applyAlignment="1">
      <alignment vertical="center"/>
    </xf>
    <xf numFmtId="0" fontId="25" fillId="50" borderId="189" xfId="33" applyFont="1" applyFill="1" applyBorder="1" applyAlignment="1">
      <alignment vertical="center"/>
    </xf>
    <xf numFmtId="0" fontId="25" fillId="50" borderId="192" xfId="33" applyFont="1" applyFill="1" applyBorder="1" applyAlignment="1">
      <alignment vertical="center"/>
    </xf>
    <xf numFmtId="0" fontId="25" fillId="45" borderId="177" xfId="33" applyFont="1" applyFill="1" applyBorder="1"/>
    <xf numFmtId="0" fontId="25" fillId="40" borderId="33" xfId="33" applyFont="1" applyFill="1" applyBorder="1" applyAlignment="1">
      <alignment horizontal="center" vertical="center"/>
    </xf>
    <xf numFmtId="0" fontId="25" fillId="40" borderId="21" xfId="33" applyFont="1" applyFill="1" applyBorder="1" applyAlignment="1">
      <alignment horizontal="center" vertical="center"/>
    </xf>
    <xf numFmtId="0" fontId="25" fillId="8" borderId="4" xfId="33" applyFont="1" applyFill="1" applyBorder="1"/>
    <xf numFmtId="0" fontId="25" fillId="8" borderId="9" xfId="33" applyFont="1" applyFill="1" applyBorder="1"/>
    <xf numFmtId="0" fontId="25" fillId="29" borderId="4" xfId="33" applyFont="1" applyFill="1" applyBorder="1"/>
    <xf numFmtId="0" fontId="25" fillId="8" borderId="28" xfId="33" applyFont="1" applyFill="1" applyBorder="1" applyAlignment="1">
      <alignment vertical="center" wrapText="1"/>
    </xf>
    <xf numFmtId="0" fontId="25" fillId="50" borderId="191" xfId="33" applyFont="1" applyFill="1" applyBorder="1" applyAlignment="1">
      <alignment vertical="center" wrapText="1"/>
    </xf>
    <xf numFmtId="0" fontId="25" fillId="50" borderId="115" xfId="33" applyFont="1" applyFill="1" applyBorder="1" applyAlignment="1">
      <alignment vertical="center"/>
    </xf>
    <xf numFmtId="0" fontId="25" fillId="8" borderId="30" xfId="33" applyFont="1" applyFill="1" applyBorder="1" applyAlignment="1">
      <alignment vertical="center" wrapText="1"/>
    </xf>
    <xf numFmtId="0" fontId="25" fillId="8" borderId="115" xfId="33" applyFont="1" applyFill="1" applyBorder="1" applyAlignment="1">
      <alignment vertical="center" wrapText="1"/>
    </xf>
    <xf numFmtId="0" fontId="25" fillId="8" borderId="108" xfId="33" applyFont="1" applyFill="1" applyBorder="1" applyAlignment="1">
      <alignment vertical="center"/>
    </xf>
    <xf numFmtId="0" fontId="25" fillId="8" borderId="70" xfId="33" applyFont="1" applyFill="1" applyBorder="1"/>
    <xf numFmtId="176" fontId="25" fillId="29" borderId="0" xfId="0" applyNumberFormat="1" applyFont="1" applyFill="1" applyAlignment="1">
      <alignment horizontal="center" vertical="center"/>
    </xf>
    <xf numFmtId="179" fontId="25" fillId="8" borderId="48" xfId="33" applyNumberFormat="1" applyFont="1" applyFill="1" applyBorder="1" applyAlignment="1">
      <alignment vertical="center"/>
    </xf>
    <xf numFmtId="0" fontId="51" fillId="8" borderId="0" xfId="33" applyFont="1" applyFill="1" applyAlignment="1">
      <alignment vertical="center"/>
    </xf>
    <xf numFmtId="186" fontId="25" fillId="50" borderId="3" xfId="33" applyNumberFormat="1" applyFont="1" applyFill="1" applyBorder="1" applyAlignment="1">
      <alignment horizontal="center" vertical="center"/>
    </xf>
    <xf numFmtId="176" fontId="25" fillId="50" borderId="8" xfId="0" applyNumberFormat="1" applyFont="1" applyFill="1" applyBorder="1" applyAlignment="1">
      <alignment horizontal="center" vertical="center"/>
    </xf>
    <xf numFmtId="179" fontId="25" fillId="8" borderId="21" xfId="33" applyNumberFormat="1" applyFont="1" applyFill="1" applyBorder="1" applyAlignment="1">
      <alignment vertical="center"/>
    </xf>
    <xf numFmtId="0" fontId="27" fillId="8" borderId="0" xfId="31" applyFont="1" applyFill="1" applyAlignment="1">
      <alignment horizontal="left" vertical="top" wrapText="1"/>
    </xf>
    <xf numFmtId="0" fontId="25" fillId="24" borderId="178" xfId="31" applyFont="1" applyFill="1" applyBorder="1"/>
    <xf numFmtId="0" fontId="25" fillId="8" borderId="173" xfId="31" applyFont="1" applyFill="1" applyBorder="1"/>
    <xf numFmtId="0" fontId="25" fillId="8" borderId="3" xfId="31" applyFont="1" applyFill="1" applyBorder="1"/>
    <xf numFmtId="0" fontId="25" fillId="8" borderId="51" xfId="31" applyFont="1" applyFill="1" applyBorder="1"/>
    <xf numFmtId="0" fontId="25" fillId="8" borderId="173" xfId="41" applyFont="1" applyFill="1" applyBorder="1"/>
    <xf numFmtId="0" fontId="25" fillId="8" borderId="3" xfId="41" applyFont="1" applyFill="1" applyBorder="1"/>
    <xf numFmtId="0" fontId="25" fillId="8" borderId="51" xfId="41" applyFont="1" applyFill="1" applyBorder="1"/>
    <xf numFmtId="0" fontId="25" fillId="8" borderId="51" xfId="41" applyFont="1" applyFill="1" applyBorder="1" applyAlignment="1">
      <alignment wrapText="1"/>
    </xf>
    <xf numFmtId="0" fontId="33" fillId="20" borderId="123" xfId="33" applyFont="1" applyFill="1" applyBorder="1" applyAlignment="1">
      <alignment vertical="center"/>
    </xf>
    <xf numFmtId="0" fontId="33" fillId="20" borderId="189" xfId="33" applyFont="1" applyFill="1" applyBorder="1" applyAlignment="1">
      <alignment vertical="center" wrapText="1"/>
    </xf>
    <xf numFmtId="0" fontId="25" fillId="32" borderId="221" xfId="33" applyFont="1" applyFill="1" applyBorder="1" applyAlignment="1">
      <alignment vertical="center" wrapText="1"/>
    </xf>
    <xf numFmtId="0" fontId="33" fillId="20" borderId="42" xfId="33" applyFont="1" applyFill="1" applyBorder="1"/>
    <xf numFmtId="176" fontId="33" fillId="20" borderId="184" xfId="33" applyNumberFormat="1" applyFont="1" applyFill="1" applyBorder="1" applyAlignment="1">
      <alignment vertical="center"/>
    </xf>
    <xf numFmtId="0" fontId="25" fillId="32" borderId="118" xfId="33" applyFont="1" applyFill="1" applyBorder="1" applyAlignment="1">
      <alignment vertical="center"/>
    </xf>
    <xf numFmtId="176" fontId="25" fillId="32" borderId="214" xfId="33" applyNumberFormat="1" applyFont="1" applyFill="1" applyBorder="1" applyAlignment="1">
      <alignment vertical="center"/>
    </xf>
    <xf numFmtId="0" fontId="25" fillId="20" borderId="152" xfId="33" applyFont="1" applyFill="1" applyBorder="1"/>
    <xf numFmtId="176" fontId="25" fillId="32" borderId="215" xfId="33" applyNumberFormat="1" applyFont="1" applyFill="1" applyBorder="1" applyAlignment="1">
      <alignment vertical="center"/>
    </xf>
    <xf numFmtId="176" fontId="33" fillId="20" borderId="126" xfId="33" applyNumberFormat="1" applyFont="1" applyFill="1" applyBorder="1" applyAlignment="1">
      <alignment vertical="center"/>
    </xf>
    <xf numFmtId="176" fontId="33" fillId="20" borderId="140" xfId="33" applyNumberFormat="1" applyFont="1" applyFill="1" applyBorder="1" applyAlignment="1">
      <alignment vertical="center"/>
    </xf>
    <xf numFmtId="176" fontId="25" fillId="32" borderId="191" xfId="33" applyNumberFormat="1" applyFont="1" applyFill="1" applyBorder="1" applyAlignment="1">
      <alignment vertical="center"/>
    </xf>
    <xf numFmtId="176" fontId="25" fillId="32" borderId="213" xfId="33" applyNumberFormat="1" applyFont="1" applyFill="1" applyBorder="1" applyAlignment="1">
      <alignment vertical="center"/>
    </xf>
    <xf numFmtId="0" fontId="25" fillId="20" borderId="59" xfId="33" applyFont="1" applyFill="1" applyBorder="1" applyAlignment="1">
      <alignment vertical="center"/>
    </xf>
    <xf numFmtId="176" fontId="25" fillId="32" borderId="190" xfId="33" applyNumberFormat="1" applyFont="1" applyFill="1" applyBorder="1" applyAlignment="1">
      <alignment horizontal="right" vertical="center"/>
    </xf>
    <xf numFmtId="177" fontId="25" fillId="32" borderId="215" xfId="33" applyNumberFormat="1" applyFont="1" applyFill="1" applyBorder="1" applyAlignment="1">
      <alignment vertical="center"/>
    </xf>
    <xf numFmtId="0" fontId="33" fillId="20" borderId="169" xfId="33" applyFont="1" applyFill="1" applyBorder="1" applyAlignment="1">
      <alignment vertical="center"/>
    </xf>
    <xf numFmtId="176" fontId="25" fillId="32" borderId="189" xfId="33" applyNumberFormat="1" applyFont="1" applyFill="1" applyBorder="1" applyAlignment="1">
      <alignment vertical="center"/>
    </xf>
    <xf numFmtId="176" fontId="25" fillId="32" borderId="126" xfId="33" applyNumberFormat="1" applyFont="1" applyFill="1" applyBorder="1" applyAlignment="1">
      <alignment vertical="center"/>
    </xf>
    <xf numFmtId="176" fontId="25" fillId="32" borderId="48" xfId="33" applyNumberFormat="1" applyFont="1" applyFill="1" applyBorder="1" applyAlignment="1">
      <alignment vertical="center"/>
    </xf>
    <xf numFmtId="176" fontId="25" fillId="32" borderId="89" xfId="33" applyNumberFormat="1" applyFont="1" applyFill="1" applyBorder="1" applyAlignment="1">
      <alignment vertical="center"/>
    </xf>
    <xf numFmtId="176" fontId="25" fillId="32" borderId="209" xfId="33" applyNumberFormat="1" applyFont="1" applyFill="1" applyBorder="1" applyAlignment="1">
      <alignment vertical="center"/>
    </xf>
    <xf numFmtId="0" fontId="33" fillId="20" borderId="140" xfId="33" applyFont="1" applyFill="1" applyBorder="1" applyAlignment="1">
      <alignment vertical="center"/>
    </xf>
    <xf numFmtId="176" fontId="33" fillId="20" borderId="0" xfId="33" applyNumberFormat="1" applyFont="1" applyFill="1" applyAlignment="1">
      <alignment vertical="center"/>
    </xf>
    <xf numFmtId="0" fontId="25" fillId="32" borderId="0" xfId="33" applyFont="1" applyFill="1"/>
    <xf numFmtId="176" fontId="25" fillId="32" borderId="209" xfId="33" applyNumberFormat="1" applyFont="1" applyFill="1" applyBorder="1" applyAlignment="1">
      <alignment horizontal="center" vertical="center"/>
    </xf>
    <xf numFmtId="176" fontId="25" fillId="32" borderId="0" xfId="33" applyNumberFormat="1" applyFont="1" applyFill="1" applyAlignment="1">
      <alignment vertical="center"/>
    </xf>
    <xf numFmtId="38" fontId="33" fillId="20" borderId="114" xfId="29" applyFont="1" applyFill="1" applyBorder="1" applyAlignment="1">
      <alignment horizontal="right" vertical="center"/>
    </xf>
    <xf numFmtId="0" fontId="25" fillId="32" borderId="89" xfId="33" applyFont="1" applyFill="1" applyBorder="1" applyAlignment="1">
      <alignment vertical="center"/>
    </xf>
    <xf numFmtId="0" fontId="25" fillId="32" borderId="209" xfId="33" applyFont="1" applyFill="1" applyBorder="1" applyAlignment="1">
      <alignment vertical="center"/>
    </xf>
    <xf numFmtId="0" fontId="25" fillId="20" borderId="42" xfId="33" applyFont="1" applyFill="1" applyBorder="1"/>
    <xf numFmtId="176" fontId="25" fillId="20" borderId="125" xfId="33" applyNumberFormat="1" applyFont="1" applyFill="1" applyBorder="1" applyAlignment="1">
      <alignment vertical="center"/>
    </xf>
    <xf numFmtId="0" fontId="25" fillId="20" borderId="126" xfId="33" applyFont="1" applyFill="1" applyBorder="1" applyAlignment="1">
      <alignment vertical="center"/>
    </xf>
    <xf numFmtId="176" fontId="25" fillId="20" borderId="126" xfId="33" applyNumberFormat="1" applyFont="1" applyFill="1" applyBorder="1" applyAlignment="1">
      <alignment vertical="center"/>
    </xf>
    <xf numFmtId="176" fontId="25" fillId="20" borderId="140" xfId="33" applyNumberFormat="1" applyFont="1" applyFill="1" applyBorder="1" applyAlignment="1">
      <alignment vertical="center"/>
    </xf>
    <xf numFmtId="0" fontId="33" fillId="20" borderId="48" xfId="33" applyFont="1" applyFill="1" applyBorder="1" applyAlignment="1">
      <alignment horizontal="left" vertical="center"/>
    </xf>
    <xf numFmtId="0" fontId="25" fillId="24" borderId="14" xfId="33" applyFont="1" applyFill="1" applyBorder="1" applyAlignment="1">
      <alignment horizontal="center" vertical="center"/>
    </xf>
    <xf numFmtId="0" fontId="25" fillId="24" borderId="124" xfId="33" applyFont="1" applyFill="1" applyBorder="1" applyAlignment="1">
      <alignment horizontal="center" vertical="center" wrapText="1"/>
    </xf>
    <xf numFmtId="0" fontId="33" fillId="20" borderId="241" xfId="33" applyFont="1" applyFill="1" applyBorder="1" applyAlignment="1">
      <alignment vertical="center"/>
    </xf>
    <xf numFmtId="0" fontId="25" fillId="20" borderId="216" xfId="33" applyFont="1" applyFill="1" applyBorder="1"/>
    <xf numFmtId="0" fontId="25" fillId="20" borderId="183" xfId="33" applyFont="1" applyFill="1" applyBorder="1" applyAlignment="1">
      <alignment vertical="center"/>
    </xf>
    <xf numFmtId="0" fontId="25" fillId="20" borderId="131" xfId="33" applyFont="1" applyFill="1" applyBorder="1"/>
    <xf numFmtId="176" fontId="25" fillId="20" borderId="216" xfId="33" applyNumberFormat="1" applyFont="1" applyFill="1" applyBorder="1" applyAlignment="1">
      <alignment vertical="center"/>
    </xf>
    <xf numFmtId="176" fontId="25" fillId="20" borderId="183" xfId="33" applyNumberFormat="1" applyFont="1" applyFill="1" applyBorder="1" applyAlignment="1">
      <alignment vertical="center"/>
    </xf>
    <xf numFmtId="0" fontId="27" fillId="29" borderId="0" xfId="32" applyFont="1" applyFill="1" applyAlignment="1">
      <alignment vertical="top"/>
    </xf>
    <xf numFmtId="0" fontId="25" fillId="32" borderId="96" xfId="32" applyFont="1" applyFill="1" applyBorder="1"/>
    <xf numFmtId="0" fontId="25" fillId="32" borderId="114" xfId="32" applyFont="1" applyFill="1" applyBorder="1" applyAlignment="1">
      <alignment vertical="center"/>
    </xf>
    <xf numFmtId="0" fontId="25" fillId="32" borderId="175" xfId="32" applyFont="1" applyFill="1" applyBorder="1" applyAlignment="1">
      <alignment vertical="center"/>
    </xf>
    <xf numFmtId="0" fontId="25" fillId="32" borderId="129" xfId="32" applyFont="1" applyFill="1" applyBorder="1"/>
    <xf numFmtId="0" fontId="25" fillId="20" borderId="41" xfId="32" applyFont="1" applyFill="1" applyBorder="1"/>
    <xf numFmtId="0" fontId="25" fillId="29" borderId="7" xfId="33" applyFont="1" applyFill="1" applyBorder="1" applyAlignment="1">
      <alignment horizontal="right" vertical="center"/>
    </xf>
    <xf numFmtId="0" fontId="26" fillId="40" borderId="141" xfId="33" applyFont="1" applyFill="1" applyBorder="1" applyAlignment="1">
      <alignment horizontal="left" vertical="center"/>
    </xf>
    <xf numFmtId="0" fontId="25" fillId="40" borderId="38" xfId="33" applyFont="1" applyFill="1" applyBorder="1" applyAlignment="1">
      <alignment horizontal="center" vertical="center" wrapText="1"/>
    </xf>
    <xf numFmtId="0" fontId="26" fillId="40" borderId="39" xfId="33" applyFont="1" applyFill="1" applyBorder="1" applyAlignment="1">
      <alignment horizontal="center" vertical="center"/>
    </xf>
    <xf numFmtId="0" fontId="26" fillId="40" borderId="76" xfId="33" applyFont="1" applyFill="1" applyBorder="1" applyAlignment="1">
      <alignment horizontal="center" vertical="center"/>
    </xf>
    <xf numFmtId="0" fontId="26" fillId="40" borderId="40" xfId="33" applyFont="1" applyFill="1" applyBorder="1" applyAlignment="1">
      <alignment horizontal="center" vertical="center"/>
    </xf>
    <xf numFmtId="177" fontId="25" fillId="29" borderId="96" xfId="33" applyNumberFormat="1" applyFont="1" applyFill="1" applyBorder="1" applyAlignment="1">
      <alignment horizontal="left" vertical="center"/>
    </xf>
    <xf numFmtId="177" fontId="25" fillId="29" borderId="175" xfId="33" applyNumberFormat="1" applyFont="1" applyFill="1" applyBorder="1" applyAlignment="1">
      <alignment horizontal="center" vertical="center"/>
    </xf>
    <xf numFmtId="177" fontId="25" fillId="29" borderId="1" xfId="33" applyNumberFormat="1" applyFont="1" applyFill="1" applyBorder="1" applyAlignment="1">
      <alignment horizontal="center" vertical="center"/>
    </xf>
    <xf numFmtId="177" fontId="25" fillId="40" borderId="1" xfId="33" applyNumberFormat="1" applyFont="1" applyFill="1" applyBorder="1" applyAlignment="1">
      <alignment vertical="center"/>
    </xf>
    <xf numFmtId="176" fontId="25" fillId="29" borderId="1" xfId="33" applyNumberFormat="1" applyFont="1" applyFill="1" applyBorder="1" applyAlignment="1">
      <alignment vertical="center"/>
    </xf>
    <xf numFmtId="176" fontId="25" fillId="29" borderId="33" xfId="33" applyNumberFormat="1" applyFont="1" applyFill="1" applyBorder="1" applyAlignment="1">
      <alignment vertical="center"/>
    </xf>
    <xf numFmtId="176" fontId="25" fillId="29" borderId="3" xfId="33" applyNumberFormat="1" applyFont="1" applyFill="1" applyBorder="1" applyAlignment="1">
      <alignment vertical="center"/>
    </xf>
    <xf numFmtId="177" fontId="25" fillId="29" borderId="129" xfId="33" applyNumberFormat="1" applyFont="1" applyFill="1" applyBorder="1" applyAlignment="1">
      <alignment horizontal="left" vertical="center"/>
    </xf>
    <xf numFmtId="0" fontId="25" fillId="29" borderId="83" xfId="33" applyFont="1" applyFill="1" applyBorder="1" applyAlignment="1">
      <alignment vertical="center"/>
    </xf>
    <xf numFmtId="177" fontId="25" fillId="29" borderId="127" xfId="33" applyNumberFormat="1" applyFont="1" applyFill="1" applyBorder="1" applyAlignment="1">
      <alignment horizontal="center" vertical="center"/>
    </xf>
    <xf numFmtId="177" fontId="25" fillId="29" borderId="11" xfId="33" applyNumberFormat="1" applyFont="1" applyFill="1" applyBorder="1" applyAlignment="1">
      <alignment horizontal="center" vertical="center"/>
    </xf>
    <xf numFmtId="177" fontId="25" fillId="40" borderId="11" xfId="33" applyNumberFormat="1" applyFont="1" applyFill="1" applyBorder="1" applyAlignment="1">
      <alignment vertical="center"/>
    </xf>
    <xf numFmtId="177" fontId="25" fillId="29" borderId="11" xfId="33" applyNumberFormat="1" applyFont="1" applyFill="1" applyBorder="1" applyAlignment="1">
      <alignment vertical="center"/>
    </xf>
    <xf numFmtId="177" fontId="25" fillId="29" borderId="44" xfId="33" applyNumberFormat="1" applyFont="1" applyFill="1" applyBorder="1" applyAlignment="1">
      <alignment vertical="center"/>
    </xf>
    <xf numFmtId="177" fontId="25" fillId="29" borderId="41" xfId="33" applyNumberFormat="1" applyFont="1" applyFill="1" applyBorder="1" applyAlignment="1">
      <alignment horizontal="left" vertical="center"/>
    </xf>
    <xf numFmtId="177" fontId="25" fillId="29" borderId="128" xfId="33" applyNumberFormat="1" applyFont="1" applyFill="1" applyBorder="1" applyAlignment="1">
      <alignment horizontal="center" vertical="center"/>
    </xf>
    <xf numFmtId="177" fontId="25" fillId="29" borderId="53" xfId="33" applyNumberFormat="1" applyFont="1" applyFill="1" applyBorder="1" applyAlignment="1">
      <alignment horizontal="center" vertical="center"/>
    </xf>
    <xf numFmtId="177" fontId="25" fillId="40" borderId="53" xfId="33" applyNumberFormat="1" applyFont="1" applyFill="1" applyBorder="1" applyAlignment="1">
      <alignment vertical="center"/>
    </xf>
    <xf numFmtId="176" fontId="25" fillId="29" borderId="53" xfId="33" applyNumberFormat="1" applyFont="1" applyFill="1" applyBorder="1" applyAlignment="1">
      <alignment vertical="center"/>
    </xf>
    <xf numFmtId="176" fontId="25" fillId="29" borderId="142" xfId="33" applyNumberFormat="1" applyFont="1" applyFill="1" applyBorder="1" applyAlignment="1">
      <alignment vertical="center"/>
    </xf>
    <xf numFmtId="176" fontId="25" fillId="29" borderId="143" xfId="33" applyNumberFormat="1" applyFont="1" applyFill="1" applyBorder="1" applyAlignment="1">
      <alignment vertical="center"/>
    </xf>
    <xf numFmtId="0" fontId="60" fillId="8" borderId="272" xfId="33" applyFont="1" applyFill="1" applyBorder="1" applyAlignment="1">
      <alignment vertical="center"/>
    </xf>
    <xf numFmtId="0" fontId="60" fillId="8" borderId="273" xfId="33" applyFont="1" applyFill="1" applyBorder="1" applyAlignment="1">
      <alignment vertical="center"/>
    </xf>
    <xf numFmtId="0" fontId="60" fillId="8" borderId="274" xfId="33" applyFont="1" applyFill="1" applyBorder="1" applyAlignment="1">
      <alignment vertical="center"/>
    </xf>
    <xf numFmtId="176" fontId="25" fillId="29" borderId="275" xfId="33" applyNumberFormat="1" applyFont="1" applyFill="1" applyBorder="1" applyAlignment="1">
      <alignment horizontal="right" vertical="center"/>
    </xf>
    <xf numFmtId="176" fontId="25" fillId="29" borderId="276" xfId="33" applyNumberFormat="1" applyFont="1" applyFill="1" applyBorder="1" applyAlignment="1">
      <alignment horizontal="right" vertical="center"/>
    </xf>
    <xf numFmtId="177" fontId="25" fillId="29" borderId="276" xfId="33" applyNumberFormat="1" applyFont="1" applyFill="1" applyBorder="1" applyAlignment="1">
      <alignment horizontal="right" vertical="center"/>
    </xf>
    <xf numFmtId="176" fontId="25" fillId="29" borderId="272" xfId="33" applyNumberFormat="1" applyFont="1" applyFill="1" applyBorder="1" applyAlignment="1">
      <alignment horizontal="right" vertical="center"/>
    </xf>
    <xf numFmtId="176" fontId="25" fillId="29" borderId="277" xfId="33" applyNumberFormat="1" applyFont="1" applyFill="1" applyBorder="1" applyAlignment="1">
      <alignment horizontal="right" vertical="center"/>
    </xf>
    <xf numFmtId="176" fontId="25" fillId="29" borderId="278" xfId="33" applyNumberFormat="1" applyFont="1" applyFill="1" applyBorder="1" applyAlignment="1">
      <alignment horizontal="right" vertical="center"/>
    </xf>
    <xf numFmtId="176" fontId="25" fillId="29" borderId="273" xfId="33" applyNumberFormat="1" applyFont="1" applyFill="1" applyBorder="1" applyAlignment="1">
      <alignment horizontal="right" vertical="center"/>
    </xf>
    <xf numFmtId="177" fontId="25" fillId="29" borderId="278" xfId="33" applyNumberFormat="1" applyFont="1" applyFill="1" applyBorder="1" applyAlignment="1">
      <alignment horizontal="right" vertical="center"/>
    </xf>
    <xf numFmtId="191" fontId="25" fillId="29" borderId="279" xfId="33" applyNumberFormat="1" applyFont="1" applyFill="1" applyBorder="1" applyAlignment="1">
      <alignment horizontal="right" vertical="center"/>
    </xf>
    <xf numFmtId="191" fontId="25" fillId="29" borderId="280" xfId="33" applyNumberFormat="1" applyFont="1" applyFill="1" applyBorder="1" applyAlignment="1">
      <alignment horizontal="right" vertical="center"/>
    </xf>
    <xf numFmtId="177" fontId="25" fillId="29" borderId="280" xfId="33" applyNumberFormat="1" applyFont="1" applyFill="1" applyBorder="1" applyAlignment="1">
      <alignment horizontal="right" vertical="center"/>
    </xf>
    <xf numFmtId="177" fontId="25" fillId="29" borderId="274" xfId="33" applyNumberFormat="1" applyFont="1" applyFill="1" applyBorder="1" applyAlignment="1">
      <alignment horizontal="right" vertical="center"/>
    </xf>
    <xf numFmtId="176" fontId="25" fillId="20" borderId="175" xfId="33" applyNumberFormat="1" applyFont="1" applyFill="1" applyBorder="1" applyAlignment="1">
      <alignment horizontal="right" vertical="center"/>
    </xf>
    <xf numFmtId="176" fontId="25" fillId="21" borderId="169" xfId="33" applyNumberFormat="1" applyFont="1" applyFill="1" applyBorder="1" applyAlignment="1">
      <alignment horizontal="right" vertical="center"/>
    </xf>
    <xf numFmtId="176" fontId="25" fillId="21" borderId="11" xfId="33" applyNumberFormat="1" applyFont="1" applyFill="1" applyBorder="1" applyAlignment="1">
      <alignment horizontal="right" vertical="center"/>
    </xf>
    <xf numFmtId="38" fontId="25" fillId="21" borderId="44" xfId="29" applyFont="1" applyFill="1" applyBorder="1" applyAlignment="1">
      <alignment horizontal="right" vertical="center"/>
    </xf>
    <xf numFmtId="176" fontId="25" fillId="21" borderId="173" xfId="33" applyNumberFormat="1" applyFont="1" applyFill="1" applyBorder="1" applyAlignment="1">
      <alignment horizontal="right" vertical="center"/>
    </xf>
    <xf numFmtId="176" fontId="25" fillId="22" borderId="54" xfId="33" applyNumberFormat="1" applyFont="1" applyFill="1" applyBorder="1" applyAlignment="1">
      <alignment horizontal="right" vertical="center"/>
    </xf>
    <xf numFmtId="176" fontId="25" fillId="22" borderId="52" xfId="33" applyNumberFormat="1" applyFont="1" applyFill="1" applyBorder="1" applyAlignment="1">
      <alignment horizontal="right" vertical="center"/>
    </xf>
    <xf numFmtId="176" fontId="25" fillId="22" borderId="20" xfId="33" applyNumberFormat="1" applyFont="1" applyFill="1" applyBorder="1" applyAlignment="1">
      <alignment horizontal="right" vertical="center"/>
    </xf>
    <xf numFmtId="176" fontId="25" fillId="22" borderId="51" xfId="33" applyNumberFormat="1" applyFont="1" applyFill="1" applyBorder="1" applyAlignment="1">
      <alignment horizontal="right" vertical="center"/>
    </xf>
    <xf numFmtId="176" fontId="25" fillId="43" borderId="152" xfId="33" applyNumberFormat="1" applyFont="1" applyFill="1" applyBorder="1" applyAlignment="1">
      <alignment horizontal="right" vertical="center"/>
    </xf>
    <xf numFmtId="176" fontId="25" fillId="43" borderId="1" xfId="33" applyNumberFormat="1" applyFont="1" applyFill="1" applyBorder="1" applyAlignment="1">
      <alignment horizontal="right" vertical="center"/>
    </xf>
    <xf numFmtId="176" fontId="25" fillId="43" borderId="33" xfId="33" applyNumberFormat="1" applyFont="1" applyFill="1" applyBorder="1" applyAlignment="1">
      <alignment horizontal="right" vertical="center"/>
    </xf>
    <xf numFmtId="176" fontId="25" fillId="43" borderId="3" xfId="33" applyNumberFormat="1" applyFont="1" applyFill="1" applyBorder="1" applyAlignment="1">
      <alignment horizontal="right" vertical="center"/>
    </xf>
    <xf numFmtId="176" fontId="25" fillId="23" borderId="55" xfId="33" applyNumberFormat="1" applyFont="1" applyFill="1" applyBorder="1" applyAlignment="1">
      <alignment horizontal="right" vertical="center"/>
    </xf>
    <xf numFmtId="176" fontId="25" fillId="23" borderId="43" xfId="33" applyNumberFormat="1" applyFont="1" applyFill="1" applyBorder="1" applyAlignment="1">
      <alignment horizontal="right" vertical="center"/>
    </xf>
    <xf numFmtId="176" fontId="25" fillId="23" borderId="84" xfId="33" applyNumberFormat="1" applyFont="1" applyFill="1" applyBorder="1" applyAlignment="1">
      <alignment horizontal="right" vertical="center"/>
    </xf>
    <xf numFmtId="176" fontId="25" fillId="23" borderId="60" xfId="33" applyNumberFormat="1" applyFont="1" applyFill="1" applyBorder="1" applyAlignment="1">
      <alignment horizontal="right" vertical="center"/>
    </xf>
    <xf numFmtId="190" fontId="25" fillId="50" borderId="1" xfId="26" applyNumberFormat="1" applyFont="1" applyFill="1" applyBorder="1" applyAlignment="1">
      <alignment vertical="center"/>
    </xf>
    <xf numFmtId="190" fontId="25" fillId="8" borderId="275" xfId="26" applyNumberFormat="1" applyFont="1" applyFill="1" applyBorder="1" applyAlignment="1">
      <alignment horizontal="center" vertical="center"/>
    </xf>
    <xf numFmtId="190" fontId="25" fillId="8" borderId="276" xfId="26" applyNumberFormat="1" applyFont="1" applyFill="1" applyBorder="1" applyAlignment="1">
      <alignment horizontal="center" vertical="center"/>
    </xf>
    <xf numFmtId="190" fontId="25" fillId="8" borderId="276" xfId="26" applyNumberFormat="1" applyFont="1" applyFill="1" applyBorder="1" applyAlignment="1">
      <alignment vertical="center"/>
    </xf>
    <xf numFmtId="190" fontId="25" fillId="8" borderId="272" xfId="26" applyNumberFormat="1" applyFont="1" applyFill="1" applyBorder="1" applyAlignment="1">
      <alignment vertical="center"/>
    </xf>
    <xf numFmtId="190" fontId="25" fillId="8" borderId="277" xfId="26" applyNumberFormat="1" applyFont="1" applyFill="1" applyBorder="1" applyAlignment="1">
      <alignment horizontal="center" vertical="center"/>
    </xf>
    <xf numFmtId="190" fontId="25" fillId="8" borderId="278" xfId="26" applyNumberFormat="1" applyFont="1" applyFill="1" applyBorder="1" applyAlignment="1">
      <alignment horizontal="center" vertical="center"/>
    </xf>
    <xf numFmtId="190" fontId="25" fillId="8" borderId="278" xfId="26" applyNumberFormat="1" applyFont="1" applyFill="1" applyBorder="1" applyAlignment="1">
      <alignment vertical="center"/>
    </xf>
    <xf numFmtId="190" fontId="25" fillId="8" borderId="273" xfId="26" applyNumberFormat="1" applyFont="1" applyFill="1" applyBorder="1" applyAlignment="1">
      <alignment vertical="center"/>
    </xf>
    <xf numFmtId="190" fontId="25" fillId="8" borderId="278" xfId="26" applyNumberFormat="1" applyFont="1" applyFill="1" applyBorder="1" applyAlignment="1">
      <alignment horizontal="right" vertical="center"/>
    </xf>
    <xf numFmtId="190" fontId="25" fillId="8" borderId="279" xfId="26" applyNumberFormat="1" applyFont="1" applyFill="1" applyBorder="1" applyAlignment="1">
      <alignment horizontal="center" vertical="center"/>
    </xf>
    <xf numFmtId="190" fontId="25" fillId="8" borderId="280" xfId="26" applyNumberFormat="1" applyFont="1" applyFill="1" applyBorder="1" applyAlignment="1">
      <alignment horizontal="center" vertical="center"/>
    </xf>
    <xf numFmtId="190" fontId="25" fillId="8" borderId="280" xfId="26" applyNumberFormat="1" applyFont="1" applyFill="1" applyBorder="1" applyAlignment="1">
      <alignment horizontal="right" vertical="center"/>
    </xf>
    <xf numFmtId="190" fontId="25" fillId="8" borderId="280" xfId="26" applyNumberFormat="1" applyFont="1" applyFill="1" applyBorder="1" applyAlignment="1">
      <alignment vertical="center"/>
    </xf>
    <xf numFmtId="190" fontId="25" fillId="8" borderId="274" xfId="26" applyNumberFormat="1" applyFont="1" applyFill="1" applyBorder="1" applyAlignment="1">
      <alignment vertical="center"/>
    </xf>
    <xf numFmtId="190" fontId="25" fillId="24" borderId="275" xfId="26" applyNumberFormat="1" applyFont="1" applyFill="1" applyBorder="1" applyAlignment="1">
      <alignment vertical="center"/>
    </xf>
    <xf numFmtId="190" fontId="25" fillId="50" borderId="276" xfId="26" applyNumberFormat="1" applyFont="1" applyFill="1" applyBorder="1" applyAlignment="1">
      <alignment horizontal="center" vertical="center"/>
    </xf>
    <xf numFmtId="190" fontId="25" fillId="50" borderId="276" xfId="26" applyNumberFormat="1" applyFont="1" applyFill="1" applyBorder="1" applyAlignment="1">
      <alignment horizontal="right" vertical="center"/>
    </xf>
    <xf numFmtId="190" fontId="25" fillId="50" borderId="272" xfId="26" applyNumberFormat="1" applyFont="1" applyFill="1" applyBorder="1" applyAlignment="1">
      <alignment horizontal="right" vertical="center"/>
    </xf>
    <xf numFmtId="190" fontId="25" fillId="24" borderId="277" xfId="26" applyNumberFormat="1" applyFont="1" applyFill="1" applyBorder="1" applyAlignment="1">
      <alignment vertical="center"/>
    </xf>
    <xf numFmtId="190" fontId="25" fillId="50" borderId="278" xfId="26" applyNumberFormat="1" applyFont="1" applyFill="1" applyBorder="1" applyAlignment="1">
      <alignment horizontal="center" vertical="center"/>
    </xf>
    <xf numFmtId="190" fontId="25" fillId="50" borderId="278" xfId="26" applyNumberFormat="1" applyFont="1" applyFill="1" applyBorder="1" applyAlignment="1">
      <alignment horizontal="right" vertical="center"/>
    </xf>
    <xf numFmtId="190" fontId="25" fillId="50" borderId="273" xfId="26" applyNumberFormat="1" applyFont="1" applyFill="1" applyBorder="1" applyAlignment="1">
      <alignment horizontal="right" vertical="center"/>
    </xf>
    <xf numFmtId="190" fontId="25" fillId="50" borderId="278" xfId="26" applyNumberFormat="1" applyFont="1" applyFill="1" applyBorder="1" applyAlignment="1">
      <alignment vertical="center"/>
    </xf>
    <xf numFmtId="190" fontId="25" fillId="24" borderId="279" xfId="26" applyNumberFormat="1" applyFont="1" applyFill="1" applyBorder="1" applyAlignment="1">
      <alignment vertical="center"/>
    </xf>
    <xf numFmtId="190" fontId="25" fillId="50" borderId="280" xfId="26" applyNumberFormat="1" applyFont="1" applyFill="1" applyBorder="1" applyAlignment="1">
      <alignment horizontal="center" vertical="center"/>
    </xf>
    <xf numFmtId="190" fontId="25" fillId="29" borderId="280" xfId="26" applyNumberFormat="1" applyFont="1" applyFill="1" applyBorder="1" applyAlignment="1">
      <alignment horizontal="center" vertical="center"/>
    </xf>
    <xf numFmtId="190" fontId="25" fillId="50" borderId="280" xfId="26" applyNumberFormat="1" applyFont="1" applyFill="1" applyBorder="1" applyAlignment="1">
      <alignment vertical="center"/>
    </xf>
    <xf numFmtId="190" fontId="25" fillId="50" borderId="280" xfId="26" applyNumberFormat="1" applyFont="1" applyFill="1" applyBorder="1" applyAlignment="1">
      <alignment horizontal="right" vertical="center"/>
    </xf>
    <xf numFmtId="190" fontId="25" fillId="50" borderId="274" xfId="26" applyNumberFormat="1" applyFont="1" applyFill="1" applyBorder="1" applyAlignment="1">
      <alignment horizontal="right" vertical="center"/>
    </xf>
    <xf numFmtId="190" fontId="25" fillId="24" borderId="276" xfId="26" applyNumberFormat="1" applyFont="1" applyFill="1" applyBorder="1" applyAlignment="1">
      <alignment vertical="center"/>
    </xf>
    <xf numFmtId="190" fontId="25" fillId="8" borderId="276" xfId="26" applyNumberFormat="1" applyFont="1" applyFill="1" applyBorder="1" applyAlignment="1">
      <alignment horizontal="right" vertical="center"/>
    </xf>
    <xf numFmtId="190" fontId="25" fillId="8" borderId="272" xfId="26" applyNumberFormat="1" applyFont="1" applyFill="1" applyBorder="1" applyAlignment="1">
      <alignment horizontal="right" vertical="center"/>
    </xf>
    <xf numFmtId="190" fontId="25" fillId="24" borderId="278" xfId="26" applyNumberFormat="1" applyFont="1" applyFill="1" applyBorder="1" applyAlignment="1">
      <alignment vertical="center"/>
    </xf>
    <xf numFmtId="190" fontId="25" fillId="8" borderId="273" xfId="26" applyNumberFormat="1" applyFont="1" applyFill="1" applyBorder="1" applyAlignment="1">
      <alignment horizontal="right" vertical="center"/>
    </xf>
    <xf numFmtId="190" fontId="25" fillId="24" borderId="280" xfId="26" applyNumberFormat="1" applyFont="1" applyFill="1" applyBorder="1" applyAlignment="1">
      <alignment vertical="center"/>
    </xf>
    <xf numFmtId="190" fontId="25" fillId="8" borderId="274" xfId="26" applyNumberFormat="1" applyFont="1" applyFill="1" applyBorder="1" applyAlignment="1">
      <alignment horizontal="right" vertical="center"/>
    </xf>
    <xf numFmtId="0" fontId="25" fillId="8" borderId="126" xfId="33" applyFont="1" applyFill="1" applyBorder="1" applyAlignment="1">
      <alignment vertical="center"/>
    </xf>
    <xf numFmtId="0" fontId="25" fillId="63" borderId="44" xfId="0" applyFont="1" applyFill="1" applyBorder="1" applyAlignment="1">
      <alignment horizontal="center" vertical="center" wrapText="1"/>
    </xf>
    <xf numFmtId="176" fontId="25" fillId="20" borderId="4" xfId="33" applyNumberFormat="1" applyFont="1" applyFill="1" applyBorder="1" applyAlignment="1">
      <alignment horizontal="right" vertical="center"/>
    </xf>
    <xf numFmtId="0" fontId="25" fillId="40" borderId="205" xfId="33" applyFont="1" applyFill="1" applyBorder="1" applyAlignment="1">
      <alignment horizontal="center" vertical="center"/>
    </xf>
    <xf numFmtId="0" fontId="25" fillId="40" borderId="39" xfId="33" applyFont="1" applyFill="1" applyBorder="1" applyAlignment="1">
      <alignment horizontal="center" vertical="center"/>
    </xf>
    <xf numFmtId="0" fontId="25" fillId="40" borderId="76" xfId="33" applyFont="1" applyFill="1" applyBorder="1" applyAlignment="1">
      <alignment horizontal="center" vertical="center"/>
    </xf>
    <xf numFmtId="0" fontId="25" fillId="40" borderId="125" xfId="33" applyFont="1" applyFill="1" applyBorder="1" applyAlignment="1">
      <alignment horizontal="center" vertical="center"/>
    </xf>
    <xf numFmtId="0" fontId="58" fillId="29" borderId="0" xfId="31" applyFont="1" applyFill="1" applyAlignment="1">
      <alignment vertical="center" wrapText="1"/>
    </xf>
    <xf numFmtId="0" fontId="58" fillId="0" borderId="0" xfId="31" applyFont="1" applyAlignment="1">
      <alignment vertical="center" wrapText="1"/>
    </xf>
    <xf numFmtId="177" fontId="25" fillId="29" borderId="204" xfId="33" applyNumberFormat="1" applyFont="1" applyFill="1" applyBorder="1" applyAlignment="1">
      <alignment vertical="center"/>
    </xf>
    <xf numFmtId="0" fontId="64" fillId="20" borderId="130" xfId="33" applyFont="1" applyFill="1" applyBorder="1" applyAlignment="1">
      <alignment vertical="center"/>
    </xf>
    <xf numFmtId="0" fontId="11" fillId="24" borderId="57" xfId="33" applyFont="1" applyFill="1" applyBorder="1" applyAlignment="1">
      <alignment horizontal="left" vertical="center"/>
    </xf>
    <xf numFmtId="0" fontId="11" fillId="29" borderId="174" xfId="33" applyFont="1" applyFill="1" applyBorder="1" applyAlignment="1">
      <alignment vertical="center"/>
    </xf>
    <xf numFmtId="9" fontId="25" fillId="20" borderId="2" xfId="27" applyFont="1" applyFill="1" applyBorder="1" applyAlignment="1">
      <alignment vertical="center"/>
    </xf>
    <xf numFmtId="10" fontId="25" fillId="8" borderId="2" xfId="31" applyNumberFormat="1" applyFont="1" applyFill="1" applyBorder="1" applyAlignment="1">
      <alignment vertical="center"/>
    </xf>
    <xf numFmtId="179" fontId="25" fillId="8" borderId="2" xfId="31" applyNumberFormat="1" applyFont="1" applyFill="1" applyBorder="1" applyAlignment="1">
      <alignment vertical="center"/>
    </xf>
    <xf numFmtId="0" fontId="25" fillId="8" borderId="33" xfId="41" applyFont="1" applyFill="1" applyBorder="1"/>
    <xf numFmtId="9" fontId="25" fillId="20" borderId="2" xfId="31" applyNumberFormat="1" applyFont="1" applyFill="1" applyBorder="1" applyAlignment="1">
      <alignment vertical="center"/>
    </xf>
    <xf numFmtId="0" fontId="25" fillId="24" borderId="141" xfId="31" applyFont="1" applyFill="1" applyBorder="1"/>
    <xf numFmtId="0" fontId="25" fillId="24" borderId="42" xfId="31" applyFont="1" applyFill="1" applyBorder="1"/>
    <xf numFmtId="0" fontId="25" fillId="24" borderId="205" xfId="31" applyFont="1" applyFill="1" applyBorder="1" applyAlignment="1">
      <alignment horizontal="center"/>
    </xf>
    <xf numFmtId="0" fontId="25" fillId="24" borderId="39" xfId="31" applyFont="1" applyFill="1" applyBorder="1" applyAlignment="1">
      <alignment horizontal="center"/>
    </xf>
    <xf numFmtId="0" fontId="25" fillId="24" borderId="40" xfId="31" applyFont="1" applyFill="1" applyBorder="1" applyAlignment="1">
      <alignment horizontal="center"/>
    </xf>
    <xf numFmtId="0" fontId="25" fillId="20" borderId="121" xfId="31" applyFont="1" applyFill="1" applyBorder="1" applyAlignment="1">
      <alignment vertical="center"/>
    </xf>
    <xf numFmtId="9" fontId="25" fillId="20" borderId="3" xfId="27" applyFont="1" applyFill="1" applyBorder="1" applyAlignment="1">
      <alignment vertical="center"/>
    </xf>
    <xf numFmtId="179" fontId="25" fillId="0" borderId="3" xfId="31" applyNumberFormat="1" applyFont="1" applyBorder="1" applyAlignment="1">
      <alignment vertical="center"/>
    </xf>
    <xf numFmtId="10" fontId="25" fillId="0" borderId="3" xfId="31" applyNumberFormat="1" applyFont="1" applyBorder="1" applyAlignment="1">
      <alignment vertical="center"/>
    </xf>
    <xf numFmtId="0" fontId="25" fillId="8" borderId="105" xfId="31" applyFont="1" applyFill="1" applyBorder="1"/>
    <xf numFmtId="179" fontId="25" fillId="8" borderId="211" xfId="31" applyNumberFormat="1" applyFont="1" applyFill="1" applyBorder="1" applyAlignment="1">
      <alignment vertical="center"/>
    </xf>
    <xf numFmtId="179" fontId="25" fillId="8" borderId="212" xfId="31" applyNumberFormat="1" applyFont="1" applyFill="1" applyBorder="1" applyAlignment="1">
      <alignment vertical="center"/>
    </xf>
    <xf numFmtId="179" fontId="25" fillId="0" borderId="212" xfId="31" applyNumberFormat="1" applyFont="1" applyBorder="1" applyAlignment="1">
      <alignment vertical="center"/>
    </xf>
    <xf numFmtId="179" fontId="25" fillId="0" borderId="8" xfId="31" applyNumberFormat="1" applyFont="1" applyBorder="1" applyAlignment="1">
      <alignment vertical="center"/>
    </xf>
    <xf numFmtId="0" fontId="25" fillId="20" borderId="121" xfId="31" applyFont="1" applyFill="1" applyBorder="1"/>
    <xf numFmtId="0" fontId="25" fillId="8" borderId="121" xfId="31" applyFont="1" applyFill="1" applyBorder="1"/>
    <xf numFmtId="0" fontId="25" fillId="8" borderId="5" xfId="31" applyFont="1" applyFill="1" applyBorder="1"/>
    <xf numFmtId="0" fontId="25" fillId="8" borderId="36" xfId="31" applyFont="1" applyFill="1" applyBorder="1"/>
    <xf numFmtId="0" fontId="25" fillId="8" borderId="208" xfId="31" applyFont="1" applyFill="1" applyBorder="1"/>
    <xf numFmtId="9" fontId="25" fillId="20" borderId="3" xfId="31" applyNumberFormat="1" applyFont="1" applyFill="1" applyBorder="1" applyAlignment="1">
      <alignment vertical="center"/>
    </xf>
    <xf numFmtId="0" fontId="25" fillId="24" borderId="125" xfId="31" applyFont="1" applyFill="1" applyBorder="1"/>
    <xf numFmtId="0" fontId="25" fillId="20" borderId="126" xfId="31" applyFont="1" applyFill="1" applyBorder="1" applyAlignment="1">
      <alignment vertical="center"/>
    </xf>
    <xf numFmtId="0" fontId="25" fillId="29" borderId="51" xfId="31" applyFont="1" applyFill="1" applyBorder="1" applyAlignment="1">
      <alignment vertical="center"/>
    </xf>
    <xf numFmtId="0" fontId="25" fillId="20" borderId="179" xfId="31" applyFont="1" applyFill="1" applyBorder="1" applyAlignment="1">
      <alignment vertical="center"/>
    </xf>
    <xf numFmtId="179" fontId="25" fillId="20" borderId="3" xfId="27" applyNumberFormat="1" applyFont="1" applyFill="1" applyBorder="1" applyAlignment="1">
      <alignment vertical="center"/>
    </xf>
    <xf numFmtId="179" fontId="25" fillId="8" borderId="3" xfId="31" applyNumberFormat="1" applyFont="1" applyFill="1" applyBorder="1" applyAlignment="1">
      <alignment vertical="center"/>
    </xf>
    <xf numFmtId="10" fontId="25" fillId="8" borderId="3" xfId="31" applyNumberFormat="1" applyFont="1" applyFill="1" applyBorder="1" applyAlignment="1">
      <alignment vertical="center"/>
    </xf>
    <xf numFmtId="179" fontId="25" fillId="8" borderId="8" xfId="31" applyNumberFormat="1" applyFont="1" applyFill="1" applyBorder="1" applyAlignment="1">
      <alignment vertical="center"/>
    </xf>
    <xf numFmtId="179" fontId="25" fillId="20" borderId="3" xfId="31" applyNumberFormat="1" applyFont="1" applyFill="1" applyBorder="1" applyAlignment="1">
      <alignment vertical="center"/>
    </xf>
    <xf numFmtId="197" fontId="25" fillId="29" borderId="0" xfId="0" quotePrefix="1" applyNumberFormat="1" applyFont="1" applyFill="1" applyAlignment="1">
      <alignment horizontal="right" vertical="center"/>
    </xf>
    <xf numFmtId="0" fontId="25" fillId="24" borderId="48" xfId="31" applyFont="1" applyFill="1" applyBorder="1"/>
    <xf numFmtId="0" fontId="25" fillId="8" borderId="48" xfId="31" applyFont="1" applyFill="1" applyBorder="1"/>
    <xf numFmtId="0" fontId="25" fillId="24" borderId="2" xfId="31" applyFont="1" applyFill="1" applyBorder="1" applyAlignment="1">
      <alignment horizontal="center"/>
    </xf>
    <xf numFmtId="38" fontId="25" fillId="8" borderId="2" xfId="31" applyNumberFormat="1" applyFont="1" applyFill="1" applyBorder="1" applyAlignment="1">
      <alignment vertical="center"/>
    </xf>
    <xf numFmtId="0" fontId="25" fillId="29" borderId="1" xfId="0" applyFont="1" applyFill="1" applyBorder="1" applyAlignment="1">
      <alignment vertical="center" wrapText="1"/>
    </xf>
    <xf numFmtId="0" fontId="35" fillId="0" borderId="1" xfId="28" applyFont="1" applyFill="1" applyBorder="1" applyAlignment="1" applyProtection="1">
      <alignment vertical="center" wrapText="1"/>
    </xf>
    <xf numFmtId="0" fontId="31" fillId="29" borderId="1" xfId="28" applyFont="1" applyFill="1" applyBorder="1" applyAlignment="1" applyProtection="1">
      <alignment vertical="center" wrapText="1"/>
    </xf>
    <xf numFmtId="0" fontId="73" fillId="29" borderId="1" xfId="28" applyFont="1" applyFill="1" applyBorder="1" applyAlignment="1" applyProtection="1">
      <alignment vertical="center"/>
    </xf>
    <xf numFmtId="0" fontId="73" fillId="29" borderId="1" xfId="28" applyFont="1" applyFill="1" applyBorder="1" applyAlignment="1" applyProtection="1">
      <alignment vertical="center" wrapText="1"/>
    </xf>
    <xf numFmtId="177" fontId="25" fillId="29" borderId="0" xfId="33" applyNumberFormat="1" applyFont="1" applyFill="1" applyAlignment="1">
      <alignment horizontal="left" vertical="top" wrapText="1"/>
    </xf>
    <xf numFmtId="177" fontId="25" fillId="29" borderId="129" xfId="33" applyNumberFormat="1" applyFont="1" applyFill="1" applyBorder="1" applyAlignment="1">
      <alignment horizontal="left" vertical="center" wrapText="1"/>
    </xf>
    <xf numFmtId="177" fontId="25" fillId="29" borderId="83" xfId="33" applyNumberFormat="1" applyFont="1" applyFill="1" applyBorder="1" applyAlignment="1">
      <alignment horizontal="left" vertical="center" wrapText="1"/>
    </xf>
    <xf numFmtId="177" fontId="25" fillId="29" borderId="46" xfId="33" applyNumberFormat="1" applyFont="1" applyFill="1" applyBorder="1" applyAlignment="1">
      <alignment horizontal="left" vertical="center" wrapText="1"/>
    </xf>
    <xf numFmtId="177" fontId="58" fillId="29" borderId="0" xfId="33" applyNumberFormat="1" applyFont="1" applyFill="1" applyAlignment="1">
      <alignment horizontal="left" vertical="top" wrapText="1"/>
    </xf>
    <xf numFmtId="0" fontId="24" fillId="29" borderId="0" xfId="33" applyFont="1" applyFill="1" applyAlignment="1">
      <alignment horizontal="left" vertical="top" wrapText="1"/>
    </xf>
    <xf numFmtId="0" fontId="0" fillId="0" borderId="0" xfId="0" applyAlignment="1">
      <alignment vertical="center" wrapText="1"/>
    </xf>
    <xf numFmtId="0" fontId="27" fillId="29" borderId="0" xfId="33" applyFont="1" applyFill="1" applyAlignment="1">
      <alignment horizontal="left" vertical="top" wrapText="1"/>
    </xf>
    <xf numFmtId="0" fontId="7" fillId="29" borderId="0" xfId="0" applyFont="1" applyFill="1" applyAlignment="1">
      <alignment vertical="center" wrapText="1"/>
    </xf>
    <xf numFmtId="0" fontId="27" fillId="29" borderId="0" xfId="33" applyFont="1" applyFill="1" applyAlignment="1">
      <alignment horizontal="left" vertical="top"/>
    </xf>
    <xf numFmtId="0" fontId="33" fillId="53" borderId="44" xfId="33" applyFont="1" applyFill="1" applyBorder="1" applyAlignment="1">
      <alignment horizontal="left" vertical="center" wrapText="1"/>
    </xf>
    <xf numFmtId="0" fontId="33" fillId="53" borderId="179" xfId="33" applyFont="1" applyFill="1" applyBorder="1" applyAlignment="1">
      <alignment horizontal="left" vertical="center" wrapText="1"/>
    </xf>
    <xf numFmtId="49" fontId="33" fillId="24" borderId="33" xfId="33" applyNumberFormat="1" applyFont="1" applyFill="1" applyBorder="1" applyAlignment="1">
      <alignment horizontal="left" vertical="center" wrapText="1"/>
    </xf>
    <xf numFmtId="49" fontId="33" fillId="24" borderId="126" xfId="33" applyNumberFormat="1" applyFont="1" applyFill="1" applyBorder="1" applyAlignment="1">
      <alignment horizontal="left" vertical="center" wrapText="1"/>
    </xf>
    <xf numFmtId="0" fontId="33" fillId="9" borderId="44" xfId="33" applyFont="1" applyFill="1" applyBorder="1" applyAlignment="1">
      <alignment horizontal="left" vertical="center"/>
    </xf>
    <xf numFmtId="0" fontId="33" fillId="9" borderId="179" xfId="33" applyFont="1" applyFill="1" applyBorder="1" applyAlignment="1">
      <alignment horizontal="left" vertical="center"/>
    </xf>
    <xf numFmtId="0" fontId="33" fillId="24" borderId="33" xfId="33" applyFont="1" applyFill="1" applyBorder="1" applyAlignment="1">
      <alignment horizontal="left" vertical="center"/>
    </xf>
    <xf numFmtId="0" fontId="33" fillId="24" borderId="126" xfId="33" applyFont="1" applyFill="1" applyBorder="1" applyAlignment="1">
      <alignment horizontal="left" vertical="center"/>
    </xf>
    <xf numFmtId="0" fontId="33" fillId="41" borderId="48" xfId="33" applyFont="1" applyFill="1" applyBorder="1" applyAlignment="1">
      <alignment horizontal="left" vertical="center" wrapText="1"/>
    </xf>
    <xf numFmtId="0" fontId="33" fillId="41" borderId="126" xfId="33" applyFont="1" applyFill="1" applyBorder="1" applyAlignment="1">
      <alignment horizontal="left" vertical="center" wrapText="1"/>
    </xf>
    <xf numFmtId="0" fontId="25" fillId="29" borderId="90" xfId="33" applyFont="1" applyFill="1" applyBorder="1" applyAlignment="1">
      <alignment horizontal="left" vertical="center" wrapText="1"/>
    </xf>
    <xf numFmtId="0" fontId="25" fillId="29" borderId="180" xfId="33" applyFont="1" applyFill="1" applyBorder="1" applyAlignment="1">
      <alignment horizontal="left" vertical="center" wrapText="1"/>
    </xf>
    <xf numFmtId="0" fontId="25" fillId="29" borderId="112" xfId="33" applyFont="1" applyFill="1" applyBorder="1" applyAlignment="1">
      <alignment horizontal="left" vertical="center" wrapText="1"/>
    </xf>
    <xf numFmtId="0" fontId="25" fillId="29" borderId="181" xfId="33" applyFont="1" applyFill="1" applyBorder="1" applyAlignment="1">
      <alignment horizontal="left" vertical="center" wrapText="1"/>
    </xf>
    <xf numFmtId="0" fontId="19" fillId="20" borderId="44" xfId="33" applyFont="1" applyFill="1" applyBorder="1" applyAlignment="1">
      <alignment horizontal="left" vertical="center" wrapText="1"/>
    </xf>
    <xf numFmtId="0" fontId="33" fillId="20" borderId="179" xfId="33" applyFont="1" applyFill="1" applyBorder="1" applyAlignment="1">
      <alignment horizontal="left" vertical="center" wrapText="1"/>
    </xf>
    <xf numFmtId="0" fontId="25" fillId="8" borderId="112" xfId="33" applyFont="1" applyFill="1" applyBorder="1" applyAlignment="1">
      <alignment horizontal="left" vertical="center"/>
    </xf>
    <xf numFmtId="0" fontId="25" fillId="8" borderId="181" xfId="33" applyFont="1" applyFill="1" applyBorder="1" applyAlignment="1">
      <alignment horizontal="left" vertical="center"/>
    </xf>
    <xf numFmtId="0" fontId="25" fillId="8" borderId="112" xfId="33" applyFont="1" applyFill="1" applyBorder="1" applyAlignment="1">
      <alignment horizontal="left" vertical="center" wrapText="1"/>
    </xf>
    <xf numFmtId="0" fontId="25" fillId="8" borderId="181" xfId="33" applyFont="1" applyFill="1" applyBorder="1" applyAlignment="1">
      <alignment horizontal="left" vertical="center" wrapText="1"/>
    </xf>
    <xf numFmtId="0" fontId="25" fillId="8" borderId="172" xfId="33" applyFont="1" applyFill="1" applyBorder="1" applyAlignment="1">
      <alignment horizontal="left" vertical="center"/>
    </xf>
    <xf numFmtId="0" fontId="25" fillId="8" borderId="187" xfId="33" applyFont="1" applyFill="1" applyBorder="1" applyAlignment="1">
      <alignment horizontal="left" vertical="center"/>
    </xf>
    <xf numFmtId="0" fontId="33" fillId="20" borderId="44" xfId="33" applyFont="1" applyFill="1" applyBorder="1" applyAlignment="1">
      <alignment horizontal="left" vertical="center" wrapText="1"/>
    </xf>
    <xf numFmtId="0" fontId="25" fillId="29" borderId="172" xfId="33" applyFont="1" applyFill="1" applyBorder="1" applyAlignment="1">
      <alignment horizontal="left" vertical="center" wrapText="1"/>
    </xf>
    <xf numFmtId="0" fontId="25" fillId="29" borderId="187" xfId="33" applyFont="1" applyFill="1" applyBorder="1" applyAlignment="1">
      <alignment horizontal="left" vertical="center" wrapText="1"/>
    </xf>
    <xf numFmtId="0" fontId="25" fillId="29" borderId="112" xfId="33" applyFont="1" applyFill="1" applyBorder="1" applyAlignment="1">
      <alignment horizontal="left" vertical="center"/>
    </xf>
    <xf numFmtId="0" fontId="25" fillId="29" borderId="181" xfId="33" applyFont="1" applyFill="1" applyBorder="1" applyAlignment="1">
      <alignment horizontal="left" vertical="center"/>
    </xf>
    <xf numFmtId="0" fontId="33" fillId="41" borderId="33" xfId="33" applyFont="1" applyFill="1" applyBorder="1" applyAlignment="1">
      <alignment horizontal="left" vertical="center" wrapText="1"/>
    </xf>
    <xf numFmtId="0" fontId="25" fillId="45" borderId="44" xfId="33" applyFont="1" applyFill="1" applyBorder="1" applyAlignment="1">
      <alignment horizontal="left" vertical="center" wrapText="1"/>
    </xf>
    <xf numFmtId="0" fontId="25" fillId="45" borderId="180" xfId="33" applyFont="1" applyFill="1" applyBorder="1" applyAlignment="1">
      <alignment horizontal="left" vertical="center" wrapText="1"/>
    </xf>
    <xf numFmtId="0" fontId="25" fillId="0" borderId="0" xfId="0" applyFont="1" applyAlignment="1">
      <alignment horizontal="left" vertical="top"/>
    </xf>
    <xf numFmtId="0" fontId="25" fillId="45" borderId="179" xfId="33" applyFont="1" applyFill="1" applyBorder="1" applyAlignment="1">
      <alignment horizontal="left" vertical="center" wrapText="1"/>
    </xf>
    <xf numFmtId="0" fontId="25" fillId="29" borderId="0" xfId="0" applyFont="1" applyFill="1" applyAlignment="1">
      <alignment horizontal="left" vertical="top"/>
    </xf>
    <xf numFmtId="0" fontId="33" fillId="20" borderId="33" xfId="33" applyFont="1" applyFill="1" applyBorder="1" applyAlignment="1">
      <alignment horizontal="left" vertical="center"/>
    </xf>
    <xf numFmtId="0" fontId="33" fillId="20" borderId="126" xfId="33" applyFont="1" applyFill="1" applyBorder="1" applyAlignment="1">
      <alignment horizontal="left" vertical="center"/>
    </xf>
    <xf numFmtId="0" fontId="33" fillId="53" borderId="33" xfId="33" applyFont="1" applyFill="1" applyBorder="1" applyAlignment="1">
      <alignment horizontal="left" vertical="center"/>
    </xf>
    <xf numFmtId="0" fontId="33" fillId="53" borderId="126" xfId="33" applyFont="1" applyFill="1" applyBorder="1" applyAlignment="1">
      <alignment horizontal="left" vertical="center"/>
    </xf>
    <xf numFmtId="0" fontId="33" fillId="20" borderId="33" xfId="33" applyFont="1" applyFill="1" applyBorder="1" applyAlignment="1">
      <alignment horizontal="left" vertical="top" wrapText="1"/>
    </xf>
    <xf numFmtId="0" fontId="33" fillId="20" borderId="126" xfId="33" applyFont="1" applyFill="1" applyBorder="1" applyAlignment="1">
      <alignment horizontal="left" vertical="top" wrapText="1"/>
    </xf>
    <xf numFmtId="0" fontId="47" fillId="40" borderId="57" xfId="33" applyFont="1" applyFill="1" applyBorder="1" applyAlignment="1">
      <alignment horizontal="center" vertical="center"/>
    </xf>
    <xf numFmtId="0" fontId="47" fillId="40" borderId="124" xfId="33" applyFont="1" applyFill="1" applyBorder="1" applyAlignment="1">
      <alignment horizontal="center" vertical="center"/>
    </xf>
    <xf numFmtId="0" fontId="47" fillId="40" borderId="57" xfId="33" applyFont="1" applyFill="1" applyBorder="1" applyAlignment="1">
      <alignment horizontal="center" vertical="center" wrapText="1"/>
    </xf>
    <xf numFmtId="0" fontId="27" fillId="29" borderId="0" xfId="32" applyFont="1" applyFill="1" applyAlignment="1">
      <alignment horizontal="left" vertical="top"/>
    </xf>
    <xf numFmtId="0" fontId="33" fillId="8" borderId="0" xfId="33" applyFont="1" applyFill="1" applyAlignment="1">
      <alignment horizontal="left"/>
    </xf>
    <xf numFmtId="0" fontId="27" fillId="29" borderId="0" xfId="32" applyFont="1" applyFill="1" applyAlignment="1">
      <alignment vertical="top" wrapText="1"/>
    </xf>
    <xf numFmtId="0" fontId="25" fillId="29" borderId="208" xfId="33" applyFont="1" applyFill="1" applyBorder="1" applyAlignment="1">
      <alignment vertical="center"/>
    </xf>
    <xf numFmtId="0" fontId="25" fillId="29" borderId="209" xfId="33" applyFont="1" applyFill="1" applyBorder="1" applyAlignment="1">
      <alignment vertical="center"/>
    </xf>
    <xf numFmtId="0" fontId="25" fillId="29" borderId="210" xfId="33" applyFont="1" applyFill="1" applyBorder="1" applyAlignment="1">
      <alignment vertical="center"/>
    </xf>
    <xf numFmtId="0" fontId="25" fillId="29" borderId="0" xfId="33" applyFont="1" applyFill="1" applyAlignment="1">
      <alignment vertical="top" wrapText="1"/>
    </xf>
    <xf numFmtId="0" fontId="34" fillId="5" borderId="57" xfId="33" applyFont="1" applyFill="1" applyBorder="1" applyAlignment="1">
      <alignment vertical="center"/>
    </xf>
    <xf numFmtId="0" fontId="34" fillId="5" borderId="14" xfId="33" applyFont="1" applyFill="1" applyBorder="1" applyAlignment="1">
      <alignment vertical="center"/>
    </xf>
    <xf numFmtId="0" fontId="34" fillId="5" borderId="15" xfId="33" applyFont="1" applyFill="1" applyBorder="1" applyAlignment="1">
      <alignment vertical="center"/>
    </xf>
    <xf numFmtId="0" fontId="25" fillId="5" borderId="57" xfId="33" applyFont="1" applyFill="1" applyBorder="1" applyAlignment="1">
      <alignment vertical="center"/>
    </xf>
    <xf numFmtId="0" fontId="25" fillId="5" borderId="14" xfId="33" applyFont="1" applyFill="1" applyBorder="1" applyAlignment="1">
      <alignment vertical="center"/>
    </xf>
    <xf numFmtId="0" fontId="25" fillId="5" borderId="15" xfId="33" applyFont="1" applyFill="1" applyBorder="1" applyAlignment="1">
      <alignment vertical="center"/>
    </xf>
    <xf numFmtId="0" fontId="58" fillId="29" borderId="0" xfId="33" applyFont="1" applyFill="1" applyAlignment="1">
      <alignment vertical="top" wrapText="1"/>
    </xf>
    <xf numFmtId="0" fontId="25" fillId="5" borderId="33" xfId="33" applyFont="1" applyFill="1" applyBorder="1" applyAlignment="1">
      <alignment vertical="center"/>
    </xf>
    <xf numFmtId="0" fontId="25" fillId="5" borderId="48" xfId="33" applyFont="1" applyFill="1" applyBorder="1" applyAlignment="1">
      <alignment vertical="center"/>
    </xf>
    <xf numFmtId="0" fontId="25" fillId="8" borderId="208" xfId="33" applyFont="1" applyFill="1" applyBorder="1" applyAlignment="1">
      <alignment vertical="center" wrapText="1"/>
    </xf>
    <xf numFmtId="0" fontId="25" fillId="8" borderId="209" xfId="33" applyFont="1" applyFill="1" applyBorder="1" applyAlignment="1">
      <alignment vertical="center" wrapText="1"/>
    </xf>
    <xf numFmtId="0" fontId="25" fillId="8" borderId="210" xfId="33" applyFont="1" applyFill="1" applyBorder="1" applyAlignment="1">
      <alignment vertical="center" wrapText="1"/>
    </xf>
    <xf numFmtId="0" fontId="25" fillId="29" borderId="0" xfId="33" applyFont="1" applyFill="1" applyAlignment="1">
      <alignment vertical="top"/>
    </xf>
    <xf numFmtId="0" fontId="25" fillId="29" borderId="208" xfId="33" applyFont="1" applyFill="1" applyBorder="1" applyAlignment="1">
      <alignment vertical="center" wrapText="1"/>
    </xf>
    <xf numFmtId="0" fontId="25" fillId="29" borderId="209" xfId="33" applyFont="1" applyFill="1" applyBorder="1" applyAlignment="1">
      <alignment vertical="center" wrapText="1"/>
    </xf>
    <xf numFmtId="0" fontId="25" fillId="29" borderId="210" xfId="33" applyFont="1" applyFill="1" applyBorder="1" applyAlignment="1">
      <alignment vertical="center" wrapText="1"/>
    </xf>
    <xf numFmtId="0" fontId="59" fillId="29" borderId="0" xfId="31" applyFont="1" applyFill="1" applyAlignment="1">
      <alignment horizontal="left" vertical="top" wrapText="1"/>
    </xf>
    <xf numFmtId="0" fontId="27" fillId="29" borderId="0" xfId="31" applyFont="1" applyFill="1" applyAlignment="1">
      <alignment horizontal="left" vertical="top" wrapText="1"/>
    </xf>
    <xf numFmtId="0" fontId="25" fillId="8" borderId="89" xfId="31" applyFont="1" applyFill="1" applyBorder="1" applyAlignment="1">
      <alignment vertical="top" wrapText="1"/>
    </xf>
    <xf numFmtId="0" fontId="25" fillId="29" borderId="89" xfId="31" applyFont="1" applyFill="1" applyBorder="1" applyAlignment="1">
      <alignment horizontal="left" vertical="top" wrapText="1"/>
    </xf>
    <xf numFmtId="0" fontId="25" fillId="29" borderId="0" xfId="31" applyFont="1" applyFill="1" applyAlignment="1">
      <alignment horizontal="left" vertical="top" wrapText="1"/>
    </xf>
    <xf numFmtId="0" fontId="25" fillId="8" borderId="89" xfId="31" applyFont="1" applyFill="1" applyBorder="1" applyAlignment="1">
      <alignment horizontal="left" vertical="top" wrapText="1"/>
    </xf>
    <xf numFmtId="0" fontId="58" fillId="8" borderId="89" xfId="31" applyFont="1" applyFill="1" applyBorder="1" applyAlignment="1">
      <alignment horizontal="left" vertical="top" wrapText="1"/>
    </xf>
    <xf numFmtId="0" fontId="27" fillId="29" borderId="0" xfId="30" applyFont="1" applyFill="1" applyAlignment="1">
      <alignment horizontal="left" vertical="center"/>
    </xf>
    <xf numFmtId="0" fontId="69" fillId="39" borderId="258" xfId="0" applyFont="1" applyFill="1" applyBorder="1" applyAlignment="1">
      <alignment horizontal="center" vertical="center"/>
    </xf>
    <xf numFmtId="0" fontId="69" fillId="39" borderId="259" xfId="0" applyFont="1" applyFill="1" applyBorder="1" applyAlignment="1">
      <alignment horizontal="center" vertical="center"/>
    </xf>
    <xf numFmtId="0" fontId="68" fillId="61" borderId="261" xfId="0" applyFont="1" applyFill="1" applyBorder="1" applyAlignment="1">
      <alignment horizontal="center" vertical="center"/>
    </xf>
    <xf numFmtId="0" fontId="68" fillId="61" borderId="262" xfId="0" applyFont="1" applyFill="1" applyBorder="1" applyAlignment="1">
      <alignment horizontal="center" vertical="center"/>
    </xf>
    <xf numFmtId="0" fontId="68" fillId="61" borderId="261" xfId="33" applyFont="1" applyFill="1" applyBorder="1" applyAlignment="1">
      <alignment horizontal="center" vertical="center"/>
    </xf>
    <xf numFmtId="0" fontId="68" fillId="61" borderId="262" xfId="33" applyFont="1" applyFill="1" applyBorder="1" applyAlignment="1">
      <alignment horizontal="center" vertical="center"/>
    </xf>
    <xf numFmtId="0" fontId="68" fillId="61" borderId="263" xfId="33" applyFont="1" applyFill="1" applyBorder="1" applyAlignment="1">
      <alignment horizontal="center" vertical="center"/>
    </xf>
    <xf numFmtId="0" fontId="69" fillId="39" borderId="266" xfId="0" applyFont="1" applyFill="1" applyBorder="1" applyAlignment="1">
      <alignment horizontal="center" vertical="center"/>
    </xf>
    <xf numFmtId="0" fontId="69" fillId="39" borderId="267" xfId="0" applyFont="1" applyFill="1" applyBorder="1" applyAlignment="1">
      <alignment horizontal="center" vertical="center"/>
    </xf>
    <xf numFmtId="0" fontId="69" fillId="39" borderId="268" xfId="0" applyFont="1" applyFill="1" applyBorder="1" applyAlignment="1">
      <alignment horizontal="center" vertical="center"/>
    </xf>
    <xf numFmtId="0" fontId="68" fillId="61" borderId="270" xfId="33" applyFont="1" applyFill="1" applyBorder="1" applyAlignment="1">
      <alignment horizontal="center" vertical="center"/>
    </xf>
    <xf numFmtId="0" fontId="25" fillId="50" borderId="0" xfId="33" applyFont="1" applyFill="1" applyAlignment="1">
      <alignment horizontal="left" vertical="top" wrapText="1"/>
    </xf>
    <xf numFmtId="0" fontId="33" fillId="39" borderId="79" xfId="0" applyFont="1" applyFill="1" applyBorder="1" applyAlignment="1">
      <alignment horizontal="center" vertical="center"/>
    </xf>
    <xf numFmtId="0" fontId="33" fillId="39" borderId="83" xfId="0" applyFont="1" applyFill="1" applyBorder="1" applyAlignment="1">
      <alignment horizontal="center" vertical="center"/>
    </xf>
    <xf numFmtId="0" fontId="33" fillId="39" borderId="46" xfId="0" applyFont="1" applyFill="1" applyBorder="1" applyAlignment="1">
      <alignment horizontal="center" vertical="center"/>
    </xf>
    <xf numFmtId="0" fontId="25" fillId="63" borderId="44" xfId="0" applyFont="1" applyFill="1" applyBorder="1" applyAlignment="1">
      <alignment horizontal="center" vertical="center" wrapText="1"/>
    </xf>
    <xf numFmtId="0" fontId="25" fillId="63" borderId="89" xfId="0" applyFont="1" applyFill="1" applyBorder="1" applyAlignment="1">
      <alignment horizontal="center" vertical="center" wrapText="1"/>
    </xf>
    <xf numFmtId="0" fontId="25" fillId="63" borderId="49" xfId="0" applyFont="1" applyFill="1" applyBorder="1" applyAlignment="1">
      <alignment horizontal="center" vertical="center" wrapText="1"/>
    </xf>
    <xf numFmtId="0" fontId="25" fillId="8" borderId="0" xfId="33" applyFont="1" applyFill="1" applyAlignment="1">
      <alignment horizontal="left" vertical="top" wrapText="1"/>
    </xf>
    <xf numFmtId="0" fontId="24" fillId="29" borderId="0" xfId="33" applyFont="1" applyFill="1" applyAlignment="1">
      <alignment horizontal="left" vertical="center" wrapText="1"/>
    </xf>
    <xf numFmtId="0" fontId="27" fillId="29" borderId="0" xfId="33" applyFont="1" applyFill="1" applyAlignment="1">
      <alignment horizontal="left" vertical="center" wrapText="1"/>
    </xf>
    <xf numFmtId="0" fontId="59" fillId="29" borderId="0" xfId="33" applyFont="1" applyFill="1" applyAlignment="1">
      <alignment horizontal="left" vertical="center" wrapText="1"/>
    </xf>
    <xf numFmtId="0" fontId="25" fillId="32" borderId="86" xfId="33" applyFont="1" applyFill="1" applyBorder="1" applyAlignment="1">
      <alignment horizontal="left" vertical="center" wrapText="1"/>
    </xf>
    <xf numFmtId="0" fontId="25" fillId="32" borderId="214" xfId="33" applyFont="1" applyFill="1" applyBorder="1" applyAlignment="1">
      <alignment horizontal="left" vertical="center" wrapText="1"/>
    </xf>
    <xf numFmtId="0" fontId="25" fillId="8" borderId="37" xfId="33" applyFont="1" applyFill="1" applyBorder="1" applyAlignment="1">
      <alignment horizontal="left" vertical="top" wrapText="1"/>
    </xf>
    <xf numFmtId="0" fontId="58" fillId="8" borderId="0" xfId="33" applyFont="1" applyFill="1" applyAlignment="1">
      <alignment horizontal="left" vertical="top" wrapText="1"/>
    </xf>
    <xf numFmtId="0" fontId="25" fillId="8" borderId="37" xfId="32" applyFont="1" applyFill="1" applyBorder="1" applyAlignment="1">
      <alignment horizontal="left" vertical="top" wrapText="1"/>
    </xf>
    <xf numFmtId="0" fontId="0" fillId="0" borderId="37" xfId="0" applyBorder="1" applyAlignment="1">
      <alignment vertical="center" wrapText="1"/>
    </xf>
    <xf numFmtId="0" fontId="25" fillId="8" borderId="37" xfId="32" applyFont="1" applyFill="1" applyBorder="1" applyAlignment="1">
      <alignment vertical="top" wrapText="1"/>
    </xf>
    <xf numFmtId="0" fontId="7" fillId="0" borderId="0" xfId="0" applyFont="1" applyAlignment="1">
      <alignment horizontal="left" vertical="top" wrapText="1"/>
    </xf>
    <xf numFmtId="0" fontId="25" fillId="29" borderId="0" xfId="0" applyFont="1" applyFill="1" applyBorder="1" applyAlignment="1">
      <alignment horizontal="center" vertical="center" wrapText="1"/>
    </xf>
    <xf numFmtId="0" fontId="25" fillId="29" borderId="0" xfId="0" applyFont="1" applyFill="1" applyBorder="1" applyAlignment="1">
      <alignment horizontal="left" vertical="center"/>
    </xf>
    <xf numFmtId="211" fontId="25" fillId="29" borderId="0" xfId="38" applyNumberFormat="1" applyFont="1" applyFill="1" applyBorder="1" applyAlignment="1">
      <alignment vertical="center"/>
    </xf>
    <xf numFmtId="0" fontId="25" fillId="29" borderId="0" xfId="0" applyFont="1" applyFill="1" applyBorder="1" applyAlignment="1">
      <alignment vertical="center" wrapText="1"/>
    </xf>
    <xf numFmtId="211" fontId="25" fillId="29" borderId="0" xfId="38" quotePrefix="1" applyNumberFormat="1" applyFont="1" applyFill="1" applyBorder="1" applyAlignment="1">
      <alignment vertical="center"/>
    </xf>
    <xf numFmtId="0" fontId="25" fillId="29" borderId="0" xfId="0" applyFont="1" applyFill="1" applyBorder="1">
      <alignment vertical="center"/>
    </xf>
    <xf numFmtId="211" fontId="25" fillId="29" borderId="0" xfId="0" applyNumberFormat="1" applyFont="1" applyFill="1" applyBorder="1">
      <alignment vertical="center"/>
    </xf>
    <xf numFmtId="0" fontId="69" fillId="39" borderId="281" xfId="0" applyFont="1" applyFill="1" applyBorder="1" applyAlignment="1">
      <alignment horizontal="center" vertical="center"/>
    </xf>
    <xf numFmtId="0" fontId="68" fillId="61" borderId="282" xfId="0" applyFont="1" applyFill="1" applyBorder="1" applyAlignment="1">
      <alignment horizontal="center" vertical="center"/>
    </xf>
    <xf numFmtId="0" fontId="68" fillId="61" borderId="282" xfId="33" applyFont="1" applyFill="1" applyBorder="1" applyAlignment="1">
      <alignment horizontal="center" vertical="center"/>
    </xf>
    <xf numFmtId="0" fontId="68" fillId="65" borderId="283" xfId="33" applyFont="1" applyFill="1" applyBorder="1" applyAlignment="1">
      <alignment horizontal="center" vertical="center" wrapText="1"/>
    </xf>
    <xf numFmtId="0" fontId="68" fillId="65" borderId="92" xfId="33" applyFont="1" applyFill="1" applyBorder="1" applyAlignment="1">
      <alignment horizontal="center" vertical="center" wrapText="1"/>
    </xf>
    <xf numFmtId="0" fontId="69" fillId="39" borderId="284" xfId="0" applyFont="1" applyFill="1" applyBorder="1" applyAlignment="1">
      <alignment horizontal="center" vertical="center"/>
    </xf>
    <xf numFmtId="0" fontId="68" fillId="61" borderId="285" xfId="33" applyFont="1" applyFill="1" applyBorder="1" applyAlignment="1">
      <alignment horizontal="center" vertical="center"/>
    </xf>
    <xf numFmtId="0" fontId="25" fillId="24" borderId="42" xfId="33" applyFont="1" applyFill="1" applyBorder="1" applyAlignment="1">
      <alignment horizontal="center" vertical="center"/>
    </xf>
    <xf numFmtId="0" fontId="25" fillId="8" borderId="286" xfId="33" applyFont="1" applyFill="1" applyBorder="1" applyAlignment="1">
      <alignment vertical="center"/>
    </xf>
    <xf numFmtId="0" fontId="25" fillId="8" borderId="287" xfId="33" applyFont="1" applyFill="1" applyBorder="1" applyAlignment="1">
      <alignment vertical="center"/>
    </xf>
    <xf numFmtId="0" fontId="25" fillId="8" borderId="288" xfId="33" applyFont="1" applyFill="1" applyBorder="1" applyAlignment="1">
      <alignment vertical="center"/>
    </xf>
    <xf numFmtId="0" fontId="25" fillId="22" borderId="0" xfId="33" applyFont="1" applyFill="1" applyBorder="1" applyAlignment="1">
      <alignment vertical="center"/>
    </xf>
    <xf numFmtId="0" fontId="25" fillId="43" borderId="0" xfId="33" applyFont="1" applyFill="1" applyBorder="1" applyAlignment="1">
      <alignment vertical="center"/>
    </xf>
    <xf numFmtId="0" fontId="25" fillId="8" borderId="79" xfId="33" applyFont="1" applyFill="1" applyBorder="1" applyAlignment="1">
      <alignment vertical="center"/>
    </xf>
    <xf numFmtId="0" fontId="25" fillId="8" borderId="105" xfId="33" applyFont="1" applyFill="1" applyBorder="1" applyAlignment="1">
      <alignment vertical="center"/>
    </xf>
    <xf numFmtId="0" fontId="25" fillId="29" borderId="0" xfId="33" applyFont="1" applyFill="1" applyBorder="1" applyAlignment="1">
      <alignment vertical="top"/>
    </xf>
    <xf numFmtId="0" fontId="51" fillId="29" borderId="0" xfId="32" applyFont="1" applyFill="1" applyBorder="1" applyAlignment="1">
      <alignment vertical="center"/>
    </xf>
    <xf numFmtId="0" fontId="25" fillId="29" borderId="0" xfId="33" applyFont="1" applyFill="1" applyBorder="1" applyAlignment="1">
      <alignment vertical="center"/>
    </xf>
    <xf numFmtId="0" fontId="25" fillId="29" borderId="0" xfId="33" applyFont="1" applyFill="1" applyBorder="1" applyAlignment="1">
      <alignment horizontal="center" vertical="center" wrapText="1"/>
    </xf>
    <xf numFmtId="176" fontId="25" fillId="29" borderId="0" xfId="33" applyNumberFormat="1" applyFont="1" applyFill="1" applyBorder="1" applyAlignment="1">
      <alignment vertical="center"/>
    </xf>
    <xf numFmtId="176" fontId="25" fillId="29" borderId="0" xfId="33" applyNumberFormat="1" applyFont="1" applyFill="1" applyBorder="1" applyAlignment="1">
      <alignment horizontal="center" vertical="center"/>
    </xf>
    <xf numFmtId="0" fontId="52" fillId="29" borderId="0" xfId="33" applyFont="1" applyFill="1" applyBorder="1" applyAlignment="1">
      <alignment vertical="center"/>
    </xf>
    <xf numFmtId="190" fontId="25" fillId="29" borderId="0" xfId="26" applyNumberFormat="1" applyFont="1" applyFill="1" applyBorder="1" applyAlignment="1">
      <alignment horizontal="center" vertical="center"/>
    </xf>
    <xf numFmtId="40" fontId="25" fillId="29" borderId="0" xfId="29" applyNumberFormat="1" applyFont="1" applyFill="1" applyBorder="1" applyAlignment="1">
      <alignment horizontal="right" vertical="center"/>
    </xf>
    <xf numFmtId="176" fontId="25" fillId="20" borderId="152" xfId="33" applyNumberFormat="1" applyFont="1" applyFill="1" applyBorder="1" applyAlignment="1">
      <alignment horizontal="right" vertical="center"/>
    </xf>
    <xf numFmtId="9" fontId="25" fillId="20" borderId="2" xfId="26" applyFont="1" applyFill="1" applyBorder="1" applyAlignment="1">
      <alignment horizontal="right" vertical="center"/>
    </xf>
    <xf numFmtId="177" fontId="34" fillId="29" borderId="92" xfId="33" applyNumberFormat="1" applyFont="1" applyFill="1" applyBorder="1" applyAlignment="1">
      <alignment vertical="center"/>
    </xf>
    <xf numFmtId="176" fontId="34" fillId="29" borderId="54" xfId="33" applyNumberFormat="1" applyFont="1" applyFill="1" applyBorder="1" applyAlignment="1">
      <alignment vertical="center"/>
    </xf>
    <xf numFmtId="0" fontId="63" fillId="29" borderId="54" xfId="33" applyFont="1" applyFill="1" applyBorder="1" applyAlignment="1">
      <alignment horizontal="center" vertical="center" wrapText="1"/>
    </xf>
    <xf numFmtId="0" fontId="25" fillId="29" borderId="92" xfId="33" applyFont="1" applyFill="1" applyBorder="1" applyAlignment="1">
      <alignment horizontal="center" vertical="center" wrapText="1"/>
    </xf>
    <xf numFmtId="176" fontId="25" fillId="29" borderId="92" xfId="33" applyNumberFormat="1" applyFont="1" applyFill="1" applyBorder="1" applyAlignment="1">
      <alignment vertical="center"/>
    </xf>
    <xf numFmtId="0" fontId="25" fillId="29" borderId="52" xfId="33" applyFont="1" applyFill="1" applyBorder="1" applyAlignment="1">
      <alignment horizontal="center" vertical="center" wrapText="1"/>
    </xf>
    <xf numFmtId="176" fontId="25" fillId="29" borderId="52" xfId="33" applyNumberFormat="1" applyFont="1" applyFill="1" applyBorder="1" applyAlignment="1">
      <alignment vertical="center"/>
    </xf>
  </cellXfs>
  <cellStyles count="44">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11" xfId="43" xr:uid="{3057BC19-C4CF-4C29-B286-2D32403D5AE4}"/>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3 2" xfId="42" xr:uid="{F793E9A7-1124-4303-8EC3-BA2159C75F1D}"/>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0000FF"/>
      <color rgb="FF92D050"/>
      <color rgb="FFC89E28"/>
      <color rgb="FF009C89"/>
      <color rgb="FF9FBA6A"/>
      <color rgb="FF91B054"/>
      <color rgb="FFABC27C"/>
      <color rgb="FF7A983E"/>
      <color rgb="FF53682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7.xml"/><Relationship Id="rId1" Type="http://schemas.microsoft.com/office/2011/relationships/chartStyle" Target="style3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8.xml"/><Relationship Id="rId1" Type="http://schemas.microsoft.com/office/2011/relationships/chartStyle" Target="style3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9.xml"/><Relationship Id="rId1" Type="http://schemas.microsoft.com/office/2011/relationships/chartStyle" Target="style3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0.xml"/><Relationship Id="rId1" Type="http://schemas.microsoft.com/office/2011/relationships/chartStyle" Target="style40.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10.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11.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1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13.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1.xml"/><Relationship Id="rId1" Type="http://schemas.microsoft.com/office/2011/relationships/chartStyle" Target="style4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2.xml"/><Relationship Id="rId1" Type="http://schemas.microsoft.com/office/2011/relationships/chartStyle" Target="style42.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14.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1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1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17.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18.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19.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20.xml"/></Relationships>
</file>

<file path=xl/charts/_rels/chart69.xml.rels><?xml version="1.0" encoding="UTF-8" standalone="yes"?>
<Relationships xmlns="http://schemas.openxmlformats.org/package/2006/relationships"><Relationship Id="rId2" Type="http://schemas.openxmlformats.org/officeDocument/2006/relationships/chartUserShapes" Target="../drawings/drawing74.xml"/><Relationship Id="rId1" Type="http://schemas.openxmlformats.org/officeDocument/2006/relationships/themeOverride" Target="../theme/themeOverride2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6.xml"/></Relationships>
</file>

<file path=xl/charts/_rels/chart70.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22.xml"/></Relationships>
</file>

<file path=xl/charts/_rels/chart7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r>
              <a:rPr lang="ja-JP" altLang="en-US" sz="1600" b="1" baseline="0">
                <a:solidFill>
                  <a:schemeClr val="tx1"/>
                </a:solidFill>
                <a:latin typeface="+mn-ea"/>
                <a:ea typeface="+mn-ea"/>
              </a:rPr>
              <a:t>各温室効果ガスの排出量シェア</a:t>
            </a:r>
          </a:p>
        </c:rich>
      </c:tx>
      <c:layout>
        <c:manualLayout>
          <c:xMode val="edge"/>
          <c:yMode val="edge"/>
          <c:x val="0.31437570509832091"/>
          <c:y val="2.4411727852612693E-2"/>
        </c:manualLayout>
      </c:layout>
      <c:overlay val="0"/>
      <c:spPr>
        <a:noFill/>
        <a:ln>
          <a:noFill/>
        </a:ln>
        <a:effectLst/>
      </c:spPr>
      <c:txPr>
        <a:bodyPr rot="0" spcFirstLastPara="1" vertOverflow="ellipsis" vert="horz" wrap="square" anchor="ctr" anchorCtr="1"/>
        <a:lstStyle/>
        <a:p>
          <a:pPr algn="ct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595604537994187"/>
          <c:y val="0.24985786808525753"/>
          <c:w val="0.62932333761143289"/>
          <c:h val="0.67952902774539514"/>
        </c:manualLayout>
      </c:layout>
      <c:doughnutChart>
        <c:varyColors val="1"/>
        <c:ser>
          <c:idx val="1"/>
          <c:order val="0"/>
          <c:tx>
            <c:v>2023年度</c:v>
          </c:tx>
          <c:spPr>
            <a:noFill/>
            <a:ln>
              <a:noFill/>
            </a:ln>
          </c:spPr>
          <c:dPt>
            <c:idx val="0"/>
            <c:bubble3D val="0"/>
            <c:spPr>
              <a:noFill/>
              <a:ln w="19050">
                <a:noFill/>
              </a:ln>
              <a:effectLst/>
            </c:spPr>
            <c:extLst>
              <c:ext xmlns:c16="http://schemas.microsoft.com/office/drawing/2014/chart" uri="{C3380CC4-5D6E-409C-BE32-E72D297353CC}">
                <c16:uniqueId val="{00000001-AAE1-4481-9A55-95CC2BD7A257}"/>
              </c:ext>
            </c:extLst>
          </c:dPt>
          <c:dLbls>
            <c:dLbl>
              <c:idx val="0"/>
              <c:layout>
                <c:manualLayout>
                  <c:x val="5.2379913607355924E-3"/>
                  <c:y val="-9.919765816094965E-2"/>
                </c:manualLayout>
              </c:layout>
              <c:tx>
                <c:rich>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fld id="{38B5CA8E-8DAB-4AA9-938F-81F3228CA595}" type="SERIESNAME">
                      <a:rPr lang="ja-JP" altLang="en-US" sz="1600" b="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[系列名]</a:t>
                    </a:fld>
                    <a:endParaRPr lang="ja-JP" altLang="en-US" sz="1600" b="0" baseline="0">
                      <a:solidFill>
                        <a:schemeClr val="tx1"/>
                      </a:solidFill>
                      <a:latin typeface="Calibri" panose="020F0502020204030204" pitchFamily="34" charset="0"/>
                      <a:ea typeface="+mj-ea"/>
                    </a:endParaRPr>
                  </a:p>
                  <a:p>
                    <a:pPr>
                      <a:defRPr>
                        <a:solidFill>
                          <a:schemeClr val="tx1"/>
                        </a:solidFill>
                        <a:latin typeface="Calibri" panose="020F0502020204030204" pitchFamily="34" charset="0"/>
                        <a:ea typeface="+mj-ea"/>
                      </a:defRPr>
                    </a:pPr>
                    <a:r>
                      <a:rPr lang="ja-JP" altLang="en-US" sz="1600" b="0" baseline="0">
                        <a:solidFill>
                          <a:schemeClr val="tx1"/>
                        </a:solidFill>
                        <a:latin typeface="Calibri" panose="020F0502020204030204" pitchFamily="34" charset="0"/>
                        <a:ea typeface="+mj-ea"/>
                      </a:rPr>
                      <a:t> </a:t>
                    </a:r>
                    <a:fld id="{A36F8668-6139-4DD9-A260-52721D3FE21F}" type="VALUE">
                      <a:rPr lang="ja-JP" altLang="en-US" sz="1600" b="0" baseline="0">
                        <a:solidFill>
                          <a:schemeClr val="tx1"/>
                        </a:solidFill>
                        <a:latin typeface="Calibri" panose="020F0502020204030204" pitchFamily="34" charset="0"/>
                        <a:ea typeface="+mj-ea"/>
                      </a:rPr>
                      <a:pPr>
                        <a:defRPr>
                          <a:solidFill>
                            <a:schemeClr val="tx1"/>
                          </a:solidFill>
                          <a:latin typeface="Calibri" panose="020F0502020204030204" pitchFamily="34" charset="0"/>
                          <a:ea typeface="+mj-ea"/>
                        </a:defRPr>
                      </a:pPr>
                      <a:t>[値]</a:t>
                    </a:fld>
                    <a:endParaRPr lang="ja-JP" altLang="en-US" sz="1600" b="0" baseline="0">
                      <a:solidFill>
                        <a:schemeClr val="tx1"/>
                      </a:solidFill>
                      <a:latin typeface="Calibri" panose="020F0502020204030204" pitchFamily="34" charset="0"/>
                      <a:ea typeface="+mj-ea"/>
                    </a:endParaRPr>
                  </a:p>
                </c:rich>
              </c:tx>
              <c:numFmt formatCode="##&quot;億&quot;#,###&quot;万トン&quot;" sourceLinked="0"/>
              <c:spPr>
                <a:noFill/>
                <a:ln>
                  <a:noFill/>
                </a:ln>
                <a:effectLst/>
              </c:spPr>
              <c:txPr>
                <a:bodyPr rot="0" spcFirstLastPara="1" vertOverflow="ellipsis" vert="horz" wrap="square" lIns="38100" tIns="0" rIns="38100" bIns="0" anchor="ctr" anchorCtr="1">
                  <a:noAutofit/>
                </a:bodyPr>
                <a:lstStyle/>
                <a:p>
                  <a:pPr>
                    <a:defRPr sz="900" b="0" i="0" u="none" strike="noStrike" kern="1200" baseline="0">
                      <a:solidFill>
                        <a:schemeClr val="tx1"/>
                      </a:solidFill>
                      <a:latin typeface="Calibri" panose="020F0502020204030204" pitchFamily="34" charset="0"/>
                      <a:ea typeface="+mj-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3114424064422627"/>
                      <c:h val="0.13269131110155599"/>
                    </c:manualLayout>
                  </c15:layout>
                  <c15:dlblFieldTable/>
                  <c15:showDataLabelsRange val="0"/>
                </c:ext>
                <c:ext xmlns:c16="http://schemas.microsoft.com/office/drawing/2014/chart" uri="{C3380CC4-5D6E-409C-BE32-E72D297353CC}">
                  <c16:uniqueId val="{00000001-AAE1-4481-9A55-95CC2BD7A2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Lit>
              <c:formatCode>##"億"#,###"万t"</c:formatCode>
              <c:ptCount val="1"/>
              <c:pt idx="0">
                <c:v>107100</c:v>
              </c:pt>
            </c:numLit>
          </c:val>
          <c:extLst>
            <c:ext xmlns:c16="http://schemas.microsoft.com/office/drawing/2014/chart" uri="{C3380CC4-5D6E-409C-BE32-E72D297353CC}">
              <c16:uniqueId val="{00000002-AAE1-4481-9A55-95CC2BD7A257}"/>
            </c:ext>
          </c:extLst>
        </c:ser>
        <c:ser>
          <c:idx val="0"/>
          <c:order val="1"/>
          <c:tx>
            <c:strRef>
              <c:f>'1.Summary'!$BH$20</c:f>
              <c:strCache>
                <c:ptCount val="1"/>
                <c:pt idx="0">
                  <c:v>2023</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AAE1-4481-9A55-95CC2BD7A257}"/>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AAE1-4481-9A55-95CC2BD7A257}"/>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AAE1-4481-9A55-95CC2BD7A257}"/>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AAE1-4481-9A55-95CC2BD7A257}"/>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AAE1-4481-9A55-95CC2BD7A257}"/>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AAE1-4481-9A55-95CC2BD7A257}"/>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AAE1-4481-9A55-95CC2BD7A257}"/>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AAE1-4481-9A55-95CC2BD7A257}"/>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AAE1-4481-9A55-95CC2BD7A257}"/>
              </c:ext>
            </c:extLst>
          </c:dPt>
          <c:dLbls>
            <c:dLbl>
              <c:idx val="0"/>
              <c:layout>
                <c:manualLayout>
                  <c:x val="0.12539628264562758"/>
                  <c:y val="9.88777038983522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E1-4481-9A55-95CC2BD7A257}"/>
                </c:ext>
              </c:extLst>
            </c:dLbl>
            <c:dLbl>
              <c:idx val="1"/>
              <c:layout>
                <c:manualLayout>
                  <c:x val="-0.2139337201378291"/>
                  <c:y val="-3.60422709249396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6.9907833990804996E-2"/>
                      <c:h val="0.13887782744336177"/>
                    </c:manualLayout>
                  </c15:layout>
                </c:ext>
                <c:ext xmlns:c16="http://schemas.microsoft.com/office/drawing/2014/chart" uri="{C3380CC4-5D6E-409C-BE32-E72D297353CC}">
                  <c16:uniqueId val="{00000006-AAE1-4481-9A55-95CC2BD7A257}"/>
                </c:ext>
              </c:extLst>
            </c:dLbl>
            <c:dLbl>
              <c:idx val="2"/>
              <c:layout>
                <c:manualLayout>
                  <c:x val="-0.14741251930711302"/>
                  <c:y val="-0.13676516532411029"/>
                </c:manualLayout>
              </c:layout>
              <c:showLegendKey val="0"/>
              <c:showVal val="0"/>
              <c:showCatName val="1"/>
              <c:showSerName val="0"/>
              <c:showPercent val="1"/>
              <c:showBubbleSize val="0"/>
              <c:extLst>
                <c:ext xmlns:c15="http://schemas.microsoft.com/office/drawing/2012/chart" uri="{CE6537A1-D6FC-4f65-9D91-7224C49458BB}">
                  <c15:layout>
                    <c:manualLayout>
                      <c:w val="7.1210299749488906E-2"/>
                      <c:h val="0.10417182816389392"/>
                    </c:manualLayout>
                  </c15:layout>
                </c:ext>
                <c:ext xmlns:c16="http://schemas.microsoft.com/office/drawing/2014/chart" uri="{C3380CC4-5D6E-409C-BE32-E72D297353CC}">
                  <c16:uniqueId val="{00000008-AAE1-4481-9A55-95CC2BD7A257}"/>
                </c:ext>
              </c:extLst>
            </c:dLbl>
            <c:dLbl>
              <c:idx val="3"/>
              <c:layout>
                <c:manualLayout>
                  <c:x val="-7.0776928418469026E-2"/>
                  <c:y val="-0.173840263128867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AE1-4481-9A55-95CC2BD7A257}"/>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AE1-4481-9A55-95CC2BD7A257}"/>
                </c:ext>
              </c:extLst>
            </c:dLbl>
            <c:dLbl>
              <c:idx val="5"/>
              <c:layout>
                <c:manualLayout>
                  <c:x val="8.7869767821321276E-2"/>
                  <c:y val="-0.17016383612548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AAE1-4481-9A55-95CC2BD7A257}"/>
                </c:ext>
              </c:extLst>
            </c:dLbl>
            <c:dLbl>
              <c:idx val="6"/>
              <c:layout>
                <c:manualLayout>
                  <c:x val="0.18494722115870338"/>
                  <c:y val="-0.1347645959660120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4368553680689101E-2"/>
                      <c:h val="0.12812472685232379"/>
                    </c:manualLayout>
                  </c15:layout>
                </c:ext>
                <c:ext xmlns:c16="http://schemas.microsoft.com/office/drawing/2014/chart" uri="{C3380CC4-5D6E-409C-BE32-E72D297353CC}">
                  <c16:uniqueId val="{00000010-AAE1-4481-9A55-95CC2BD7A257}"/>
                </c:ext>
              </c:extLst>
            </c:dLbl>
            <c:dLbl>
              <c:idx val="7"/>
              <c:delete val="1"/>
              <c:extLst>
                <c:ext xmlns:c15="http://schemas.microsoft.com/office/drawing/2012/chart" uri="{CE6537A1-D6FC-4f65-9D91-7224C49458BB}"/>
                <c:ext xmlns:c16="http://schemas.microsoft.com/office/drawing/2014/chart" uri="{C3380CC4-5D6E-409C-BE32-E72D297353CC}">
                  <c16:uniqueId val="{00000012-AAE1-4481-9A55-95CC2BD7A257}"/>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AAE1-4481-9A55-95CC2BD7A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Ref>
              <c:f>('1.Summary'!$BH$21,'1.Summary'!$BH$24:$BH$25,'1.Summary'!$BH$27:$BH$30)</c:f>
              <c:numCache>
                <c:formatCode>#0.0%;[Red]\-#0.0%</c:formatCode>
                <c:ptCount val="7"/>
                <c:pt idx="0">
                  <c:v>0.92322368209341954</c:v>
                </c:pt>
                <c:pt idx="1">
                  <c:v>2.7445209550618365E-2</c:v>
                </c:pt>
                <c:pt idx="2">
                  <c:v>1.475779030125368E-2</c:v>
                </c:pt>
                <c:pt idx="3">
                  <c:v>2.9598371664949059E-2</c:v>
                </c:pt>
                <c:pt idx="4">
                  <c:v>2.8525721817093484E-3</c:v>
                </c:pt>
                <c:pt idx="5">
                  <c:v>1.9299342204301276E-3</c:v>
                </c:pt>
                <c:pt idx="6" formatCode="#0.00%;[Red]\-#0.00%">
                  <c:v>1.9243998761987085E-4</c:v>
                </c:pt>
              </c:numCache>
            </c:numRef>
          </c:val>
          <c:extLst>
            <c:ext xmlns:c16="http://schemas.microsoft.com/office/drawing/2014/chart" uri="{C3380CC4-5D6E-409C-BE32-E72D297353CC}">
              <c16:uniqueId val="{00000015-AAE1-4481-9A55-95CC2BD7A257}"/>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latin typeface="+mn-lt"/>
              </a:rPr>
              <a:t>Trends in CO</a:t>
            </a:r>
            <a:r>
              <a:rPr lang="en-US" altLang="ja-JP" sz="1800" b="1" i="0" baseline="-25000">
                <a:effectLst/>
                <a:latin typeface="+mn-lt"/>
              </a:rPr>
              <a:t>2</a:t>
            </a:r>
            <a:r>
              <a:rPr lang="en-US" altLang="ja-JP" sz="1800" b="1" i="0" baseline="0">
                <a:effectLst/>
                <a:latin typeface="+mn-lt"/>
              </a:rPr>
              <a:t> emissions by sector (after allocation of power and heat)</a:t>
            </a:r>
          </a:p>
        </c:rich>
      </c:tx>
      <c:layout>
        <c:manualLayout>
          <c:xMode val="edge"/>
          <c:yMode val="edge"/>
          <c:x val="8.434832859861699E-2"/>
          <c:y val="2.356571529024724E-2"/>
        </c:manualLayout>
      </c:layout>
      <c:overlay val="0"/>
    </c:title>
    <c:autoTitleDeleted val="0"/>
    <c:plotArea>
      <c:layout>
        <c:manualLayout>
          <c:layoutTarget val="inner"/>
          <c:xMode val="edge"/>
          <c:yMode val="edge"/>
          <c:x val="0.10706869717575355"/>
          <c:y val="0.14191385079769192"/>
          <c:w val="0.64057681255532861"/>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8FFB-4036-9C9F-5537A86DFCEB}"/>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FB-4036-9C9F-5537A86DFCE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FB-4036-9C9F-5537A86DFCEB}"/>
                </c:ext>
              </c:extLst>
            </c:dLbl>
            <c:dLbl>
              <c:idx val="23"/>
              <c:delete val="1"/>
              <c:extLst>
                <c:ext xmlns:c15="http://schemas.microsoft.com/office/drawing/2012/chart" uri="{CE6537A1-D6FC-4f65-9D91-7224C49458BB}"/>
                <c:ext xmlns:c16="http://schemas.microsoft.com/office/drawing/2014/chart" uri="{C3380CC4-5D6E-409C-BE32-E72D297353CC}">
                  <c16:uniqueId val="{00000004-8FFB-4036-9C9F-5537A86DFCEB}"/>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FB-4036-9C9F-5537A86DFCEB}"/>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'3.Allocated_CO2-sector'!$AA$141:$BF$141</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val>
          <c:smooth val="0"/>
          <c:extLst>
            <c:ext xmlns:c16="http://schemas.microsoft.com/office/drawing/2014/chart" uri="{C3380CC4-5D6E-409C-BE32-E72D297353CC}">
              <c16:uniqueId val="{00000006-8FFB-4036-9C9F-5537A86DFCEB}"/>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515817471434333E-2"/>
                  <c:y val="1.9236156376892136E-2"/>
                </c:manualLayout>
              </c:layout>
              <c:numFmt formatCode="#,##0.0_);[Red]\(#,##0.0\)" sourceLinked="0"/>
              <c:spPr>
                <a:noFill/>
                <a:ln>
                  <a:noFill/>
                </a:ln>
                <a:effectLst/>
              </c:spPr>
              <c:txPr>
                <a:bodyPr wrap="square" lIns="38100" tIns="19050" rIns="38100" bIns="19050" anchor="ctr">
                  <a:spAutoFit/>
                </a:bodyPr>
                <a:lstStyle/>
                <a:p>
                  <a:pPr>
                    <a:defRPr sz="10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08-8FFB-4036-9C9F-5537A86DFCEB}"/>
                </c:ext>
              </c:extLst>
            </c:dLbl>
            <c:dLbl>
              <c:idx val="23"/>
              <c:layout>
                <c:manualLayout>
                  <c:x val="-2.0701157308876721E-2"/>
                  <c:y val="-2.0892705701281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0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0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0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0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7-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6-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6-8A69-4CBD-9AE7-837008FEFDD3}"/>
                </c:ext>
              </c:extLst>
            </c:dLbl>
            <c:dLbl>
              <c:idx val="32"/>
              <c:layout>
                <c:manualLayout>
                  <c:x val="-2.4082545886414838E-2"/>
                  <c:y val="-2.2825941644698259E-2"/>
                </c:manualLayout>
              </c:layout>
              <c:numFmt formatCode="#,##0.0_);[Red]\(#,##0.0\)" sourceLinked="0"/>
              <c:spPr>
                <a:noFill/>
                <a:ln>
                  <a:noFill/>
                </a:ln>
                <a:effectLst/>
              </c:spPr>
              <c:txPr>
                <a:bodyPr wrap="square" lIns="38100" tIns="19050" rIns="38100" bIns="19050" anchor="ctr">
                  <a:spAutoFit/>
                </a:bodyPr>
                <a:lstStyle/>
                <a:p>
                  <a:pPr>
                    <a:defRPr sz="10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5E-4E22-A98B-16BC99A4C486}"/>
                </c:ext>
              </c:extLst>
            </c:dLbl>
            <c:dLbl>
              <c:idx val="33"/>
              <c:layout>
                <c:manualLayout>
                  <c:x val="2.68577728956997E-2"/>
                  <c:y val="-8.441746056124072E-2"/>
                </c:manualLayout>
              </c:layout>
              <c:numFmt formatCode="###.0&quot; Mt&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C2-453C-91F7-B1CD9F9696AC}"/>
                </c:ext>
              </c:extLst>
            </c:dLbl>
            <c:spPr>
              <a:noFill/>
              <a:ln>
                <a:noFill/>
              </a:ln>
              <a:effectLst/>
            </c:spPr>
            <c:txPr>
              <a:bodyPr wrap="square" lIns="38100" tIns="19050" rIns="38100" bIns="19050" anchor="ctr">
                <a:spAutoFit/>
              </a:bodyPr>
              <a:lstStyle/>
              <a:p>
                <a:pPr>
                  <a:defRPr sz="1000">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'3.Allocated_CO2-sector'!$AA$143:$BH$143</c:f>
              <c:numCache>
                <c:formatCode>#,##0.0_ </c:formatCode>
                <c:ptCount val="34"/>
                <c:pt idx="0">
                  <c:v>96.227840095920968</c:v>
                </c:pt>
                <c:pt idx="1">
                  <c:v>95.410245272808652</c:v>
                </c:pt>
                <c:pt idx="2">
                  <c:v>94.329403914667637</c:v>
                </c:pt>
                <c:pt idx="3">
                  <c:v>94.434895527897112</c:v>
                </c:pt>
                <c:pt idx="4">
                  <c:v>94.571355862328844</c:v>
                </c:pt>
                <c:pt idx="5">
                  <c:v>93.217293194885514</c:v>
                </c:pt>
                <c:pt idx="6">
                  <c:v>93.508446780766988</c:v>
                </c:pt>
                <c:pt idx="7">
                  <c:v>95.871779059364201</c:v>
                </c:pt>
                <c:pt idx="8">
                  <c:v>91.58505477768766</c:v>
                </c:pt>
                <c:pt idx="9">
                  <c:v>95.229703797162358</c:v>
                </c:pt>
                <c:pt idx="10">
                  <c:v>95.265902632369048</c:v>
                </c:pt>
                <c:pt idx="11">
                  <c:v>93.017574825933849</c:v>
                </c:pt>
                <c:pt idx="12">
                  <c:v>95.537821605890841</c:v>
                </c:pt>
                <c:pt idx="13">
                  <c:v>96.848357613923554</c:v>
                </c:pt>
                <c:pt idx="14">
                  <c:v>96.968185172323999</c:v>
                </c:pt>
                <c:pt idx="15" formatCode="#,##0_ ">
                  <c:v>102.4382163695372</c:v>
                </c:pt>
                <c:pt idx="16" formatCode="#,##0_ ">
                  <c:v>100.67728663417732</c:v>
                </c:pt>
                <c:pt idx="17" formatCode="#,##0_ ">
                  <c:v>105.64865650361882</c:v>
                </c:pt>
                <c:pt idx="18" formatCode="#,##0_ ">
                  <c:v>103.51613559368002</c:v>
                </c:pt>
                <c:pt idx="19" formatCode="#,##0_ ">
                  <c:v>100.72556284456667</c:v>
                </c:pt>
                <c:pt idx="20" formatCode="#,##0_ ">
                  <c:v>104.10248472078118</c:v>
                </c:pt>
                <c:pt idx="21" formatCode="#,##0_ ">
                  <c:v>105.16483414176656</c:v>
                </c:pt>
                <c:pt idx="22" formatCode="#,##0_ ">
                  <c:v>107.07450329280702</c:v>
                </c:pt>
                <c:pt idx="23" formatCode="#,##0_ ">
                  <c:v>106.20259304452105</c:v>
                </c:pt>
                <c:pt idx="24">
                  <c:v>99.660026287266817</c:v>
                </c:pt>
                <c:pt idx="25">
                  <c:v>96.9040854198728</c:v>
                </c:pt>
                <c:pt idx="26" formatCode="#,##0_ ">
                  <c:v>101.47613467363138</c:v>
                </c:pt>
                <c:pt idx="27">
                  <c:v>95.883099920528991</c:v>
                </c:pt>
                <c:pt idx="28">
                  <c:v>93.857568708086916</c:v>
                </c:pt>
                <c:pt idx="29">
                  <c:v>89.466402221018114</c:v>
                </c:pt>
                <c:pt idx="30">
                  <c:v>82.030909066370896</c:v>
                </c:pt>
                <c:pt idx="31">
                  <c:v>87.11776135532989</c:v>
                </c:pt>
                <c:pt idx="32">
                  <c:v>84.219455037924888</c:v>
                </c:pt>
                <c:pt idx="33">
                  <c:v>81.039123852730711</c:v>
                </c:pt>
              </c:numCache>
            </c:numRef>
          </c:val>
          <c:smooth val="0"/>
          <c:extLst>
            <c:ext xmlns:c16="http://schemas.microsoft.com/office/drawing/2014/chart" uri="{C3380CC4-5D6E-409C-BE32-E72D297353CC}">
              <c16:uniqueId val="{0000000E-8FFB-4036-9C9F-5537A86DFCEB}"/>
            </c:ext>
          </c:extLst>
        </c:ser>
        <c:ser>
          <c:idx val="3"/>
          <c:order val="2"/>
          <c:tx>
            <c:strRef>
              <c:f>'3.Allocated_CO2-sector'!$T$144</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1.8529648695296462E-2"/>
                  <c:y val="-2.3007658441313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0-8FFB-4036-9C9F-5537A86DFCEB}"/>
                </c:ext>
              </c:extLst>
            </c:dLbl>
            <c:dLbl>
              <c:idx val="23"/>
              <c:layout>
                <c:manualLayout>
                  <c:x val="-2.1623232432459717E-2"/>
                  <c:y val="-2.28340493762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2-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3-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4-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5-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6-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3-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3-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3-8A69-4CBD-9AE7-837008FEFDD3}"/>
                </c:ext>
              </c:extLst>
            </c:dLbl>
            <c:dLbl>
              <c:idx val="32"/>
              <c:layout>
                <c:manualLayout>
                  <c:x val="-3.0537439376469848E-2"/>
                  <c:y val="2.1251541280081242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5E-4E22-A98B-16BC99A4C486}"/>
                </c:ext>
              </c:extLst>
            </c:dLbl>
            <c:dLbl>
              <c:idx val="33"/>
              <c:layout>
                <c:manualLayout>
                  <c:x val="1.9269166168133837E-2"/>
                  <c:y val="-0.1207856653933229"/>
                </c:manualLayout>
              </c:layout>
              <c:numFmt formatCode="###&quot; 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C2-453C-91F7-B1CD9F9696AC}"/>
                </c:ext>
              </c:extLst>
            </c:dLbl>
            <c:spPr>
              <a:noFill/>
              <a:ln>
                <a:noFill/>
              </a:ln>
              <a:effectLst/>
            </c:spPr>
            <c:txPr>
              <a:bodyPr wrap="square" lIns="38100" tIns="19050" rIns="38100" bIns="19050" anchor="ctr">
                <a:spAutoFit/>
              </a:bodyPr>
              <a:lstStyle/>
              <a:p>
                <a:pPr>
                  <a:defRPr sz="1000">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'3.Allocated_CO2-sector'!$AA$144:$BH$144</c:f>
              <c:numCache>
                <c:formatCode>#,##0_ </c:formatCode>
                <c:ptCount val="34"/>
                <c:pt idx="0">
                  <c:v>505.10436478830042</c:v>
                </c:pt>
                <c:pt idx="1">
                  <c:v>498.29423726978189</c:v>
                </c:pt>
                <c:pt idx="2">
                  <c:v>490.17731374214372</c:v>
                </c:pt>
                <c:pt idx="3">
                  <c:v>477.52394140485421</c:v>
                </c:pt>
                <c:pt idx="4">
                  <c:v>495.06682276942217</c:v>
                </c:pt>
                <c:pt idx="5">
                  <c:v>491.50771937819837</c:v>
                </c:pt>
                <c:pt idx="6">
                  <c:v>495.60801462084396</c:v>
                </c:pt>
                <c:pt idx="7">
                  <c:v>485.49332836810186</c:v>
                </c:pt>
                <c:pt idx="8">
                  <c:v>455.25261196137814</c:v>
                </c:pt>
                <c:pt idx="9">
                  <c:v>466.16817288124912</c:v>
                </c:pt>
                <c:pt idx="10">
                  <c:v>478.85682718316912</c:v>
                </c:pt>
                <c:pt idx="11">
                  <c:v>466.72902161350339</c:v>
                </c:pt>
                <c:pt idx="12">
                  <c:v>475.21481053933655</c:v>
                </c:pt>
                <c:pt idx="13">
                  <c:v>477.14491244641289</c:v>
                </c:pt>
                <c:pt idx="14">
                  <c:v>472.51590830228082</c:v>
                </c:pt>
                <c:pt idx="15">
                  <c:v>469.85549639681085</c:v>
                </c:pt>
                <c:pt idx="16">
                  <c:v>463.5393660069094</c:v>
                </c:pt>
                <c:pt idx="17">
                  <c:v>474.68452075489455</c:v>
                </c:pt>
                <c:pt idx="18">
                  <c:v>430.55966744225771</c:v>
                </c:pt>
                <c:pt idx="19">
                  <c:v>404.50570832611578</c:v>
                </c:pt>
                <c:pt idx="20">
                  <c:v>432.16070613848569</c:v>
                </c:pt>
                <c:pt idx="21">
                  <c:v>447.87915063843991</c:v>
                </c:pt>
                <c:pt idx="22">
                  <c:v>458.91900609030876</c:v>
                </c:pt>
                <c:pt idx="23">
                  <c:v>463.28377058469181</c:v>
                </c:pt>
                <c:pt idx="24">
                  <c:v>445.65682423061759</c:v>
                </c:pt>
                <c:pt idx="25">
                  <c:v>430.81356588710338</c:v>
                </c:pt>
                <c:pt idx="26">
                  <c:v>420.22826095571423</c:v>
                </c:pt>
                <c:pt idx="27">
                  <c:v>412.35449836257351</c:v>
                </c:pt>
                <c:pt idx="28">
                  <c:v>403.77073832245156</c:v>
                </c:pt>
                <c:pt idx="29">
                  <c:v>388.65408333003614</c:v>
                </c:pt>
                <c:pt idx="30">
                  <c:v>356.88122671020483</c:v>
                </c:pt>
                <c:pt idx="31">
                  <c:v>374.0431272937787</c:v>
                </c:pt>
                <c:pt idx="32">
                  <c:v>353.5050054597009</c:v>
                </c:pt>
                <c:pt idx="33">
                  <c:v>339.53211084368337</c:v>
                </c:pt>
              </c:numCache>
            </c:numRef>
          </c:val>
          <c:smooth val="0"/>
          <c:extLst>
            <c:ext xmlns:c16="http://schemas.microsoft.com/office/drawing/2014/chart" uri="{C3380CC4-5D6E-409C-BE32-E72D297353CC}">
              <c16:uniqueId val="{00000017-8FFB-4036-9C9F-5537A86DFCEB}"/>
            </c:ext>
          </c:extLst>
        </c:ser>
        <c:ser>
          <c:idx val="4"/>
          <c:order val="3"/>
          <c:tx>
            <c:strRef>
              <c:f>'3.Allocated_CO2-sector'!$T$145</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19-8FFB-4036-9C9F-5537A86DFCEB}"/>
                </c:ext>
              </c:extLst>
            </c:dLbl>
            <c:dLbl>
              <c:idx val="23"/>
              <c:layout>
                <c:manualLayout>
                  <c:x val="1.3656242036357106E-2"/>
                  <c:y val="-3.2554239852241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1B-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1C-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1D-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1E-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1F-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6-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A-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5-8A69-4CBD-9AE7-837008FEFDD3}"/>
                </c:ext>
              </c:extLst>
            </c:dLbl>
            <c:dLbl>
              <c:idx val="32"/>
              <c:layout>
                <c:manualLayout>
                  <c:x val="-7.2000918702398026E-3"/>
                  <c:y val="-9.1364054757098356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5E-4E22-A98B-16BC99A4C486}"/>
                </c:ext>
              </c:extLst>
            </c:dLbl>
            <c:dLbl>
              <c:idx val="33"/>
              <c:layout>
                <c:manualLayout>
                  <c:x val="2.3533568414282495E-2"/>
                  <c:y val="-0.15385936803059494"/>
                </c:manualLayout>
              </c:layout>
              <c:numFmt formatCode="###&quot; Mt&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C2-453C-91F7-B1CD9F9696AC}"/>
                </c:ext>
              </c:extLst>
            </c:dLbl>
            <c:spPr>
              <a:noFill/>
              <a:ln>
                <a:noFill/>
              </a:ln>
              <a:effectLst/>
            </c:spPr>
            <c:txPr>
              <a:bodyPr wrap="square" lIns="38100" tIns="19050" rIns="38100" bIns="19050" anchor="ctr">
                <a:spAutoFit/>
              </a:bodyPr>
              <a:lstStyle/>
              <a:p>
                <a:pPr>
                  <a:defRPr sz="1000">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'3.Allocated_CO2-sector'!$AA$145:$BH$145</c:f>
              <c:numCache>
                <c:formatCode>#,##0_ </c:formatCode>
                <c:ptCount val="34"/>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241.47322165394289</c:v>
                </c:pt>
                <c:pt idx="17">
                  <c:v>239.40053714521326</c:v>
                </c:pt>
                <c:pt idx="18">
                  <c:v>231.65532116752013</c:v>
                </c:pt>
                <c:pt idx="19">
                  <c:v>228.01290444340725</c:v>
                </c:pt>
                <c:pt idx="20">
                  <c:v>228.7779419147908</c:v>
                </c:pt>
                <c:pt idx="21">
                  <c:v>225.17685816416213</c:v>
                </c:pt>
                <c:pt idx="22">
                  <c:v>226.97095390268353</c:v>
                </c:pt>
                <c:pt idx="23">
                  <c:v>224.24371261025243</c:v>
                </c:pt>
                <c:pt idx="24">
                  <c:v>218.89058883632086</c:v>
                </c:pt>
                <c:pt idx="25">
                  <c:v>217.41888715780632</c:v>
                </c:pt>
                <c:pt idx="26">
                  <c:v>215.38713057140191</c:v>
                </c:pt>
                <c:pt idx="27">
                  <c:v>213.29616945629195</c:v>
                </c:pt>
                <c:pt idx="28">
                  <c:v>210.20785629868851</c:v>
                </c:pt>
                <c:pt idx="29">
                  <c:v>205.88119349277551</c:v>
                </c:pt>
                <c:pt idx="30">
                  <c:v>183.35833916023628</c:v>
                </c:pt>
                <c:pt idx="31">
                  <c:v>184.75373188113386</c:v>
                </c:pt>
                <c:pt idx="32">
                  <c:v>191.50189953309356</c:v>
                </c:pt>
                <c:pt idx="33">
                  <c:v>190.13602883670171</c:v>
                </c:pt>
              </c:numCache>
            </c:numRef>
          </c:val>
          <c:smooth val="0"/>
          <c:extLst>
            <c:ext xmlns:c16="http://schemas.microsoft.com/office/drawing/2014/chart" uri="{C3380CC4-5D6E-409C-BE32-E72D297353CC}">
              <c16:uniqueId val="{00000020-8FFB-4036-9C9F-5537A86DFCEB}"/>
            </c:ext>
          </c:extLst>
        </c:ser>
        <c:ser>
          <c:idx val="5"/>
          <c:order val="4"/>
          <c:tx>
            <c:strRef>
              <c:f>'3.Allocated_CO2-sector'!$T$146</c:f>
              <c:strCache>
                <c:ptCount val="1"/>
                <c:pt idx="0">
                  <c:v>業務他部門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1.8262053721619435E-2"/>
                  <c:y val="-2.4430366507791838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FFB-4036-9C9F-5537A86DFCEB}"/>
                </c:ext>
              </c:extLst>
            </c:dLbl>
            <c:dLbl>
              <c:idx val="1"/>
              <c:delete val="1"/>
              <c:extLst>
                <c:ext xmlns:c15="http://schemas.microsoft.com/office/drawing/2012/chart" uri="{CE6537A1-D6FC-4f65-9D91-7224C49458BB}"/>
                <c:ext xmlns:c16="http://schemas.microsoft.com/office/drawing/2014/chart" uri="{C3380CC4-5D6E-409C-BE32-E72D297353CC}">
                  <c16:uniqueId val="{00000022-8FFB-4036-9C9F-5537A86DFCEB}"/>
                </c:ext>
              </c:extLst>
            </c:dLbl>
            <c:dLbl>
              <c:idx val="2"/>
              <c:delete val="1"/>
              <c:extLst>
                <c:ext xmlns:c15="http://schemas.microsoft.com/office/drawing/2012/chart" uri="{CE6537A1-D6FC-4f65-9D91-7224C49458BB}"/>
                <c:ext xmlns:c16="http://schemas.microsoft.com/office/drawing/2014/chart" uri="{C3380CC4-5D6E-409C-BE32-E72D297353CC}">
                  <c16:uniqueId val="{00000023-8FFB-4036-9C9F-5537A86DFCEB}"/>
                </c:ext>
              </c:extLst>
            </c:dLbl>
            <c:dLbl>
              <c:idx val="3"/>
              <c:delete val="1"/>
              <c:extLst>
                <c:ext xmlns:c15="http://schemas.microsoft.com/office/drawing/2012/chart" uri="{CE6537A1-D6FC-4f65-9D91-7224C49458BB}"/>
                <c:ext xmlns:c16="http://schemas.microsoft.com/office/drawing/2014/chart" uri="{C3380CC4-5D6E-409C-BE32-E72D297353CC}">
                  <c16:uniqueId val="{00000024-8FFB-4036-9C9F-5537A86DFCEB}"/>
                </c:ext>
              </c:extLst>
            </c:dLbl>
            <c:dLbl>
              <c:idx val="4"/>
              <c:delete val="1"/>
              <c:extLst>
                <c:ext xmlns:c15="http://schemas.microsoft.com/office/drawing/2012/chart" uri="{CE6537A1-D6FC-4f65-9D91-7224C49458BB}"/>
                <c:ext xmlns:c16="http://schemas.microsoft.com/office/drawing/2014/chart" uri="{C3380CC4-5D6E-409C-BE32-E72D297353CC}">
                  <c16:uniqueId val="{00000025-8FFB-4036-9C9F-5537A86DFCEB}"/>
                </c:ext>
              </c:extLst>
            </c:dLbl>
            <c:dLbl>
              <c:idx val="5"/>
              <c:delete val="1"/>
              <c:extLst>
                <c:ext xmlns:c15="http://schemas.microsoft.com/office/drawing/2012/chart" uri="{CE6537A1-D6FC-4f65-9D91-7224C49458BB}"/>
                <c:ext xmlns:c16="http://schemas.microsoft.com/office/drawing/2014/chart" uri="{C3380CC4-5D6E-409C-BE32-E72D297353CC}">
                  <c16:uniqueId val="{00000026-8FFB-4036-9C9F-5537A86DFCEB}"/>
                </c:ext>
              </c:extLst>
            </c:dLbl>
            <c:dLbl>
              <c:idx val="6"/>
              <c:delete val="1"/>
              <c:extLst>
                <c:ext xmlns:c15="http://schemas.microsoft.com/office/drawing/2012/chart" uri="{CE6537A1-D6FC-4f65-9D91-7224C49458BB}"/>
                <c:ext xmlns:c16="http://schemas.microsoft.com/office/drawing/2014/chart" uri="{C3380CC4-5D6E-409C-BE32-E72D297353CC}">
                  <c16:uniqueId val="{00000027-8FFB-4036-9C9F-5537A86DFCEB}"/>
                </c:ext>
              </c:extLst>
            </c:dLbl>
            <c:dLbl>
              <c:idx val="7"/>
              <c:delete val="1"/>
              <c:extLst>
                <c:ext xmlns:c15="http://schemas.microsoft.com/office/drawing/2012/chart" uri="{CE6537A1-D6FC-4f65-9D91-7224C49458BB}"/>
                <c:ext xmlns:c16="http://schemas.microsoft.com/office/drawing/2014/chart" uri="{C3380CC4-5D6E-409C-BE32-E72D297353CC}">
                  <c16:uniqueId val="{00000028-8FFB-4036-9C9F-5537A86DFCEB}"/>
                </c:ext>
              </c:extLst>
            </c:dLbl>
            <c:dLbl>
              <c:idx val="8"/>
              <c:delete val="1"/>
              <c:extLst>
                <c:ext xmlns:c15="http://schemas.microsoft.com/office/drawing/2012/chart" uri="{CE6537A1-D6FC-4f65-9D91-7224C49458BB}"/>
                <c:ext xmlns:c16="http://schemas.microsoft.com/office/drawing/2014/chart" uri="{C3380CC4-5D6E-409C-BE32-E72D297353CC}">
                  <c16:uniqueId val="{00000029-8FFB-4036-9C9F-5537A86DFCEB}"/>
                </c:ext>
              </c:extLst>
            </c:dLbl>
            <c:dLbl>
              <c:idx val="9"/>
              <c:delete val="1"/>
              <c:extLst>
                <c:ext xmlns:c15="http://schemas.microsoft.com/office/drawing/2012/chart" uri="{CE6537A1-D6FC-4f65-9D91-7224C49458BB}"/>
                <c:ext xmlns:c16="http://schemas.microsoft.com/office/drawing/2014/chart" uri="{C3380CC4-5D6E-409C-BE32-E72D297353CC}">
                  <c16:uniqueId val="{0000002A-8FFB-4036-9C9F-5537A86DFCEB}"/>
                </c:ext>
              </c:extLst>
            </c:dLbl>
            <c:dLbl>
              <c:idx val="10"/>
              <c:delete val="1"/>
              <c:extLst>
                <c:ext xmlns:c15="http://schemas.microsoft.com/office/drawing/2012/chart" uri="{CE6537A1-D6FC-4f65-9D91-7224C49458BB}"/>
                <c:ext xmlns:c16="http://schemas.microsoft.com/office/drawing/2014/chart" uri="{C3380CC4-5D6E-409C-BE32-E72D297353CC}">
                  <c16:uniqueId val="{0000002B-8FFB-4036-9C9F-5537A86DFCEB}"/>
                </c:ext>
              </c:extLst>
            </c:dLbl>
            <c:dLbl>
              <c:idx val="11"/>
              <c:delete val="1"/>
              <c:extLst>
                <c:ext xmlns:c15="http://schemas.microsoft.com/office/drawing/2012/chart" uri="{CE6537A1-D6FC-4f65-9D91-7224C49458BB}"/>
                <c:ext xmlns:c16="http://schemas.microsoft.com/office/drawing/2014/chart" uri="{C3380CC4-5D6E-409C-BE32-E72D297353CC}">
                  <c16:uniqueId val="{0000002C-8FFB-4036-9C9F-5537A86DFCEB}"/>
                </c:ext>
              </c:extLst>
            </c:dLbl>
            <c:dLbl>
              <c:idx val="12"/>
              <c:delete val="1"/>
              <c:extLst>
                <c:ext xmlns:c15="http://schemas.microsoft.com/office/drawing/2012/chart" uri="{CE6537A1-D6FC-4f65-9D91-7224C49458BB}"/>
                <c:ext xmlns:c16="http://schemas.microsoft.com/office/drawing/2014/chart" uri="{C3380CC4-5D6E-409C-BE32-E72D297353CC}">
                  <c16:uniqueId val="{0000002D-8FFB-4036-9C9F-5537A86DFCEB}"/>
                </c:ext>
              </c:extLst>
            </c:dLbl>
            <c:dLbl>
              <c:idx val="13"/>
              <c:delete val="1"/>
              <c:extLst>
                <c:ext xmlns:c15="http://schemas.microsoft.com/office/drawing/2012/chart" uri="{CE6537A1-D6FC-4f65-9D91-7224C49458BB}"/>
                <c:ext xmlns:c16="http://schemas.microsoft.com/office/drawing/2014/chart" uri="{C3380CC4-5D6E-409C-BE32-E72D297353CC}">
                  <c16:uniqueId val="{0000002E-8FFB-4036-9C9F-5537A86DFCEB}"/>
                </c:ext>
              </c:extLst>
            </c:dLbl>
            <c:dLbl>
              <c:idx val="14"/>
              <c:delete val="1"/>
              <c:extLst>
                <c:ext xmlns:c15="http://schemas.microsoft.com/office/drawing/2012/chart" uri="{CE6537A1-D6FC-4f65-9D91-7224C49458BB}"/>
                <c:ext xmlns:c16="http://schemas.microsoft.com/office/drawing/2014/chart" uri="{C3380CC4-5D6E-409C-BE32-E72D297353CC}">
                  <c16:uniqueId val="{0000002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30-8FFB-4036-9C9F-5537A86DFCEB}"/>
                </c:ext>
              </c:extLst>
            </c:dLbl>
            <c:dLbl>
              <c:idx val="16"/>
              <c:delete val="1"/>
              <c:extLst>
                <c:ext xmlns:c15="http://schemas.microsoft.com/office/drawing/2012/chart" uri="{CE6537A1-D6FC-4f65-9D91-7224C49458BB}"/>
                <c:ext xmlns:c16="http://schemas.microsoft.com/office/drawing/2014/chart" uri="{C3380CC4-5D6E-409C-BE32-E72D297353CC}">
                  <c16:uniqueId val="{00000031-8FFB-4036-9C9F-5537A86DFCEB}"/>
                </c:ext>
              </c:extLst>
            </c:dLbl>
            <c:dLbl>
              <c:idx val="17"/>
              <c:delete val="1"/>
              <c:extLst>
                <c:ext xmlns:c15="http://schemas.microsoft.com/office/drawing/2012/chart" uri="{CE6537A1-D6FC-4f65-9D91-7224C49458BB}"/>
                <c:ext xmlns:c16="http://schemas.microsoft.com/office/drawing/2014/chart" uri="{C3380CC4-5D6E-409C-BE32-E72D297353CC}">
                  <c16:uniqueId val="{00000032-8FFB-4036-9C9F-5537A86DFCEB}"/>
                </c:ext>
              </c:extLst>
            </c:dLbl>
            <c:dLbl>
              <c:idx val="18"/>
              <c:delete val="1"/>
              <c:extLst>
                <c:ext xmlns:c15="http://schemas.microsoft.com/office/drawing/2012/chart" uri="{CE6537A1-D6FC-4f65-9D91-7224C49458BB}"/>
                <c:ext xmlns:c16="http://schemas.microsoft.com/office/drawing/2014/chart" uri="{C3380CC4-5D6E-409C-BE32-E72D297353CC}">
                  <c16:uniqueId val="{00000033-8FFB-4036-9C9F-5537A86DFCEB}"/>
                </c:ext>
              </c:extLst>
            </c:dLbl>
            <c:dLbl>
              <c:idx val="19"/>
              <c:delete val="1"/>
              <c:extLst>
                <c:ext xmlns:c15="http://schemas.microsoft.com/office/drawing/2012/chart" uri="{CE6537A1-D6FC-4f65-9D91-7224C49458BB}"/>
                <c:ext xmlns:c16="http://schemas.microsoft.com/office/drawing/2014/chart" uri="{C3380CC4-5D6E-409C-BE32-E72D297353CC}">
                  <c16:uniqueId val="{00000034-8FFB-4036-9C9F-5537A86DFCEB}"/>
                </c:ext>
              </c:extLst>
            </c:dLbl>
            <c:dLbl>
              <c:idx val="20"/>
              <c:delete val="1"/>
              <c:extLst>
                <c:ext xmlns:c15="http://schemas.microsoft.com/office/drawing/2012/chart" uri="{CE6537A1-D6FC-4f65-9D91-7224C49458BB}"/>
                <c:ext xmlns:c16="http://schemas.microsoft.com/office/drawing/2014/chart" uri="{C3380CC4-5D6E-409C-BE32-E72D297353CC}">
                  <c16:uniqueId val="{00000035-8FFB-4036-9C9F-5537A86DFCEB}"/>
                </c:ext>
              </c:extLst>
            </c:dLbl>
            <c:dLbl>
              <c:idx val="21"/>
              <c:delete val="1"/>
              <c:extLst>
                <c:ext xmlns:c15="http://schemas.microsoft.com/office/drawing/2012/chart" uri="{CE6537A1-D6FC-4f65-9D91-7224C49458BB}"/>
                <c:ext xmlns:c16="http://schemas.microsoft.com/office/drawing/2014/chart" uri="{C3380CC4-5D6E-409C-BE32-E72D297353CC}">
                  <c16:uniqueId val="{00000036-8FFB-4036-9C9F-5537A86DFCEB}"/>
                </c:ext>
              </c:extLst>
            </c:dLbl>
            <c:dLbl>
              <c:idx val="22"/>
              <c:delete val="1"/>
              <c:extLst>
                <c:ext xmlns:c15="http://schemas.microsoft.com/office/drawing/2012/chart" uri="{CE6537A1-D6FC-4f65-9D91-7224C49458BB}"/>
                <c:ext xmlns:c16="http://schemas.microsoft.com/office/drawing/2014/chart" uri="{C3380CC4-5D6E-409C-BE32-E72D297353CC}">
                  <c16:uniqueId val="{00000037-8FFB-4036-9C9F-5537A86DFCEB}"/>
                </c:ext>
              </c:extLst>
            </c:dLbl>
            <c:dLbl>
              <c:idx val="23"/>
              <c:layout>
                <c:manualLayout>
                  <c:x val="-2.0275004838062792E-2"/>
                  <c:y val="-4.2291440097695525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39-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3A-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3B-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3C-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3D-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4-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4-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2-8A69-4CBD-9AE7-837008FEFDD3}"/>
                </c:ext>
              </c:extLst>
            </c:dLbl>
            <c:dLbl>
              <c:idx val="32"/>
              <c:layout>
                <c:manualLayout>
                  <c:x val="-5.4050496945304172E-2"/>
                  <c:y val="-6.5249390613521321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5E-4E22-A98B-16BC99A4C486}"/>
                </c:ext>
              </c:extLst>
            </c:dLbl>
            <c:dLbl>
              <c:idx val="33"/>
              <c:layout>
                <c:manualLayout>
                  <c:x val="2.3295345148862098E-2"/>
                  <c:y val="-0.10547270975767499"/>
                </c:manualLayout>
              </c:layout>
              <c:numFmt formatCode="###&quot; 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C2-453C-91F7-B1CD9F9696AC}"/>
                </c:ext>
              </c:extLst>
            </c:dLbl>
            <c:numFmt formatCode="###&quot;Mt&quot;"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'3.Allocated_CO2-sector'!$AA$146:$BH$146</c:f>
              <c:numCache>
                <c:formatCode>#,##0_ </c:formatCode>
                <c:ptCount val="34"/>
                <c:pt idx="0">
                  <c:v>131.2822988887593</c:v>
                </c:pt>
                <c:pt idx="1">
                  <c:v>135.21955340734002</c:v>
                </c:pt>
                <c:pt idx="2">
                  <c:v>139.88808116502798</c:v>
                </c:pt>
                <c:pt idx="3">
                  <c:v>144.00759843525435</c:v>
                </c:pt>
                <c:pt idx="4">
                  <c:v>158.72686286408594</c:v>
                </c:pt>
                <c:pt idx="5">
                  <c:v>163.74663195780414</c:v>
                </c:pt>
                <c:pt idx="6">
                  <c:v>161.68644305927688</c:v>
                </c:pt>
                <c:pt idx="7">
                  <c:v>166.21773955071581</c:v>
                </c:pt>
                <c:pt idx="8">
                  <c:v>173.65731222188305</c:v>
                </c:pt>
                <c:pt idx="9">
                  <c:v>183.97339345004815</c:v>
                </c:pt>
                <c:pt idx="10">
                  <c:v>190.41338206237867</c:v>
                </c:pt>
                <c:pt idx="11">
                  <c:v>190.36627899138563</c:v>
                </c:pt>
                <c:pt idx="12">
                  <c:v>200.62341587357068</c:v>
                </c:pt>
                <c:pt idx="13">
                  <c:v>207.47075716642883</c:v>
                </c:pt>
                <c:pt idx="14">
                  <c:v>213.55702370602285</c:v>
                </c:pt>
                <c:pt idx="15">
                  <c:v>221.80027420077036</c:v>
                </c:pt>
                <c:pt idx="16">
                  <c:v>218.34935806613467</c:v>
                </c:pt>
                <c:pt idx="17">
                  <c:v>227.39217007018428</c:v>
                </c:pt>
                <c:pt idx="18">
                  <c:v>220.86240268039637</c:v>
                </c:pt>
                <c:pt idx="19">
                  <c:v>196.27492547848445</c:v>
                </c:pt>
                <c:pt idx="20">
                  <c:v>200.10973107978225</c:v>
                </c:pt>
                <c:pt idx="21">
                  <c:v>224.84172068835989</c:v>
                </c:pt>
                <c:pt idx="22">
                  <c:v>228.59737375374044</c:v>
                </c:pt>
                <c:pt idx="23">
                  <c:v>234.78422261849727</c:v>
                </c:pt>
                <c:pt idx="24">
                  <c:v>225.14840130981315</c:v>
                </c:pt>
                <c:pt idx="25">
                  <c:v>216.80765284713664</c:v>
                </c:pt>
                <c:pt idx="26">
                  <c:v>211.66257179682643</c:v>
                </c:pt>
                <c:pt idx="27">
                  <c:v>206.83017158618821</c:v>
                </c:pt>
                <c:pt idx="28">
                  <c:v>199.70077863752854</c:v>
                </c:pt>
                <c:pt idx="29">
                  <c:v>190.27081654063602</c:v>
                </c:pt>
                <c:pt idx="30">
                  <c:v>180.21162114857151</c:v>
                </c:pt>
                <c:pt idx="31">
                  <c:v>185.69771692825867</c:v>
                </c:pt>
                <c:pt idx="32">
                  <c:v>176.06307556936733</c:v>
                </c:pt>
                <c:pt idx="33">
                  <c:v>165.14491480606517</c:v>
                </c:pt>
              </c:numCache>
            </c:numRef>
          </c:val>
          <c:smooth val="0"/>
          <c:extLst>
            <c:ext xmlns:c16="http://schemas.microsoft.com/office/drawing/2014/chart" uri="{C3380CC4-5D6E-409C-BE32-E72D297353CC}">
              <c16:uniqueId val="{0000003E-8FFB-4036-9C9F-5537A86DFCEB}"/>
            </c:ext>
          </c:extLst>
        </c:ser>
        <c:ser>
          <c:idx val="6"/>
          <c:order val="5"/>
          <c:tx>
            <c:strRef>
              <c:f>'3.Allocated_CO2-sector'!$T$147</c:f>
              <c:strCache>
                <c:ptCount val="1"/>
                <c:pt idx="0">
                  <c:v>家庭部門</c:v>
                </c:pt>
              </c:strCache>
            </c:strRef>
          </c:tx>
          <c:spPr>
            <a:ln w="19050">
              <a:solidFill>
                <a:srgbClr val="3D96AE"/>
              </a:solidFill>
            </a:ln>
          </c:spPr>
          <c:marker>
            <c:symbol val="x"/>
            <c:size val="7"/>
            <c:spPr>
              <a:noFill/>
            </c:spPr>
          </c:marker>
          <c:dLbls>
            <c:dLbl>
              <c:idx val="0"/>
              <c:layout>
                <c:manualLayout>
                  <c:x val="-1.9005778098550405E-2"/>
                  <c:y val="1.657279085108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0-8FFB-4036-9C9F-5537A86DFCEB}"/>
                </c:ext>
              </c:extLst>
            </c:dLbl>
            <c:dLbl>
              <c:idx val="23"/>
              <c:layout>
                <c:manualLayout>
                  <c:x val="-2.5158020770967352E-2"/>
                  <c:y val="2.1555159179869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2-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3-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4-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5-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5-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5-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4-8A69-4CBD-9AE7-837008FEFDD3}"/>
                </c:ext>
              </c:extLst>
            </c:dLbl>
            <c:dLbl>
              <c:idx val="32"/>
              <c:layout>
                <c:manualLayout>
                  <c:x val="-2.6637505395221386E-2"/>
                  <c:y val="2.3102810634723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5E-4E22-A98B-16BC99A4C486}"/>
                </c:ext>
              </c:extLst>
            </c:dLbl>
            <c:dLbl>
              <c:idx val="33"/>
              <c:layout>
                <c:manualLayout>
                  <c:x val="2.7366384349785139E-2"/>
                  <c:y val="-6.3022870717081195E-2"/>
                </c:manualLayout>
              </c:layout>
              <c:numFmt formatCode="###&quot; Mt&quot;" sourceLinked="0"/>
              <c:spPr>
                <a:noFill/>
                <a:ln>
                  <a:noFill/>
                </a:ln>
                <a:effectLst/>
              </c:spPr>
              <c:txPr>
                <a:bodyPr wrap="square" lIns="38100" tIns="19050" rIns="38100" bIns="19050" anchor="ctr">
                  <a:spAutoFit/>
                </a:bodyPr>
                <a:lstStyle/>
                <a:p>
                  <a:pPr>
                    <a:defRPr sz="1200">
                      <a:solidFill>
                        <a:srgbClr val="3D96AE"/>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C2-453C-91F7-B1CD9F9696AC}"/>
                </c:ext>
              </c:extLst>
            </c:dLbl>
            <c:numFmt formatCode="#,##0_);[Red]\(#,##0\)" sourceLinked="0"/>
            <c:spPr>
              <a:noFill/>
              <a:ln>
                <a:noFill/>
              </a:ln>
              <a:effectLst/>
            </c:spPr>
            <c:txPr>
              <a:bodyPr wrap="square" lIns="38100" tIns="19050" rIns="38100" bIns="19050" anchor="ctr">
                <a:spAutoFit/>
              </a:bodyPr>
              <a:lstStyle/>
              <a:p>
                <a:pPr>
                  <a:defRPr sz="1000">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'3.Allocated_CO2-sector'!$AA$147:$BH$147</c:f>
              <c:numCache>
                <c:formatCode>#,##0_ </c:formatCode>
                <c:ptCount val="34"/>
                <c:pt idx="0">
                  <c:v>126.15174258341115</c:v>
                </c:pt>
                <c:pt idx="1">
                  <c:v>128.43758067007565</c:v>
                </c:pt>
                <c:pt idx="2">
                  <c:v>134.62234525946579</c:v>
                </c:pt>
                <c:pt idx="3">
                  <c:v>134.72098131344993</c:v>
                </c:pt>
                <c:pt idx="4">
                  <c:v>142.93161918904286</c:v>
                </c:pt>
                <c:pt idx="5">
                  <c:v>145.16305713198636</c:v>
                </c:pt>
                <c:pt idx="6">
                  <c:v>147.63881783694819</c:v>
                </c:pt>
                <c:pt idx="7">
                  <c:v>143.15321353527384</c:v>
                </c:pt>
                <c:pt idx="8">
                  <c:v>141.49884091493772</c:v>
                </c:pt>
                <c:pt idx="9">
                  <c:v>148.71279378196104</c:v>
                </c:pt>
                <c:pt idx="10">
                  <c:v>151.95020357509185</c:v>
                </c:pt>
                <c:pt idx="11">
                  <c:v>149.59106763290993</c:v>
                </c:pt>
                <c:pt idx="12">
                  <c:v>159.29257982085289</c:v>
                </c:pt>
                <c:pt idx="13">
                  <c:v>160.9725288880885</c:v>
                </c:pt>
                <c:pt idx="14">
                  <c:v>161.43372140437035</c:v>
                </c:pt>
                <c:pt idx="15">
                  <c:v>165.37549375977321</c:v>
                </c:pt>
                <c:pt idx="16">
                  <c:v>157.15083002045515</c:v>
                </c:pt>
                <c:pt idx="17">
                  <c:v>168.9279752272987</c:v>
                </c:pt>
                <c:pt idx="18">
                  <c:v>163.73330722966605</c:v>
                </c:pt>
                <c:pt idx="19">
                  <c:v>159.55207530710376</c:v>
                </c:pt>
                <c:pt idx="20">
                  <c:v>176.01786823834703</c:v>
                </c:pt>
                <c:pt idx="21">
                  <c:v>188.3602157529038</c:v>
                </c:pt>
                <c:pt idx="22">
                  <c:v>208.06864797341703</c:v>
                </c:pt>
                <c:pt idx="23">
                  <c:v>209.48762104411571</c:v>
                </c:pt>
                <c:pt idx="24">
                  <c:v>197.76528782887834</c:v>
                </c:pt>
                <c:pt idx="25">
                  <c:v>186.54733976299951</c:v>
                </c:pt>
                <c:pt idx="26">
                  <c:v>180.68267669439405</c:v>
                </c:pt>
                <c:pt idx="27">
                  <c:v>184.70836035094294</c:v>
                </c:pt>
                <c:pt idx="28">
                  <c:v>160.25966071645135</c:v>
                </c:pt>
                <c:pt idx="29">
                  <c:v>157.2950632307346</c:v>
                </c:pt>
                <c:pt idx="30">
                  <c:v>167.91586323993172</c:v>
                </c:pt>
                <c:pt idx="31">
                  <c:v>160.39799532223324</c:v>
                </c:pt>
                <c:pt idx="32">
                  <c:v>158.10541774003886</c:v>
                </c:pt>
                <c:pt idx="33">
                  <c:v>147.29912823035704</c:v>
                </c:pt>
              </c:numCache>
            </c:numRef>
          </c:val>
          <c:smooth val="0"/>
          <c:extLst>
            <c:ext xmlns:c16="http://schemas.microsoft.com/office/drawing/2014/chart" uri="{C3380CC4-5D6E-409C-BE32-E72D297353CC}">
              <c16:uniqueId val="{00000046-8FFB-4036-9C9F-5537A86DFCEB}"/>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2.0532975733327311E-2"/>
                  <c:y val="1.3756063096393838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8FFB-4036-9C9F-5537A86DFCEB}"/>
                </c:ext>
              </c:extLst>
            </c:dLbl>
            <c:dLbl>
              <c:idx val="15"/>
              <c:delete val="1"/>
              <c:extLst>
                <c:ext xmlns:c15="http://schemas.microsoft.com/office/drawing/2012/chart" uri="{CE6537A1-D6FC-4f65-9D91-7224C49458BB}"/>
                <c:ext xmlns:c16="http://schemas.microsoft.com/office/drawing/2014/chart" uri="{C3380CC4-5D6E-409C-BE32-E72D297353CC}">
                  <c16:uniqueId val="{00000048-8FFB-4036-9C9F-5537A86DFCEB}"/>
                </c:ext>
              </c:extLst>
            </c:dLbl>
            <c:dLbl>
              <c:idx val="23"/>
              <c:layout>
                <c:manualLayout>
                  <c:x val="-2.4676980076053227E-2"/>
                  <c:y val="-2.3208284459088083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8FFB-4036-9C9F-5537A86DFCEB}"/>
                </c:ext>
              </c:extLst>
            </c:dLbl>
            <c:dLbl>
              <c:idx val="24"/>
              <c:delete val="1"/>
              <c:extLst>
                <c:ext xmlns:c15="http://schemas.microsoft.com/office/drawing/2012/chart" uri="{CE6537A1-D6FC-4f65-9D91-7224C49458BB}"/>
                <c:ext xmlns:c16="http://schemas.microsoft.com/office/drawing/2014/chart" uri="{C3380CC4-5D6E-409C-BE32-E72D297353CC}">
                  <c16:uniqueId val="{0000004A-8FFB-4036-9C9F-5537A86DFCEB}"/>
                </c:ext>
              </c:extLst>
            </c:dLbl>
            <c:dLbl>
              <c:idx val="25"/>
              <c:delete val="1"/>
              <c:extLst>
                <c:ext xmlns:c15="http://schemas.microsoft.com/office/drawing/2012/chart" uri="{CE6537A1-D6FC-4f65-9D91-7224C49458BB}"/>
                <c:ext xmlns:c16="http://schemas.microsoft.com/office/drawing/2014/chart" uri="{C3380CC4-5D6E-409C-BE32-E72D297353CC}">
                  <c16:uniqueId val="{0000004B-8FFB-4036-9C9F-5537A86DFCEB}"/>
                </c:ext>
              </c:extLst>
            </c:dLbl>
            <c:dLbl>
              <c:idx val="26"/>
              <c:delete val="1"/>
              <c:extLst>
                <c:ext xmlns:c15="http://schemas.microsoft.com/office/drawing/2012/chart" uri="{CE6537A1-D6FC-4f65-9D91-7224C49458BB}"/>
                <c:ext xmlns:c16="http://schemas.microsoft.com/office/drawing/2014/chart" uri="{C3380CC4-5D6E-409C-BE32-E72D297353CC}">
                  <c16:uniqueId val="{0000004C-8FFB-4036-9C9F-5537A86DFCEB}"/>
                </c:ext>
              </c:extLst>
            </c:dLbl>
            <c:dLbl>
              <c:idx val="27"/>
              <c:delete val="1"/>
              <c:extLst>
                <c:ext xmlns:c15="http://schemas.microsoft.com/office/drawing/2012/chart" uri="{CE6537A1-D6FC-4f65-9D91-7224C49458BB}"/>
                <c:ext xmlns:c16="http://schemas.microsoft.com/office/drawing/2014/chart" uri="{C3380CC4-5D6E-409C-BE32-E72D297353CC}">
                  <c16:uniqueId val="{0000004D-8FFB-4036-9C9F-5537A86DFCEB}"/>
                </c:ext>
              </c:extLst>
            </c:dLbl>
            <c:dLbl>
              <c:idx val="28"/>
              <c:delete val="1"/>
              <c:extLst>
                <c:ext xmlns:c15="http://schemas.microsoft.com/office/drawing/2012/chart" uri="{CE6537A1-D6FC-4f65-9D91-7224C49458BB}"/>
                <c:ext xmlns:c16="http://schemas.microsoft.com/office/drawing/2014/chart" uri="{C3380CC4-5D6E-409C-BE32-E72D297353CC}">
                  <c16:uniqueId val="{0000004E-8FFB-4036-9C9F-5537A86DFCEB}"/>
                </c:ext>
              </c:extLst>
            </c:dLbl>
            <c:dLbl>
              <c:idx val="29"/>
              <c:delete val="1"/>
              <c:extLst>
                <c:ext xmlns:c15="http://schemas.microsoft.com/office/drawing/2012/chart" uri="{CE6537A1-D6FC-4f65-9D91-7224C49458BB}"/>
                <c:ext xmlns:c16="http://schemas.microsoft.com/office/drawing/2014/chart" uri="{C3380CC4-5D6E-409C-BE32-E72D297353CC}">
                  <c16:uniqueId val="{00000008-2AF4-4010-B0CC-0AE577291C04}"/>
                </c:ext>
              </c:extLst>
            </c:dLbl>
            <c:dLbl>
              <c:idx val="30"/>
              <c:delete val="1"/>
              <c:extLst>
                <c:ext xmlns:c15="http://schemas.microsoft.com/office/drawing/2012/chart" uri="{CE6537A1-D6FC-4f65-9D91-7224C49458BB}"/>
                <c:ext xmlns:c16="http://schemas.microsoft.com/office/drawing/2014/chart" uri="{C3380CC4-5D6E-409C-BE32-E72D297353CC}">
                  <c16:uniqueId val="{00000007-53F2-40E3-A6E7-40966C56D17E}"/>
                </c:ext>
              </c:extLst>
            </c:dLbl>
            <c:dLbl>
              <c:idx val="31"/>
              <c:delete val="1"/>
              <c:extLst>
                <c:ext xmlns:c15="http://schemas.microsoft.com/office/drawing/2012/chart" uri="{CE6537A1-D6FC-4f65-9D91-7224C49458BB}"/>
                <c:ext xmlns:c16="http://schemas.microsoft.com/office/drawing/2014/chart" uri="{C3380CC4-5D6E-409C-BE32-E72D297353CC}">
                  <c16:uniqueId val="{00000007-8A69-4CBD-9AE7-837008FEFDD3}"/>
                </c:ext>
              </c:extLst>
            </c:dLbl>
            <c:dLbl>
              <c:idx val="32"/>
              <c:layout>
                <c:manualLayout>
                  <c:x val="-2.8018354053408873E-2"/>
                  <c:y val="-2.6678143340969351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5E-4E22-A98B-16BC99A4C486}"/>
                </c:ext>
              </c:extLst>
            </c:dLbl>
            <c:dLbl>
              <c:idx val="33"/>
              <c:layout>
                <c:manualLayout>
                  <c:x val="3.0499310241905688E-2"/>
                  <c:y val="-5.9533916601996077E-2"/>
                </c:manualLayout>
              </c:layout>
              <c:numFmt formatCode="###.0&quot; Mt&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C2-453C-91F7-B1CD9F9696AC}"/>
                </c:ext>
              </c:extLst>
            </c:dLbl>
            <c:numFmt formatCode="#,##0_);[Red]\(#,##0\)" sourceLinked="0"/>
            <c:spPr>
              <a:noFill/>
              <a:ln>
                <a:noFill/>
              </a:ln>
              <a:effectLst/>
            </c:spPr>
            <c:txPr>
              <a:bodyPr wrap="square" lIns="38100" tIns="19050" rIns="38100" bIns="19050" anchor="ctr">
                <a:spAutoFit/>
              </a:bodyPr>
              <a:lstStyle/>
              <a:p>
                <a:pPr>
                  <a:defRPr sz="1000">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'3.Allocated_CO2-sector'!$AA$148:$BH$148</c:f>
              <c:numCache>
                <c:formatCode>#,##0.0_ </c:formatCode>
                <c:ptCount val="34"/>
                <c:pt idx="0">
                  <c:v>65.178266643491881</c:v>
                </c:pt>
                <c:pt idx="1">
                  <c:v>66.488177132629957</c:v>
                </c:pt>
                <c:pt idx="2">
                  <c:v>66.472204804766221</c:v>
                </c:pt>
                <c:pt idx="3">
                  <c:v>65.184712067559786</c:v>
                </c:pt>
                <c:pt idx="4">
                  <c:v>66.886258860143499</c:v>
                </c:pt>
                <c:pt idx="5">
                  <c:v>67.190416887058916</c:v>
                </c:pt>
                <c:pt idx="6">
                  <c:v>67.781290785393608</c:v>
                </c:pt>
                <c:pt idx="7">
                  <c:v>65.268885992276779</c:v>
                </c:pt>
                <c:pt idx="8">
                  <c:v>59.219173366100257</c:v>
                </c:pt>
                <c:pt idx="9">
                  <c:v>59.591494269262867</c:v>
                </c:pt>
                <c:pt idx="10">
                  <c:v>60.117859808705866</c:v>
                </c:pt>
                <c:pt idx="11">
                  <c:v>58.86369971922408</c:v>
                </c:pt>
                <c:pt idx="12">
                  <c:v>56.540326104107685</c:v>
                </c:pt>
                <c:pt idx="13">
                  <c:v>55.944100075474296</c:v>
                </c:pt>
                <c:pt idx="14">
                  <c:v>55.935234905087128</c:v>
                </c:pt>
                <c:pt idx="15">
                  <c:v>57.043434739404169</c:v>
                </c:pt>
                <c:pt idx="16">
                  <c:v>57.304989143110809</c:v>
                </c:pt>
                <c:pt idx="17">
                  <c:v>56.493228253818494</c:v>
                </c:pt>
                <c:pt idx="18">
                  <c:v>52.138721078612761</c:v>
                </c:pt>
                <c:pt idx="19">
                  <c:v>46.705320648911432</c:v>
                </c:pt>
                <c:pt idx="20">
                  <c:v>47.822938314162819</c:v>
                </c:pt>
                <c:pt idx="21">
                  <c:v>47.537799188604801</c:v>
                </c:pt>
                <c:pt idx="22">
                  <c:v>47.720289924411702</c:v>
                </c:pt>
                <c:pt idx="23">
                  <c:v>49.442971144940927</c:v>
                </c:pt>
                <c:pt idx="24">
                  <c:v>48.905778333295331</c:v>
                </c:pt>
                <c:pt idx="25">
                  <c:v>47.571842262526566</c:v>
                </c:pt>
                <c:pt idx="26">
                  <c:v>47.179720271577288</c:v>
                </c:pt>
                <c:pt idx="27">
                  <c:v>47.939341747216965</c:v>
                </c:pt>
                <c:pt idx="28">
                  <c:v>47.216473347228565</c:v>
                </c:pt>
                <c:pt idx="29">
                  <c:v>45.559922045201937</c:v>
                </c:pt>
                <c:pt idx="30">
                  <c:v>42.602829086688622</c:v>
                </c:pt>
                <c:pt idx="31">
                  <c:v>44.061866888786696</c:v>
                </c:pt>
                <c:pt idx="32">
                  <c:v>41.1155121519934</c:v>
                </c:pt>
                <c:pt idx="33">
                  <c:v>38.579477680706447</c:v>
                </c:pt>
              </c:numCache>
            </c:numRef>
          </c:val>
          <c:smooth val="0"/>
          <c:extLst>
            <c:ext xmlns:c16="http://schemas.microsoft.com/office/drawing/2014/chart" uri="{C3380CC4-5D6E-409C-BE32-E72D297353CC}">
              <c16:uniqueId val="{0000004F-8FFB-4036-9C9F-5537A86DFCEB}"/>
            </c:ext>
          </c:extLst>
        </c:ser>
        <c:ser>
          <c:idx val="9"/>
          <c:order val="7"/>
          <c:tx>
            <c:strRef>
              <c:f>'3.Allocated_CO2-sector'!$T$149</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8FFB-4036-9C9F-5537A86DFCEB}"/>
                </c:ext>
              </c:extLst>
            </c:dLbl>
            <c:dLbl>
              <c:idx val="23"/>
              <c:layout>
                <c:manualLayout>
                  <c:x val="-5.0770119712562768E-2"/>
                  <c:y val="1.6928063027544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8FFB-4036-9C9F-5537A86DFCEB}"/>
                </c:ext>
              </c:extLst>
            </c:dLbl>
            <c:dLbl>
              <c:idx val="32"/>
              <c:layout>
                <c:manualLayout>
                  <c:x val="-5.9186974103655379E-2"/>
                  <c:y val="1.5357562660637142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5E-4E22-A98B-16BC99A4C486}"/>
                </c:ext>
              </c:extLst>
            </c:dLbl>
            <c:dLbl>
              <c:idx val="33"/>
              <c:layout>
                <c:manualLayout>
                  <c:x val="2.9939570446599787E-2"/>
                  <c:y val="-1.4036708798110939E-16"/>
                </c:manualLayout>
              </c:layout>
              <c:numFmt formatCode="###.0&quot; Mt&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C2-453C-91F7-B1CD9F9696AC}"/>
                </c:ext>
              </c:extLst>
            </c:dLbl>
            <c:numFmt formatCode="#,##0.0_ "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'3.Allocated_CO2-sector'!$AA$149:$BH$149</c:f>
              <c:numCache>
                <c:formatCode>#,##0.0_ </c:formatCode>
                <c:ptCount val="34"/>
                <c:pt idx="0">
                  <c:v>21.235031823192738</c:v>
                </c:pt>
                <c:pt idx="1">
                  <c:v>21.407175785801591</c:v>
                </c:pt>
                <c:pt idx="2">
                  <c:v>22.358918995386691</c:v>
                </c:pt>
                <c:pt idx="3">
                  <c:v>22.316670683170699</c:v>
                </c:pt>
                <c:pt idx="4">
                  <c:v>24.747012382953383</c:v>
                </c:pt>
                <c:pt idx="5">
                  <c:v>25.650107548530972</c:v>
                </c:pt>
                <c:pt idx="6">
                  <c:v>26.404853766961754</c:v>
                </c:pt>
                <c:pt idx="7">
                  <c:v>27.633632913709807</c:v>
                </c:pt>
                <c:pt idx="8">
                  <c:v>28.003682984591244</c:v>
                </c:pt>
                <c:pt idx="9">
                  <c:v>28.057086295248038</c:v>
                </c:pt>
                <c:pt idx="10">
                  <c:v>28.799821411801581</c:v>
                </c:pt>
                <c:pt idx="11">
                  <c:v>28.769322338337659</c:v>
                </c:pt>
                <c:pt idx="12">
                  <c:v>28.966502912689684</c:v>
                </c:pt>
                <c:pt idx="13">
                  <c:v>29.743824007970911</c:v>
                </c:pt>
                <c:pt idx="14">
                  <c:v>28.964537328613336</c:v>
                </c:pt>
                <c:pt idx="15">
                  <c:v>28.067898575192444</c:v>
                </c:pt>
                <c:pt idx="16">
                  <c:v>26.682721334117915</c:v>
                </c:pt>
                <c:pt idx="17">
                  <c:v>27.077291892558364</c:v>
                </c:pt>
                <c:pt idx="18">
                  <c:v>28.811027941483687</c:v>
                </c:pt>
                <c:pt idx="19">
                  <c:v>25.556519527050732</c:v>
                </c:pt>
                <c:pt idx="20">
                  <c:v>25.66059155517916</c:v>
                </c:pt>
                <c:pt idx="21">
                  <c:v>24.985520915146385</c:v>
                </c:pt>
                <c:pt idx="22">
                  <c:v>26.376945974616479</c:v>
                </c:pt>
                <c:pt idx="23">
                  <c:v>26.334115567929011</c:v>
                </c:pt>
                <c:pt idx="24">
                  <c:v>25.506585912174554</c:v>
                </c:pt>
                <c:pt idx="25">
                  <c:v>26.055335397633041</c:v>
                </c:pt>
                <c:pt idx="26">
                  <c:v>26.127803207903582</c:v>
                </c:pt>
                <c:pt idx="27">
                  <c:v>26.555131230792622</c:v>
                </c:pt>
                <c:pt idx="28">
                  <c:v>27.017202243704013</c:v>
                </c:pt>
                <c:pt idx="29">
                  <c:v>27.589752463596064</c:v>
                </c:pt>
                <c:pt idx="30">
                  <c:v>26.320971848841001</c:v>
                </c:pt>
                <c:pt idx="31">
                  <c:v>27.097561307281783</c:v>
                </c:pt>
                <c:pt idx="32">
                  <c:v>27.293267851427075</c:v>
                </c:pt>
                <c:pt idx="33">
                  <c:v>26.375801503510569</c:v>
                </c:pt>
              </c:numCache>
            </c:numRef>
          </c:val>
          <c:smooth val="0"/>
          <c:extLst>
            <c:ext xmlns:c16="http://schemas.microsoft.com/office/drawing/2014/chart" uri="{C3380CC4-5D6E-409C-BE32-E72D297353CC}">
              <c16:uniqueId val="{00000054-8FFB-4036-9C9F-5537A86DFCEB}"/>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8FFB-4036-9C9F-5537A86DFCEB}"/>
                </c:ext>
              </c:extLst>
            </c:dLbl>
            <c:dLbl>
              <c:idx val="23"/>
              <c:layout>
                <c:manualLayout>
                  <c:x val="1.3458139349283251E-2"/>
                  <c:y val="-1.5191017427426094E-2"/>
                </c:manualLayout>
              </c:layout>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8FFB-4036-9C9F-5537A86DFCEB}"/>
                </c:ext>
              </c:extLst>
            </c:dLbl>
            <c:dLbl>
              <c:idx val="32"/>
              <c:layout>
                <c:manualLayout>
                  <c:x val="-2.2664477299519214E-2"/>
                  <c:y val="-1.3849435626353743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5E-4E22-A98B-16BC99A4C486}"/>
                </c:ext>
              </c:extLst>
            </c:dLbl>
            <c:dLbl>
              <c:idx val="33"/>
              <c:layout>
                <c:manualLayout>
                  <c:x val="3.1241290900799874E-2"/>
                  <c:y val="2.6797662725340385E-2"/>
                </c:manualLayout>
              </c:layout>
              <c:numFmt formatCode="###.0&quot; Mt&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C2-453C-91F7-B1CD9F9696AC}"/>
                </c:ext>
              </c:extLst>
            </c:dLbl>
            <c:numFmt formatCode="##&quot;Mt&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'3.Allocated_CO2-sector'!$AA$141:$BH$141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'3.Allocated_CO2-sector'!$AA$150:$BH$150</c:f>
              <c:numCache>
                <c:formatCode>#,##0.0_ </c:formatCode>
                <c:ptCount val="34"/>
                <c:pt idx="0">
                  <c:v>6.367941917340409</c:v>
                </c:pt>
                <c:pt idx="1">
                  <c:v>6.1569749691624898</c:v>
                </c:pt>
                <c:pt idx="2">
                  <c:v>5.8352143947683111</c:v>
                </c:pt>
                <c:pt idx="3">
                  <c:v>5.6258991710678998</c:v>
                </c:pt>
                <c:pt idx="4">
                  <c:v>5.4126847567825136</c:v>
                </c:pt>
                <c:pt idx="5">
                  <c:v>5.5845234310673062</c:v>
                </c:pt>
                <c:pt idx="6">
                  <c:v>5.6816854004049588</c:v>
                </c:pt>
                <c:pt idx="7">
                  <c:v>5.5374664777946183</c:v>
                </c:pt>
                <c:pt idx="8">
                  <c:v>5.1299732435562708</c:v>
                </c:pt>
                <c:pt idx="9">
                  <c:v>5.1644520654617381</c:v>
                </c:pt>
                <c:pt idx="10">
                  <c:v>5.2271986551645124</c:v>
                </c:pt>
                <c:pt idx="11">
                  <c:v>4.7446077295940281</c:v>
                </c:pt>
                <c:pt idx="12">
                  <c:v>4.4831703708375397</c:v>
                </c:pt>
                <c:pt idx="13">
                  <c:v>4.2810316776084356</c:v>
                </c:pt>
                <c:pt idx="14">
                  <c:v>4.1254992534600188</c:v>
                </c:pt>
                <c:pt idx="15">
                  <c:v>4.0306044521693369</c:v>
                </c:pt>
                <c:pt idx="16">
                  <c:v>3.9502174617980561</c:v>
                </c:pt>
                <c:pt idx="17">
                  <c:v>3.9591691417246317</c:v>
                </c:pt>
                <c:pt idx="18">
                  <c:v>3.5424731845556883</c:v>
                </c:pt>
                <c:pt idx="19">
                  <c:v>3.2324302507888723</c:v>
                </c:pt>
                <c:pt idx="20">
                  <c:v>3.103926536143661</c:v>
                </c:pt>
                <c:pt idx="21">
                  <c:v>3.0066704531738879</c:v>
                </c:pt>
                <c:pt idx="22">
                  <c:v>3.0361413426710029</c:v>
                </c:pt>
                <c:pt idx="23">
                  <c:v>3.0147049488063287</c:v>
                </c:pt>
                <c:pt idx="24">
                  <c:v>2.8970817193520024</c:v>
                </c:pt>
                <c:pt idx="25">
                  <c:v>2.7452748955704256</c:v>
                </c:pt>
                <c:pt idx="26">
                  <c:v>2.665267176522117</c:v>
                </c:pt>
                <c:pt idx="27">
                  <c:v>2.5518019250358064</c:v>
                </c:pt>
                <c:pt idx="28">
                  <c:v>2.41870240174153</c:v>
                </c:pt>
                <c:pt idx="29">
                  <c:v>2.3411826691388953</c:v>
                </c:pt>
                <c:pt idx="30">
                  <c:v>2.260913225700671</c:v>
                </c:pt>
                <c:pt idx="31">
                  <c:v>2.1735097763205973</c:v>
                </c:pt>
                <c:pt idx="32">
                  <c:v>2.1004737200316379</c:v>
                </c:pt>
                <c:pt idx="33">
                  <c:v>2.050991956968983</c:v>
                </c:pt>
              </c:numCache>
            </c:numRef>
          </c:val>
          <c:smooth val="0"/>
          <c:extLst>
            <c:ext xmlns:c16="http://schemas.microsoft.com/office/drawing/2014/chart" uri="{C3380CC4-5D6E-409C-BE32-E72D297353CC}">
              <c16:uniqueId val="{00000059-8FFB-4036-9C9F-5537A86DFCE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0115395740751496"/>
                  <c:y val="0.3731701040342873"/>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304795353133337E-2"/>
                      <c:h val="3.3555876511140934E-2"/>
                    </c:manualLayout>
                  </c15:layout>
                  <c15:dlblFieldTable/>
                  <c15:showDataLabelsRange val="0"/>
                </c:ext>
                <c:ext xmlns:c16="http://schemas.microsoft.com/office/drawing/2014/chart" uri="{C3380CC4-5D6E-409C-BE32-E72D297353CC}">
                  <c16:uniqueId val="{0000005A-8FFB-4036-9C9F-5537A86DFCEB}"/>
                </c:ext>
              </c:extLst>
            </c:dLbl>
            <c:dLbl>
              <c:idx val="1"/>
              <c:layout>
                <c:manualLayout>
                  <c:x val="0.66488662121907904"/>
                  <c:y val="2.0901747309153406E-3"/>
                </c:manualLayout>
              </c:layout>
              <c:tx>
                <c:rich>
                  <a:bodyPr vertOverflow="overflow" horzOverflow="overflow" wrap="square" lIns="38100" tIns="19050" rIns="38100" bIns="19050" anchor="ctr">
                    <a:sp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6942382597577361E-2"/>
                      <c:h val="3.3555876511140934E-2"/>
                    </c:manualLayout>
                  </c15:layout>
                  <c15:dlblFieldTable/>
                  <c15:showDataLabelsRange val="0"/>
                </c:ext>
                <c:ext xmlns:c16="http://schemas.microsoft.com/office/drawing/2014/chart" uri="{C3380CC4-5D6E-409C-BE32-E72D297353CC}">
                  <c16:uniqueId val="{0000005B-8FFB-4036-9C9F-5537A86DFCEB}"/>
                </c:ext>
              </c:extLst>
            </c:dLbl>
            <c:dLbl>
              <c:idx val="2"/>
              <c:layout>
                <c:manualLayout>
                  <c:x val="0.65591363111283041"/>
                  <c:y val="0.22126768937795335"/>
                </c:manualLayout>
              </c:layout>
              <c:tx>
                <c:rich>
                  <a:bodyPr vertOverflow="overflow" horzOverflow="overflow" wrap="square" lIns="38100" tIns="19050" rIns="38100" bIns="19050" anchor="ctr">
                    <a:sp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879625858466896E-2"/>
                      <c:h val="3.3555876511140934E-2"/>
                    </c:manualLayout>
                  </c15:layout>
                  <c15:dlblFieldTable/>
                  <c15:showDataLabelsRange val="0"/>
                </c:ext>
                <c:ext xmlns:c16="http://schemas.microsoft.com/office/drawing/2014/chart" uri="{C3380CC4-5D6E-409C-BE32-E72D297353CC}">
                  <c16:uniqueId val="{0000005C-8FFB-4036-9C9F-5537A86DFCEB}"/>
                </c:ext>
              </c:extLst>
            </c:dLbl>
            <c:dLbl>
              <c:idx val="3"/>
              <c:layout>
                <c:manualLayout>
                  <c:x val="0.64613194452915923"/>
                  <c:y val="0.20630806432787263"/>
                </c:manualLayout>
              </c:layout>
              <c:tx>
                <c:rich>
                  <a:bodyPr vertOverflow="overflow" horzOverflow="overflow" wrap="square" lIns="38100" tIns="19050" rIns="38100" bIns="19050" anchor="ctr">
                    <a:no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7100036666171786E-2"/>
                      <c:h val="3.9105983007317907E-2"/>
                    </c:manualLayout>
                  </c15:layout>
                  <c15:dlblFieldTable/>
                  <c15:showDataLabelsRange val="0"/>
                </c:ext>
                <c:ext xmlns:c16="http://schemas.microsoft.com/office/drawing/2014/chart" uri="{C3380CC4-5D6E-409C-BE32-E72D297353CC}">
                  <c16:uniqueId val="{0000005D-8FFB-4036-9C9F-5537A86DFCEB}"/>
                </c:ext>
              </c:extLst>
            </c:dLbl>
            <c:dLbl>
              <c:idx val="4"/>
              <c:layout>
                <c:manualLayout>
                  <c:x val="0.61706161931170278"/>
                  <c:y val="0.26096385781911419"/>
                </c:manualLayout>
              </c:layout>
              <c:tx>
                <c:rich>
                  <a:bodyPr vertOverflow="overflow" horzOverflow="overflow" wrap="square" lIns="38100" tIns="19050" rIns="38100" bIns="19050" anchor="ctr">
                    <a:no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118222168762411E-2"/>
                      <c:h val="3.2011087427789416E-2"/>
                    </c:manualLayout>
                  </c15:layout>
                  <c15:dlblFieldTable/>
                  <c15:showDataLabelsRange val="0"/>
                </c:ext>
                <c:ext xmlns:c16="http://schemas.microsoft.com/office/drawing/2014/chart" uri="{C3380CC4-5D6E-409C-BE32-E72D297353CC}">
                  <c16:uniqueId val="{0000005E-8FFB-4036-9C9F-5537A86DFCEB}"/>
                </c:ext>
              </c:extLst>
            </c:dLbl>
            <c:dLbl>
              <c:idx val="5"/>
              <c:layout>
                <c:manualLayout>
                  <c:x val="0.60950303391697336"/>
                  <c:y val="0.41148056926763754"/>
                </c:manualLayout>
              </c:layout>
              <c:tx>
                <c:rich>
                  <a:bodyPr vertOverflow="overflow" horzOverflow="overflow" wrap="square" lIns="38100" tIns="19050" rIns="38100" bIns="19050" anchor="ctr">
                    <a:no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8939208492312554E-2"/>
                      <c:h val="3.1872356682253376E-2"/>
                    </c:manualLayout>
                  </c15:layout>
                  <c15:dlblFieldTable/>
                  <c15:showDataLabelsRange val="0"/>
                </c:ext>
                <c:ext xmlns:c16="http://schemas.microsoft.com/office/drawing/2014/chart" uri="{C3380CC4-5D6E-409C-BE32-E72D297353CC}">
                  <c16:uniqueId val="{0000005F-8FFB-4036-9C9F-5537A86DFCEB}"/>
                </c:ext>
              </c:extLst>
            </c:dLbl>
            <c:dLbl>
              <c:idx val="6"/>
              <c:layout>
                <c:manualLayout>
                  <c:x val="0.58987173954980121"/>
                  <c:y val="0.53584926982358216"/>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650088137767257E-2"/>
                      <c:h val="3.7504470411350826E-2"/>
                    </c:manualLayout>
                  </c15:layout>
                  <c15:dlblFieldTable/>
                  <c15:showDataLabelsRange val="0"/>
                </c:ext>
                <c:ext xmlns:c16="http://schemas.microsoft.com/office/drawing/2014/chart" uri="{C3380CC4-5D6E-409C-BE32-E72D297353CC}">
                  <c16:uniqueId val="{00000060-8FFB-4036-9C9F-5537A86DFCEB}"/>
                </c:ext>
              </c:extLst>
            </c:dLbl>
            <c:dLbl>
              <c:idx val="7"/>
              <c:layout>
                <c:manualLayout>
                  <c:x val="0.57967652967949657"/>
                  <c:y val="0.62185649629959405"/>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8FFB-4036-9C9F-5537A86DFCEB}"/>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8FFB-4036-9C9F-5537A86DFCEB}"/>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'3.Allocated_CO2-sector'!$BH$156:$BH$163</c:f>
              <c:numCache>
                <c:formatCode>#,##0.0%;[Red]\-#,##0.0%</c:formatCode>
                <c:ptCount val="8"/>
                <c:pt idx="0">
                  <c:v>-3.7762428927639591E-2</c:v>
                </c:pt>
                <c:pt idx="1">
                  <c:v>-3.9526723526437935E-2</c:v>
                </c:pt>
                <c:pt idx="2">
                  <c:v>-7.1324133061970718E-3</c:v>
                </c:pt>
                <c:pt idx="3">
                  <c:v>-6.2012779953968811E-2</c:v>
                </c:pt>
                <c:pt idx="4">
                  <c:v>-6.8348635133109736E-2</c:v>
                </c:pt>
                <c:pt idx="5">
                  <c:v>-6.1680721911279823E-2</c:v>
                </c:pt>
                <c:pt idx="6">
                  <c:v>-3.361511537976325E-2</c:v>
                </c:pt>
                <c:pt idx="7">
                  <c:v>-2.3557430207653218E-2</c:v>
                </c:pt>
              </c:numCache>
            </c:numRef>
          </c:val>
          <c:smooth val="0"/>
          <c:extLst>
            <c:ext xmlns:c16="http://schemas.microsoft.com/office/drawing/2014/chart" uri="{C3380CC4-5D6E-409C-BE32-E72D297353CC}">
              <c16:uniqueId val="{00000063-8FFB-4036-9C9F-5537A86DFCEB}"/>
            </c:ext>
          </c:extLst>
        </c:ser>
        <c:ser>
          <c:idx val="10"/>
          <c:order val="10"/>
          <c:tx>
            <c:strRef>
              <c:f>'2.CO2-sector'!$T$97</c:f>
              <c:strCache>
                <c:ptCount val="1"/>
                <c:pt idx="0">
                  <c:v>■2013年度比</c:v>
                </c:pt>
              </c:strCache>
            </c:strRef>
          </c:tx>
          <c:spPr>
            <a:ln>
              <a:noFill/>
            </a:ln>
          </c:spPr>
          <c:marker>
            <c:symbol val="none"/>
          </c:marker>
          <c:dLbls>
            <c:dLbl>
              <c:idx val="0"/>
              <c:layout>
                <c:manualLayout>
                  <c:x val="0.70869569172831426"/>
                  <c:y val="-3.2905532210119027E-3"/>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8FFB-4036-9C9F-5537A86DFCEB}"/>
                </c:ext>
              </c:extLst>
            </c:dLbl>
            <c:dLbl>
              <c:idx val="1"/>
              <c:layout>
                <c:manualLayout>
                  <c:x val="0.67698838020240726"/>
                  <c:y val="-0.42700077188932906"/>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66627078704027E-2"/>
                      <c:h val="5.7396163956540167E-2"/>
                    </c:manualLayout>
                  </c15:layout>
                  <c15:dlblFieldTable/>
                  <c15:showDataLabelsRange val="0"/>
                </c:ext>
                <c:ext xmlns:c16="http://schemas.microsoft.com/office/drawing/2014/chart" uri="{C3380CC4-5D6E-409C-BE32-E72D297353CC}">
                  <c16:uniqueId val="{00000065-8FFB-4036-9C9F-5537A86DFCEB}"/>
                </c:ext>
              </c:extLst>
            </c:dLbl>
            <c:dLbl>
              <c:idx val="2"/>
              <c:layout>
                <c:manualLayout>
                  <c:x val="0.66018403440348328"/>
                  <c:y val="-6.3251860746294325E-2"/>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8FFB-4036-9C9F-5537A86DFCEB}"/>
                </c:ext>
              </c:extLst>
            </c:dLbl>
            <c:dLbl>
              <c:idx val="3"/>
              <c:layout>
                <c:manualLayout>
                  <c:x val="0.64429998467896221"/>
                  <c:y val="-0.23581077930528774"/>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267265113654E-2"/>
                      <c:h val="4.5982590332720237E-2"/>
                    </c:manualLayout>
                  </c15:layout>
                  <c15:dlblFieldTable/>
                  <c15:showDataLabelsRange val="0"/>
                </c:ext>
                <c:ext xmlns:c16="http://schemas.microsoft.com/office/drawing/2014/chart" uri="{C3380CC4-5D6E-409C-BE32-E72D297353CC}">
                  <c16:uniqueId val="{00000067-8FFB-4036-9C9F-5537A86DFCEB}"/>
                </c:ext>
              </c:extLst>
            </c:dLbl>
            <c:dLbl>
              <c:idx val="4"/>
              <c:layout>
                <c:manualLayout>
                  <c:x val="0.62757886044147326"/>
                  <c:y val="-0.16946564409397746"/>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8FFB-4036-9C9F-5537A86DFCEB}"/>
                </c:ext>
              </c:extLst>
            </c:dLbl>
            <c:dLbl>
              <c:idx val="5"/>
              <c:layout>
                <c:manualLayout>
                  <c:x val="0.60659798113796237"/>
                  <c:y val="0.10838028572675949"/>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6675291209185837E-2"/>
                      <c:h val="4.2071379085072989E-2"/>
                    </c:manualLayout>
                  </c15:layout>
                  <c15:dlblFieldTable/>
                  <c15:showDataLabelsRange val="0"/>
                </c:ext>
                <c:ext xmlns:c16="http://schemas.microsoft.com/office/drawing/2014/chart" uri="{C3380CC4-5D6E-409C-BE32-E72D297353CC}">
                  <c16:uniqueId val="{00000069-8FFB-4036-9C9F-5537A86DFCEB}"/>
                </c:ext>
              </c:extLst>
            </c:dLbl>
            <c:dLbl>
              <c:idx val="6"/>
              <c:layout>
                <c:manualLayout>
                  <c:x val="0.57803019009458712"/>
                  <c:y val="0.57571821495469477"/>
                </c:manualLayout>
              </c:layout>
              <c:tx>
                <c:rich>
                  <a:bodyPr wrap="square" lIns="38100" tIns="19050" rIns="38100" bIns="19050" anchor="ctr">
                    <a:noAutofit/>
                  </a:bodyPr>
                  <a:lstStyle/>
                  <a:p>
                    <a:pPr>
                      <a:defRPr sz="1200">
                        <a:solidFill>
                          <a:schemeClr val="accent1">
                            <a:lumMod val="60000"/>
                            <a:lumOff val="40000"/>
                          </a:schemeClr>
                        </a:solidFill>
                        <a:latin typeface="+mn-lt"/>
                      </a:defRPr>
                    </a:pPr>
                    <a:fld id="{69380A69-A663-4C5C-BEF5-B727C921AEB2}" type="VALUE">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[値]</a:t>
                    </a:fld>
                    <a:r>
                      <a:rPr lang="en-US" altLang="ja-JP" sz="1200" baseline="0">
                        <a:solidFill>
                          <a:schemeClr val="accent1">
                            <a:lumMod val="60000"/>
                            <a:lumOff val="40000"/>
                          </a:schemeClr>
                        </a:solidFill>
                        <a:latin typeface="+mn-lt"/>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3001180402221689E-2"/>
                      <c:h val="3.4999493623968425E-2"/>
                    </c:manualLayout>
                  </c15:layout>
                  <c15:dlblFieldTable/>
                  <c15:showDataLabelsRange val="0"/>
                </c:ext>
                <c:ext xmlns:c16="http://schemas.microsoft.com/office/drawing/2014/chart" uri="{C3380CC4-5D6E-409C-BE32-E72D297353CC}">
                  <c16:uniqueId val="{0000006A-8FFB-4036-9C9F-5537A86DFCEB}"/>
                </c:ext>
              </c:extLst>
            </c:dLbl>
            <c:dLbl>
              <c:idx val="7"/>
              <c:layout>
                <c:manualLayout>
                  <c:x val="0.57471404347825183"/>
                  <c:y val="7.0241483453086562E-2"/>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lt;&quot;##.0%;[Black]\&lt;\-##.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8FFB-4036-9C9F-5537A86DFCEB}"/>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8FFB-4036-9C9F-5537A86DFCEB}"/>
                </c:ext>
              </c:extLst>
            </c:dLbl>
            <c:numFmt formatCode="&quot;&lt;&quot;##.0%;[Black]\&lt;\-##.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'3.Allocated_CO2-sector'!$AA$141:$BC$141</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'3.Allocated_CO2-sector'!$BH$169:$BH$176</c:f>
              <c:numCache>
                <c:formatCode>#,##0.0%;[Red]\-#,##0.0%</c:formatCode>
                <c:ptCount val="8"/>
                <c:pt idx="0">
                  <c:v>-0.23693836911535293</c:v>
                </c:pt>
                <c:pt idx="1">
                  <c:v>-0.26711848676422756</c:v>
                </c:pt>
                <c:pt idx="2">
                  <c:v>-0.15210095915969646</c:v>
                </c:pt>
                <c:pt idx="3">
                  <c:v>-0.29660982767819777</c:v>
                </c:pt>
                <c:pt idx="4">
                  <c:v>-0.29685998868955832</c:v>
                </c:pt>
                <c:pt idx="5">
                  <c:v>-0.21971765071294769</c:v>
                </c:pt>
                <c:pt idx="6">
                  <c:v>1.5829631898602869E-3</c:v>
                </c:pt>
                <c:pt idx="7">
                  <c:v>-0.319670749941525</c:v>
                </c:pt>
              </c:numCache>
            </c:numRef>
          </c:val>
          <c:smooth val="0"/>
          <c:extLst>
            <c:ext xmlns:c16="http://schemas.microsoft.com/office/drawing/2014/chart" uri="{C3380CC4-5D6E-409C-BE32-E72D297353CC}">
              <c16:uniqueId val="{0000006D-8FFB-4036-9C9F-5537A86DFCEB}"/>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v>2023年度</c:v>
          </c:tx>
          <c:dPt>
            <c:idx val="0"/>
            <c:bubble3D val="0"/>
            <c:spPr>
              <a:noFill/>
              <a:ln>
                <a:noFill/>
              </a:ln>
              <a:effectLst/>
            </c:spPr>
            <c:extLst>
              <c:ext xmlns:c16="http://schemas.microsoft.com/office/drawing/2014/chart" uri="{C3380CC4-5D6E-409C-BE32-E72D297353CC}">
                <c16:uniqueId val="{00000001-1AE1-4A49-9191-58B9114CB879}"/>
              </c:ext>
            </c:extLst>
          </c:dPt>
          <c:dPt>
            <c:idx val="1"/>
            <c:bubble3D val="0"/>
            <c:spPr>
              <a:noFill/>
              <a:ln>
                <a:noFill/>
              </a:ln>
              <a:effectLst/>
            </c:spPr>
            <c:extLst>
              <c:ext xmlns:c16="http://schemas.microsoft.com/office/drawing/2014/chart" uri="{C3380CC4-5D6E-409C-BE32-E72D297353CC}">
                <c16:uniqueId val="{00000023-932F-4995-9CAF-7ABA64A6D553}"/>
              </c:ext>
            </c:extLst>
          </c:dPt>
          <c:dLbls>
            <c:dLbl>
              <c:idx val="0"/>
              <c:layout>
                <c:manualLayout>
                  <c:x val="-2.8799939437370125E-3"/>
                  <c:y val="-7.6952357339093072E-2"/>
                </c:manualLayout>
              </c:layout>
              <c:tx>
                <c:rich>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r>
                      <a:rPr lang="ja-JP" altLang="en-US"/>
                      <a:t>    </a:t>
                    </a:r>
                    <a:fld id="{B58923EF-F35B-4AB8-A1F5-A1790B2D2EE3}" type="SERIESNAME">
                      <a:rPr lang="ja-JP" altLang="en-US" sz="1300"/>
                      <a:pPr algn="ctr">
                        <a:defRPr sz="1400"/>
                      </a:pPr>
                      <a:t>[系列名]</a:t>
                    </a:fld>
                    <a:r>
                      <a:rPr lang="en-US" altLang="ja-JP" sz="1300" baseline="0"/>
                      <a:t>
 </a:t>
                    </a:r>
                    <a:fld id="{8B9A5DED-01C3-4D3E-9D7C-C13A431BE034}" type="VALUE">
                      <a:rPr lang="ja-JP" altLang="en-US" sz="1300" baseline="0"/>
                      <a:pPr algn="ctr">
                        <a:defRPr sz="1400"/>
                      </a:pPr>
                      <a:t>[値]</a:t>
                    </a:fld>
                    <a:endParaRPr lang="en-US" altLang="ja-JP" sz="1300" baseline="0"/>
                  </a:p>
                </c:rich>
              </c:tx>
              <c:spPr>
                <a:noFill/>
                <a:ln>
                  <a:noFill/>
                </a:ln>
                <a:effectLst/>
              </c:spPr>
              <c:txPr>
                <a:bodyPr rot="0" spcFirstLastPara="1" vertOverflow="ellipsis" vert="horz" wrap="square" lIns="38100" tIns="19050" rIns="38100" bIns="19050" anchor="ctr" anchorCtr="0">
                  <a:noAutofit/>
                </a:bodyPr>
                <a:lstStyle/>
                <a:p>
                  <a:pPr algn="ct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0076040863531224"/>
                      <c:h val="0.11638744507171847"/>
                    </c:manualLayout>
                  </c15:layout>
                  <c15:dlblFieldTable/>
                  <c15:showDataLabelsRange val="0"/>
                </c:ext>
                <c:ext xmlns:c16="http://schemas.microsoft.com/office/drawing/2014/chart" uri="{C3380CC4-5D6E-409C-BE32-E72D297353CC}">
                  <c16:uniqueId val="{00000001-1AE1-4A49-9191-58B9114CB879}"/>
                </c:ext>
              </c:extLst>
            </c:dLbl>
            <c:dLbl>
              <c:idx val="1"/>
              <c:layout>
                <c:manualLayout>
                  <c:x val="5.7526985350809558E-2"/>
                  <c:y val="-6.7691667121288795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6482093292212799"/>
                      <c:h val="6.6364379530675283E-2"/>
                    </c:manualLayout>
                  </c15:layout>
                </c:ext>
                <c:ext xmlns:c16="http://schemas.microsoft.com/office/drawing/2014/chart" uri="{C3380CC4-5D6E-409C-BE32-E72D297353CC}">
                  <c16:uniqueId val="{00000023-932F-4995-9CAF-7ABA64A6D5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Lit>
              <c:formatCode>##"億"#,###"万トン"</c:formatCode>
              <c:ptCount val="1"/>
              <c:pt idx="0">
                <c:v>98900</c:v>
              </c:pt>
            </c:numLit>
          </c:val>
          <c:extLst>
            <c:ext xmlns:c16="http://schemas.microsoft.com/office/drawing/2014/chart" uri="{C3380CC4-5D6E-409C-BE32-E72D297353CC}">
              <c16:uniqueId val="{00000002-1AE1-4A49-9191-58B9114CB879}"/>
            </c:ext>
          </c:extLst>
        </c:ser>
        <c:ser>
          <c:idx val="0"/>
          <c:order val="1"/>
          <c:tx>
            <c:strRef>
              <c:f>'4.CO2-share'!$C$4</c:f>
              <c:strCache>
                <c:ptCount val="1"/>
                <c:pt idx="0">
                  <c:v>■【電気・熱配分前】</c:v>
                </c:pt>
              </c:strCache>
            </c:strRef>
          </c:tx>
          <c:spPr>
            <a:ln>
              <a:solidFill>
                <a:schemeClr val="tx1"/>
              </a:solidFill>
            </a:ln>
          </c:spPr>
          <c:dPt>
            <c:idx val="0"/>
            <c:bubble3D val="0"/>
            <c:spPr>
              <a:solidFill>
                <a:schemeClr val="accent1"/>
              </a:solidFill>
              <a:ln>
                <a:solidFill>
                  <a:schemeClr val="tx1"/>
                </a:solidFill>
              </a:ln>
              <a:effectLst/>
            </c:spPr>
            <c:extLst>
              <c:ext xmlns:c16="http://schemas.microsoft.com/office/drawing/2014/chart" uri="{C3380CC4-5D6E-409C-BE32-E72D297353CC}">
                <c16:uniqueId val="{00000004-1AE1-4A49-9191-58B9114CB879}"/>
              </c:ext>
            </c:extLst>
          </c:dPt>
          <c:dPt>
            <c:idx val="1"/>
            <c:bubble3D val="0"/>
            <c:spPr>
              <a:solidFill>
                <a:schemeClr val="accent2"/>
              </a:solidFill>
              <a:ln>
                <a:solidFill>
                  <a:schemeClr val="tx1"/>
                </a:solidFill>
              </a:ln>
              <a:effectLst/>
            </c:spPr>
            <c:extLst>
              <c:ext xmlns:c16="http://schemas.microsoft.com/office/drawing/2014/chart" uri="{C3380CC4-5D6E-409C-BE32-E72D297353CC}">
                <c16:uniqueId val="{00000006-1AE1-4A49-9191-58B9114CB879}"/>
              </c:ext>
            </c:extLst>
          </c:dPt>
          <c:dPt>
            <c:idx val="2"/>
            <c:bubble3D val="0"/>
            <c:spPr>
              <a:solidFill>
                <a:schemeClr val="accent3"/>
              </a:solidFill>
              <a:ln>
                <a:solidFill>
                  <a:schemeClr val="tx1"/>
                </a:solidFill>
              </a:ln>
              <a:effectLst/>
            </c:spPr>
            <c:extLst>
              <c:ext xmlns:c16="http://schemas.microsoft.com/office/drawing/2014/chart" uri="{C3380CC4-5D6E-409C-BE32-E72D297353CC}">
                <c16:uniqueId val="{00000008-1AE1-4A49-9191-58B9114CB879}"/>
              </c:ext>
            </c:extLst>
          </c:dPt>
          <c:dPt>
            <c:idx val="3"/>
            <c:bubble3D val="0"/>
            <c:spPr>
              <a:solidFill>
                <a:schemeClr val="accent4"/>
              </a:solidFill>
              <a:ln>
                <a:solidFill>
                  <a:schemeClr val="tx1"/>
                </a:solidFill>
              </a:ln>
              <a:effectLst/>
            </c:spPr>
            <c:extLst>
              <c:ext xmlns:c16="http://schemas.microsoft.com/office/drawing/2014/chart" uri="{C3380CC4-5D6E-409C-BE32-E72D297353CC}">
                <c16:uniqueId val="{0000000A-1AE1-4A49-9191-58B9114CB879}"/>
              </c:ext>
            </c:extLst>
          </c:dPt>
          <c:dPt>
            <c:idx val="4"/>
            <c:bubble3D val="0"/>
            <c:spPr>
              <a:solidFill>
                <a:schemeClr val="accent5"/>
              </a:solidFill>
              <a:ln>
                <a:solidFill>
                  <a:schemeClr val="tx1"/>
                </a:solidFill>
              </a:ln>
              <a:effectLst/>
            </c:spPr>
            <c:extLst>
              <c:ext xmlns:c16="http://schemas.microsoft.com/office/drawing/2014/chart" uri="{C3380CC4-5D6E-409C-BE32-E72D297353CC}">
                <c16:uniqueId val="{0000000C-1AE1-4A49-9191-58B9114CB879}"/>
              </c:ext>
            </c:extLst>
          </c:dPt>
          <c:dPt>
            <c:idx val="5"/>
            <c:bubble3D val="0"/>
            <c:spPr>
              <a:solidFill>
                <a:schemeClr val="accent6"/>
              </a:solidFill>
              <a:ln>
                <a:solidFill>
                  <a:schemeClr val="tx1"/>
                </a:solidFill>
              </a:ln>
              <a:effectLst/>
            </c:spPr>
            <c:extLst>
              <c:ext xmlns:c16="http://schemas.microsoft.com/office/drawing/2014/chart" uri="{C3380CC4-5D6E-409C-BE32-E72D297353CC}">
                <c16:uniqueId val="{0000000E-1AE1-4A49-9191-58B9114CB879}"/>
              </c:ext>
            </c:extLst>
          </c:dPt>
          <c:dPt>
            <c:idx val="6"/>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11-1AE1-4A49-9191-58B9114CB879}"/>
              </c:ext>
            </c:extLst>
          </c:dPt>
          <c:dPt>
            <c:idx val="7"/>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10-1AE1-4A49-9191-58B9114CB879}"/>
              </c:ext>
            </c:extLst>
          </c:dPt>
          <c:dLbls>
            <c:dLbl>
              <c:idx val="0"/>
              <c:layout>
                <c:manualLayout>
                  <c:x val="0.11240384803401111"/>
                  <c:y val="-0.3144844096526635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AE1-4A49-9191-58B9114CB879}"/>
                </c:ext>
              </c:extLst>
            </c:dLbl>
            <c:dLbl>
              <c:idx val="1"/>
              <c:layout>
                <c:manualLayout>
                  <c:x val="0.36243034846436423"/>
                  <c:y val="-0.1255949191754467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AE1-4A49-9191-58B9114CB879}"/>
                </c:ext>
              </c:extLst>
            </c:dLbl>
            <c:dLbl>
              <c:idx val="2"/>
              <c:layout>
                <c:manualLayout>
                  <c:x val="8.3842558970747307E-3"/>
                  <c:y val="0.4150611052311078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AE1-4A49-9191-58B9114CB879}"/>
                </c:ext>
              </c:extLst>
            </c:dLbl>
            <c:dLbl>
              <c:idx val="3"/>
              <c:layout>
                <c:manualLayout>
                  <c:x val="-0.26878314483437143"/>
                  <c:y val="0.35277789914067403"/>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9.1213132499145463E-2"/>
                      <c:h val="4.4475501669121099E-2"/>
                    </c:manualLayout>
                  </c15:layout>
                </c:ext>
                <c:ext xmlns:c16="http://schemas.microsoft.com/office/drawing/2014/chart" uri="{C3380CC4-5D6E-409C-BE32-E72D297353CC}">
                  <c16:uniqueId val="{0000000A-1AE1-4A49-9191-58B9114CB879}"/>
                </c:ext>
              </c:extLst>
            </c:dLbl>
            <c:dLbl>
              <c:idx val="4"/>
              <c:layout>
                <c:manualLayout>
                  <c:x val="-0.26335373314975025"/>
                  <c:y val="7.3288503305721189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297741836499752"/>
                      <c:h val="5.8446954363650265E-2"/>
                    </c:manualLayout>
                  </c15:layout>
                </c:ext>
                <c:ext xmlns:c16="http://schemas.microsoft.com/office/drawing/2014/chart" uri="{C3380CC4-5D6E-409C-BE32-E72D297353CC}">
                  <c16:uniqueId val="{0000000C-1AE1-4A49-9191-58B9114CB879}"/>
                </c:ext>
              </c:extLst>
            </c:dLbl>
            <c:dLbl>
              <c:idx val="5"/>
              <c:layout>
                <c:manualLayout>
                  <c:x val="-0.34360774865073246"/>
                  <c:y val="-4.4156140858029817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4417570613279128E-2"/>
                      <c:h val="2.9401586070775459E-2"/>
                    </c:manualLayout>
                  </c15:layout>
                </c:ext>
                <c:ext xmlns:c16="http://schemas.microsoft.com/office/drawing/2014/chart" uri="{C3380CC4-5D6E-409C-BE32-E72D297353CC}">
                  <c16:uniqueId val="{0000000E-1AE1-4A49-9191-58B9114CB879}"/>
                </c:ext>
              </c:extLst>
            </c:dLbl>
            <c:dLbl>
              <c:idx val="6"/>
              <c:layout>
                <c:manualLayout>
                  <c:x val="-0.20558330620398235"/>
                  <c:y val="-0.1884013677470658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AE1-4A49-9191-58B9114CB879}"/>
                </c:ext>
              </c:extLst>
            </c:dLbl>
            <c:dLbl>
              <c:idx val="7"/>
              <c:layout>
                <c:manualLayout>
                  <c:x val="-1.4928747289494898E-2"/>
                  <c:y val="-0.225186589355830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AE1-4A49-9191-58B9114CB879}"/>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'4.CO2-share'!$G$6:$G$13</c:f>
              <c:numCache>
                <c:formatCode>0.0%</c:formatCode>
                <c:ptCount val="8"/>
                <c:pt idx="0">
                  <c:v>0.40148938491615965</c:v>
                </c:pt>
                <c:pt idx="1">
                  <c:v>0.24747119641574231</c:v>
                </c:pt>
                <c:pt idx="2">
                  <c:v>0.18548236995762912</c:v>
                </c:pt>
                <c:pt idx="3">
                  <c:v>5.0873393389119073E-2</c:v>
                </c:pt>
                <c:pt idx="4">
                  <c:v>4.6912701587339033E-2</c:v>
                </c:pt>
                <c:pt idx="5">
                  <c:v>3.9019750725606192E-2</c:v>
                </c:pt>
                <c:pt idx="6">
                  <c:v>2.6676804916146955E-2</c:v>
                </c:pt>
                <c:pt idx="7">
                  <c:v>2.0743980922576211E-3</c:v>
                </c:pt>
              </c:numCache>
            </c:numRef>
          </c:val>
          <c:extLst>
            <c:ext xmlns:c16="http://schemas.microsoft.com/office/drawing/2014/chart" uri="{C3380CC4-5D6E-409C-BE32-E72D297353CC}">
              <c16:uniqueId val="{00000012-1AE1-4A49-9191-58B9114CB879}"/>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4-1AE1-4A49-9191-58B9114CB879}"/>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6-1AE1-4A49-9191-58B9114CB879}"/>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8-1AE1-4A49-9191-58B9114CB879}"/>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A-1AE1-4A49-9191-58B9114CB879}"/>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C-1AE1-4A49-9191-58B9114CB879}"/>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E-1AE1-4A49-9191-58B9114CB879}"/>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1-1AE1-4A49-9191-58B9114CB879}"/>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20-1AE1-4A49-9191-58B9114CB879}"/>
              </c:ext>
            </c:extLst>
          </c:dPt>
          <c:dLbls>
            <c:dLbl>
              <c:idx val="0"/>
              <c:layout>
                <c:manualLayout>
                  <c:x val="0.20609289769521963"/>
                  <c:y val="-0.1952098063744253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679410489091809"/>
                      <c:h val="0.12831214111859449"/>
                    </c:manualLayout>
                  </c15:layout>
                </c:ext>
                <c:ext xmlns:c16="http://schemas.microsoft.com/office/drawing/2014/chart" uri="{C3380CC4-5D6E-409C-BE32-E72D297353CC}">
                  <c16:uniqueId val="{00000014-1AE1-4A49-9191-58B9114CB879}"/>
                </c:ext>
              </c:extLst>
            </c:dLbl>
            <c:dLbl>
              <c:idx val="1"/>
              <c:layout>
                <c:manualLayout>
                  <c:x val="0.13151711163480984"/>
                  <c:y val="-2.545460879556507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434976755543658"/>
                      <c:h val="0.15767309031391846"/>
                    </c:manualLayout>
                  </c15:layout>
                </c:ext>
                <c:ext xmlns:c16="http://schemas.microsoft.com/office/drawing/2014/chart" uri="{C3380CC4-5D6E-409C-BE32-E72D297353CC}">
                  <c16:uniqueId val="{00000016-1AE1-4A49-9191-58B9114CB879}"/>
                </c:ext>
              </c:extLst>
            </c:dLbl>
            <c:dLbl>
              <c:idx val="2"/>
              <c:layout>
                <c:manualLayout>
                  <c:x val="-0.11920037879027578"/>
                  <c:y val="0.109886215824459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396791747613111"/>
                      <c:h val="0.11736667366267581"/>
                    </c:manualLayout>
                  </c15:layout>
                </c:ext>
                <c:ext xmlns:c16="http://schemas.microsoft.com/office/drawing/2014/chart" uri="{C3380CC4-5D6E-409C-BE32-E72D297353CC}">
                  <c16:uniqueId val="{00000018-1AE1-4A49-9191-58B9114CB879}"/>
                </c:ext>
              </c:extLst>
            </c:dLbl>
            <c:dLbl>
              <c:idx val="3"/>
              <c:layout>
                <c:manualLayout>
                  <c:x val="-0.19752235929067077"/>
                  <c:y val="9.27896303514510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9911333847340016"/>
                      <c:h val="0.19432493630587225"/>
                    </c:manualLayout>
                  </c15:layout>
                </c:ext>
                <c:ext xmlns:c16="http://schemas.microsoft.com/office/drawing/2014/chart" uri="{C3380CC4-5D6E-409C-BE32-E72D297353CC}">
                  <c16:uniqueId val="{0000001A-1AE1-4A49-9191-58B9114CB879}"/>
                </c:ext>
              </c:extLst>
            </c:dLbl>
            <c:dLbl>
              <c:idx val="4"/>
              <c:layout>
                <c:manualLayout>
                  <c:x val="-0.18970855821125673"/>
                  <c:y val="2.92968950040267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523323053199691"/>
                      <c:h val="8.3750383816037527E-2"/>
                    </c:manualLayout>
                  </c15:layout>
                </c:ext>
                <c:ext xmlns:c16="http://schemas.microsoft.com/office/drawing/2014/chart" uri="{C3380CC4-5D6E-409C-BE32-E72D297353CC}">
                  <c16:uniqueId val="{0000001C-1AE1-4A49-9191-58B9114CB879}"/>
                </c:ext>
              </c:extLst>
            </c:dLbl>
            <c:dLbl>
              <c:idx val="5"/>
              <c:layout>
                <c:manualLayout>
                  <c:x val="-0.36213849283010968"/>
                  <c:y val="-2.720852611490023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4853515425424414"/>
                      <c:h val="0.12160307116909844"/>
                    </c:manualLayout>
                  </c15:layout>
                </c:ext>
                <c:ext xmlns:c16="http://schemas.microsoft.com/office/drawing/2014/chart" uri="{C3380CC4-5D6E-409C-BE32-E72D297353CC}">
                  <c16:uniqueId val="{0000001E-1AE1-4A49-9191-58B9114CB879}"/>
                </c:ext>
              </c:extLst>
            </c:dLbl>
            <c:dLbl>
              <c:idx val="6"/>
              <c:layout>
                <c:manualLayout>
                  <c:x val="-0.19513447966947653"/>
                  <c:y val="-0.18580125978628675"/>
                </c:manualLayout>
              </c:layout>
              <c:numFmt formatCode="0.0%" sourceLinked="0"/>
              <c:spPr>
                <a:noFill/>
                <a:ln>
                  <a:noFill/>
                </a:ln>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4829773302804783"/>
                      <c:h val="0.11425287965567667"/>
                    </c:manualLayout>
                  </c15:layout>
                </c:ext>
                <c:ext xmlns:c16="http://schemas.microsoft.com/office/drawing/2014/chart" uri="{C3380CC4-5D6E-409C-BE32-E72D297353CC}">
                  <c16:uniqueId val="{00000021-1AE1-4A49-9191-58B9114CB879}"/>
                </c:ext>
              </c:extLst>
            </c:dLbl>
            <c:dLbl>
              <c:idx val="7"/>
              <c:layout>
                <c:manualLayout>
                  <c:x val="-2.1525595459875226E-2"/>
                  <c:y val="-0.19305176066280255"/>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562941892862578"/>
                      <c:h val="0.14939856760612916"/>
                    </c:manualLayout>
                  </c15:layout>
                </c:ext>
                <c:ext xmlns:c16="http://schemas.microsoft.com/office/drawing/2014/chart" uri="{C3380CC4-5D6E-409C-BE32-E72D297353CC}">
                  <c16:uniqueId val="{00000020-1AE1-4A49-9191-58B9114CB879}"/>
                </c:ext>
              </c:extLst>
            </c:dLbl>
            <c:dLbl>
              <c:idx val="8"/>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E1-4A49-9191-58B9114CB87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'4.CO2-share'!$G$19:$G$26</c:f>
              <c:numCache>
                <c:formatCode>0.0%</c:formatCode>
                <c:ptCount val="8"/>
                <c:pt idx="0">
                  <c:v>8.050659101256534E-2</c:v>
                </c:pt>
                <c:pt idx="1">
                  <c:v>0.34340688689740756</c:v>
                </c:pt>
                <c:pt idx="2">
                  <c:v>0.19230588113625594</c:v>
                </c:pt>
                <c:pt idx="3">
                  <c:v>0.16702956589162765</c:v>
                </c:pt>
                <c:pt idx="4">
                  <c:v>0.14898012132813274</c:v>
                </c:pt>
                <c:pt idx="5">
                  <c:v>3.9019750725606199E-2</c:v>
                </c:pt>
                <c:pt idx="6">
                  <c:v>2.6676804916146959E-2</c:v>
                </c:pt>
                <c:pt idx="7">
                  <c:v>2.0743980922576215E-3</c:v>
                </c:pt>
              </c:numCache>
            </c:numRef>
          </c:val>
          <c:extLst>
            <c:ext xmlns:c16="http://schemas.microsoft.com/office/drawing/2014/chart" uri="{C3380CC4-5D6E-409C-BE32-E72D297353CC}">
              <c16:uniqueId val="{00000023-1AE1-4A49-9191-58B9114CB879}"/>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56505963901851"/>
          <c:y val="0.22776079866346374"/>
          <c:w val="0.49408100725652015"/>
          <c:h val="0.57309837930412089"/>
        </c:manualLayout>
      </c:layout>
      <c:doughnutChart>
        <c:varyColors val="1"/>
        <c:ser>
          <c:idx val="2"/>
          <c:order val="0"/>
          <c:tx>
            <c:v>2013年度</c:v>
          </c:tx>
          <c:spPr>
            <a:noFill/>
          </c:spPr>
          <c:dPt>
            <c:idx val="0"/>
            <c:bubble3D val="0"/>
            <c:spPr>
              <a:noFill/>
              <a:ln>
                <a:noFill/>
              </a:ln>
              <a:effectLst/>
            </c:spPr>
            <c:extLst>
              <c:ext xmlns:c16="http://schemas.microsoft.com/office/drawing/2014/chart" uri="{C3380CC4-5D6E-409C-BE32-E72D297353CC}">
                <c16:uniqueId val="{00000000-7471-4EA4-955E-42347305E935}"/>
              </c:ext>
            </c:extLst>
          </c:dPt>
          <c:dLbls>
            <c:dLbl>
              <c:idx val="0"/>
              <c:layout>
                <c:manualLayout>
                  <c:x val="5.768905866204036E-3"/>
                  <c:y val="-7.47059328532097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5C638052-DE45-49CF-91FB-90412CD47BAE}" type="SERIESNAME">
                      <a:rPr lang="ja-JP" altLang="en-US" sz="1300"/>
                      <a:pPr>
                        <a:defRPr sz="1400"/>
                      </a:pPr>
                      <a:t>[系列名]</a:t>
                    </a:fld>
                    <a:r>
                      <a:rPr lang="ja-JP" altLang="en-US" sz="1300" baseline="0"/>
                      <a:t>
</a:t>
                    </a:r>
                    <a:fld id="{1338F021-9348-4AB4-90F8-0775D609D437}" type="VALUE">
                      <a:rPr lang="ja-JP" altLang="en-US" sz="1300" baseline="0"/>
                      <a:pPr>
                        <a:defRPr sz="1400"/>
                      </a:pPr>
                      <a:t>[値]</a:t>
                    </a:fld>
                    <a:endParaRPr lang="ja-JP" altLang="en-US" sz="1300" baseline="0"/>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4424049026129488"/>
                      <c:h val="0.11326378063427972"/>
                    </c:manualLayout>
                  </c15:layout>
                  <c15:dlblFieldTable/>
                  <c15:showDataLabelsRange val="0"/>
                </c:ext>
                <c:ext xmlns:c16="http://schemas.microsoft.com/office/drawing/2014/chart" uri="{C3380CC4-5D6E-409C-BE32-E72D297353CC}">
                  <c16:uniqueId val="{00000000-7471-4EA4-955E-42347305E93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Lit>
              <c:formatCode>##"億"#,###"万トン"</c:formatCode>
              <c:ptCount val="1"/>
              <c:pt idx="0">
                <c:v>131400</c:v>
              </c:pt>
            </c:numLit>
          </c:val>
          <c:extLst>
            <c:ext xmlns:c16="http://schemas.microsoft.com/office/drawing/2014/chart" uri="{C3380CC4-5D6E-409C-BE32-E72D297353CC}">
              <c16:uniqueId val="{00000001-7471-4EA4-955E-42347305E935}"/>
            </c:ext>
          </c:extLst>
        </c:ser>
        <c:ser>
          <c:idx val="0"/>
          <c:order val="1"/>
          <c:tx>
            <c:strRef>
              <c:f>'4.CO2-share'!$C$4</c:f>
              <c:strCache>
                <c:ptCount val="1"/>
                <c:pt idx="0">
                  <c:v>■【電気・熱配分前】</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7471-4EA4-955E-42347305E935}"/>
              </c:ext>
            </c:extLst>
          </c:dPt>
          <c:dLbls>
            <c:dLbl>
              <c:idx val="0"/>
              <c:layout>
                <c:manualLayout>
                  <c:x val="0.1870042108636838"/>
                  <c:y val="-0.238664855267668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471-4EA4-955E-42347305E935}"/>
                </c:ext>
              </c:extLst>
            </c:dLbl>
            <c:dLbl>
              <c:idx val="1"/>
              <c:layout>
                <c:manualLayout>
                  <c:x val="0.40593153940553067"/>
                  <c:y val="-0.1582945523289820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471-4EA4-955E-42347305E935}"/>
                </c:ext>
              </c:extLst>
            </c:dLbl>
            <c:dLbl>
              <c:idx val="2"/>
              <c:layout>
                <c:manualLayout>
                  <c:x val="2.3107464630641606E-2"/>
                  <c:y val="0.3824250622318028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471-4EA4-955E-42347305E935}"/>
                </c:ext>
              </c:extLst>
            </c:dLbl>
            <c:dLbl>
              <c:idx val="3"/>
              <c:layout>
                <c:manualLayout>
                  <c:x val="-0.23951404367844334"/>
                  <c:y val="0.314184835796943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471-4EA4-955E-42347305E935}"/>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471-4EA4-955E-42347305E935}"/>
                </c:ext>
              </c:extLst>
            </c:dLbl>
            <c:dLbl>
              <c:idx val="5"/>
              <c:layout>
                <c:manualLayout>
                  <c:x val="-0.28111912824107832"/>
                  <c:y val="-6.9188818789633774E-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92543555623E-2"/>
                      <c:h val="4.1861192213334689E-2"/>
                    </c:manualLayout>
                  </c15:layout>
                </c:ext>
                <c:ext xmlns:c16="http://schemas.microsoft.com/office/drawing/2014/chart" uri="{C3380CC4-5D6E-409C-BE32-E72D297353CC}">
                  <c16:uniqueId val="{0000000D-7471-4EA4-955E-42347305E935}"/>
                </c:ext>
              </c:extLst>
            </c:dLbl>
            <c:dLbl>
              <c:idx val="6"/>
              <c:layout>
                <c:manualLayout>
                  <c:x val="-0.28316540163280801"/>
                  <c:y val="-0.210717696125758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7471-4EA4-955E-42347305E935}"/>
                </c:ext>
              </c:extLst>
            </c:dLbl>
            <c:dLbl>
              <c:idx val="7"/>
              <c:layout>
                <c:manualLayout>
                  <c:x val="-8.6048575699413828E-3"/>
                  <c:y val="-0.20752392225898952"/>
                </c:manualLayout>
              </c:layout>
              <c:numFmt formatCode="&quot;[&quot;0.0%&quot;]&quot;" sourceLinked="0"/>
              <c:spPr>
                <a:solidFill>
                  <a:schemeClr val="bg1"/>
                </a:solid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7471-4EA4-955E-42347305E935}"/>
                </c:ext>
              </c:extLst>
            </c:dLbl>
            <c:numFmt formatCode="&quot;[&quot;0.0%&quot;]&quot;"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'4.CO2-share'!$E$6:$E$13</c:f>
              <c:numCache>
                <c:formatCode>0.0%</c:formatCode>
                <c:ptCount val="8"/>
                <c:pt idx="0">
                  <c:v>0.40051508638708289</c:v>
                </c:pt>
                <c:pt idx="1">
                  <c:v>0.25121025540243502</c:v>
                </c:pt>
                <c:pt idx="2">
                  <c:v>0.16348629176740528</c:v>
                </c:pt>
                <c:pt idx="3">
                  <c:v>7.8933243195311337E-2</c:v>
                </c:pt>
                <c:pt idx="4">
                  <c:v>4.5899326421873728E-2</c:v>
                </c:pt>
                <c:pt idx="5">
                  <c:v>3.7623116189098742E-2</c:v>
                </c:pt>
                <c:pt idx="6">
                  <c:v>2.0038672167271732E-2</c:v>
                </c:pt>
                <c:pt idx="7">
                  <c:v>2.2940084695212944E-3</c:v>
                </c:pt>
              </c:numCache>
            </c:numRef>
          </c:val>
          <c:extLst>
            <c:ext xmlns:c16="http://schemas.microsoft.com/office/drawing/2014/chart" uri="{C3380CC4-5D6E-409C-BE32-E72D297353CC}">
              <c16:uniqueId val="{00000011-7471-4EA4-955E-42347305E935}"/>
            </c:ext>
          </c:extLst>
        </c:ser>
        <c:ser>
          <c:idx val="1"/>
          <c:order val="2"/>
          <c:tx>
            <c:strRef>
              <c:f>'4.CO2-share'!$C$17</c:f>
              <c:strCache>
                <c:ptCount val="1"/>
                <c:pt idx="0">
                  <c:v>■【電気・熱配分後】</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7471-4EA4-955E-42347305E93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7471-4EA4-955E-42347305E93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7471-4EA4-955E-42347305E93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7471-4EA4-955E-42347305E93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7471-4EA4-955E-42347305E93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7471-4EA4-955E-42347305E93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7471-4EA4-955E-42347305E93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7471-4EA4-955E-42347305E935}"/>
              </c:ext>
            </c:extLst>
          </c:dPt>
          <c:dLbls>
            <c:dLbl>
              <c:idx val="0"/>
              <c:layout>
                <c:manualLayout>
                  <c:x val="0.2858679051334842"/>
                  <c:y val="-0.118062565485165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13-7471-4EA4-955E-42347305E935}"/>
                </c:ext>
              </c:extLst>
            </c:dLbl>
            <c:dLbl>
              <c:idx val="1"/>
              <c:layout>
                <c:manualLayout>
                  <c:x val="0.16489793646492157"/>
                  <c:y val="-5.47039667098224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8903709973"/>
                      <c:h val="0.10472615221946795"/>
                    </c:manualLayout>
                  </c15:layout>
                </c:ext>
                <c:ext xmlns:c16="http://schemas.microsoft.com/office/drawing/2014/chart" uri="{C3380CC4-5D6E-409C-BE32-E72D297353CC}">
                  <c16:uniqueId val="{00000015-7471-4EA4-955E-42347305E935}"/>
                </c:ext>
              </c:extLst>
            </c:dLbl>
            <c:dLbl>
              <c:idx val="2"/>
              <c:layout>
                <c:manualLayout>
                  <c:x val="-0.11095773906283919"/>
                  <c:y val="9.669254384145392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456923646675958"/>
                      <c:h val="0.11610160422682783"/>
                    </c:manualLayout>
                  </c15:layout>
                </c:ext>
                <c:ext xmlns:c16="http://schemas.microsoft.com/office/drawing/2014/chart" uri="{C3380CC4-5D6E-409C-BE32-E72D297353CC}">
                  <c16:uniqueId val="{00000017-7471-4EA4-955E-42347305E935}"/>
                </c:ext>
              </c:extLst>
            </c:dLbl>
            <c:dLbl>
              <c:idx val="3"/>
              <c:layout>
                <c:manualLayout>
                  <c:x val="-0.16753968432038699"/>
                  <c:y val="6.4662449471311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7471-4EA4-955E-42347305E935}"/>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7471-4EA4-955E-42347305E935}"/>
                </c:ext>
              </c:extLst>
            </c:dLbl>
            <c:dLbl>
              <c:idx val="5"/>
              <c:layout>
                <c:manualLayout>
                  <c:x val="-0.26656380463689711"/>
                  <c:y val="-5.06755284723709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259855191937376"/>
                      <c:h val="6.8790169558661934E-2"/>
                    </c:manualLayout>
                  </c15:layout>
                </c:ext>
                <c:ext xmlns:c16="http://schemas.microsoft.com/office/drawing/2014/chart" uri="{C3380CC4-5D6E-409C-BE32-E72D297353CC}">
                  <c16:uniqueId val="{0000001D-7471-4EA4-955E-42347305E935}"/>
                </c:ext>
              </c:extLst>
            </c:dLbl>
            <c:dLbl>
              <c:idx val="6"/>
              <c:layout>
                <c:manualLayout>
                  <c:x val="-0.28050673445592833"/>
                  <c:y val="-0.202552620344463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30114852914838"/>
                      <c:h val="0.1032277797654034"/>
                    </c:manualLayout>
                  </c15:layout>
                </c:ext>
                <c:ext xmlns:c16="http://schemas.microsoft.com/office/drawing/2014/chart" uri="{C3380CC4-5D6E-409C-BE32-E72D297353CC}">
                  <c16:uniqueId val="{00000020-7471-4EA4-955E-42347305E935}"/>
                </c:ext>
              </c:extLst>
            </c:dLbl>
            <c:dLbl>
              <c:idx val="7"/>
              <c:layout>
                <c:manualLayout>
                  <c:x val="-6.3188184595939952E-3"/>
                  <c:y val="-0.180009242124296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65976096158233"/>
                      <c:h val="0.14298266387903652"/>
                    </c:manualLayout>
                  </c15:layout>
                </c:ext>
                <c:ext xmlns:c16="http://schemas.microsoft.com/office/drawing/2014/chart" uri="{C3380CC4-5D6E-409C-BE32-E72D297353CC}">
                  <c16:uniqueId val="{0000001F-7471-4EA4-955E-42347305E935}"/>
                </c:ext>
              </c:extLst>
            </c:dLbl>
            <c:dLbl>
              <c:idx val="8"/>
              <c:delete val="1"/>
              <c:extLst>
                <c:ext xmlns:c15="http://schemas.microsoft.com/office/drawing/2012/chart" uri="{CE6537A1-D6FC-4f65-9D91-7224C49458BB}"/>
                <c:ext xmlns:c16="http://schemas.microsoft.com/office/drawing/2014/chart" uri="{C3380CC4-5D6E-409C-BE32-E72D297353CC}">
                  <c16:uniqueId val="{00000021-7471-4EA4-955E-42347305E93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エネルギー転換部門
（発電所・製油所等）</c:v>
              </c:pt>
              <c:pt idx="1">
                <c:v>産業部門
（工場等）</c:v>
              </c:pt>
              <c:pt idx="2">
                <c:v>運輸部門
（自動車等）</c:v>
              </c:pt>
              <c:pt idx="3">
                <c:v>業務その他部門
（商業･ｻｰﾋﾞｽ･事業所等）</c:v>
              </c:pt>
              <c:pt idx="4">
                <c:v>家庭部門</c:v>
              </c:pt>
              <c:pt idx="5">
                <c:v>工業プロセス及び製品の使用</c:v>
              </c:pt>
              <c:pt idx="6">
                <c:v>廃棄物
（焼却等）</c:v>
              </c:pt>
              <c:pt idx="7">
                <c:v>その他
（間接CO2等）</c:v>
              </c:pt>
              <c:pt idx="8">
                <c:v> 電気熱配分誤差</c:v>
              </c:pt>
            </c:strLit>
          </c:cat>
          <c:val>
            <c:numRef>
              <c:f>'4.CO2-share'!$E$19:$E$26</c:f>
              <c:numCache>
                <c:formatCode>0.0%</c:formatCode>
                <c:ptCount val="8"/>
                <c:pt idx="0">
                  <c:v>7.8813241703811363E-2</c:v>
                </c:pt>
                <c:pt idx="1">
                  <c:v>0.35253098116080955</c:v>
                </c:pt>
                <c:pt idx="2">
                  <c:v>0.17063592779402886</c:v>
                </c:pt>
                <c:pt idx="3">
                  <c:v>0.17865661958397058</c:v>
                </c:pt>
                <c:pt idx="4">
                  <c:v>0.15940743293148765</c:v>
                </c:pt>
                <c:pt idx="5">
                  <c:v>3.7623116189098735E-2</c:v>
                </c:pt>
                <c:pt idx="6">
                  <c:v>2.0038672167271728E-2</c:v>
                </c:pt>
                <c:pt idx="7">
                  <c:v>2.294008469521294E-3</c:v>
                </c:pt>
              </c:numCache>
            </c:numRef>
          </c:val>
          <c:extLst>
            <c:ext xmlns:c16="http://schemas.microsoft.com/office/drawing/2014/chart" uri="{C3380CC4-5D6E-409C-BE32-E72D297353CC}">
              <c16:uniqueId val="{00000022-7471-4EA4-955E-42347305E93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v>in FY2023</c:v>
          </c:tx>
          <c:spPr>
            <a:noFill/>
          </c:spPr>
          <c:dPt>
            <c:idx val="0"/>
            <c:bubble3D val="0"/>
            <c:spPr>
              <a:noFill/>
              <a:ln>
                <a:noFill/>
              </a:ln>
              <a:effectLst/>
            </c:spPr>
            <c:extLst>
              <c:ext xmlns:c16="http://schemas.microsoft.com/office/drawing/2014/chart" uri="{C3380CC4-5D6E-409C-BE32-E72D297353CC}">
                <c16:uniqueId val="{00000000-27A3-47B6-BDAC-9BADC4541805}"/>
              </c:ext>
            </c:extLst>
          </c:dPt>
          <c:dLbls>
            <c:dLbl>
              <c:idx val="0"/>
              <c:layout>
                <c:manualLayout>
                  <c:x val="5.1305736616135376E-3"/>
                  <c:y val="-6.2706196242062792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235571347648577"/>
                      <c:h val="0.20474788045246775"/>
                    </c:manualLayout>
                  </c15:layout>
                </c:ext>
                <c:ext xmlns:c16="http://schemas.microsoft.com/office/drawing/2014/chart" uri="{C3380CC4-5D6E-409C-BE32-E72D297353CC}">
                  <c16:uniqueId val="{00000000-27A3-47B6-BDAC-9BADC454180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Lit>
              <c:formatCode>#,###"Mt"</c:formatCode>
              <c:ptCount val="1"/>
              <c:pt idx="0">
                <c:v>988.71666177480665</c:v>
              </c:pt>
            </c:numLit>
          </c:val>
          <c:extLst>
            <c:ext xmlns:c16="http://schemas.microsoft.com/office/drawing/2014/chart" uri="{C3380CC4-5D6E-409C-BE32-E72D297353CC}">
              <c16:uniqueId val="{00000001-27A3-47B6-BDAC-9BADC4541805}"/>
            </c:ext>
          </c:extLst>
        </c:ser>
        <c:ser>
          <c:idx val="0"/>
          <c:order val="1"/>
          <c:tx>
            <c:strRef>
              <c:f>'4.CO2-share'!$S$4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27A3-47B6-BDAC-9BADC4541805}"/>
              </c:ext>
            </c:extLst>
          </c:dPt>
          <c:dLbls>
            <c:dLbl>
              <c:idx val="0"/>
              <c:layout>
                <c:manualLayout>
                  <c:x val="0.20463420255143894"/>
                  <c:y val="-0.1867417411949349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A3-47B6-BDAC-9BADC4541805}"/>
                </c:ext>
              </c:extLst>
            </c:dLbl>
            <c:dLbl>
              <c:idx val="1"/>
              <c:layout>
                <c:manualLayout>
                  <c:x val="0.39536270023359721"/>
                  <c:y val="-0.104725164473644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7A3-47B6-BDAC-9BADC4541805}"/>
                </c:ext>
              </c:extLst>
            </c:dLbl>
            <c:dLbl>
              <c:idx val="2"/>
              <c:layout>
                <c:manualLayout>
                  <c:x val="-4.8712788179971191E-2"/>
                  <c:y val="0.418742004339536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27A3-47B6-BDAC-9BADC4541805}"/>
                </c:ext>
              </c:extLst>
            </c:dLbl>
            <c:dLbl>
              <c:idx val="3"/>
              <c:layout>
                <c:manualLayout>
                  <c:x val="-0.25226610993929188"/>
                  <c:y val="0.3924855416298396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A3-47B6-BDAC-9BADC4541805}"/>
                </c:ext>
              </c:extLst>
            </c:dLbl>
            <c:dLbl>
              <c:idx val="4"/>
              <c:layout>
                <c:manualLayout>
                  <c:x val="-0.2699584831918927"/>
                  <c:y val="0.1283110698120278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530449148496433"/>
                      <c:h val="4.8815387927213787E-2"/>
                    </c:manualLayout>
                  </c15:layout>
                </c:ext>
                <c:ext xmlns:c16="http://schemas.microsoft.com/office/drawing/2014/chart" uri="{C3380CC4-5D6E-409C-BE32-E72D297353CC}">
                  <c16:uniqueId val="{0000000B-27A3-47B6-BDAC-9BADC4541805}"/>
                </c:ext>
              </c:extLst>
            </c:dLbl>
            <c:dLbl>
              <c:idx val="5"/>
              <c:layout>
                <c:manualLayout>
                  <c:x val="-0.29018719640468688"/>
                  <c:y val="-1.559355627903277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7A3-47B6-BDAC-9BADC4541805}"/>
                </c:ext>
              </c:extLst>
            </c:dLbl>
            <c:dLbl>
              <c:idx val="6"/>
              <c:layout>
                <c:manualLayout>
                  <c:x val="-0.29575318099119108"/>
                  <c:y val="-0.15555028254276965"/>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3282687873247856"/>
                      <c:h val="4.8350859217783933E-2"/>
                    </c:manualLayout>
                  </c15:layout>
                </c:ext>
                <c:ext xmlns:c16="http://schemas.microsoft.com/office/drawing/2014/chart" uri="{C3380CC4-5D6E-409C-BE32-E72D297353CC}">
                  <c16:uniqueId val="{00000010-27A3-47B6-BDAC-9BADC4541805}"/>
                </c:ext>
              </c:extLst>
            </c:dLbl>
            <c:dLbl>
              <c:idx val="7"/>
              <c:layout>
                <c:manualLayout>
                  <c:x val="3.5917669766452956E-2"/>
                  <c:y val="-0.19595223983701293"/>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730788819248218"/>
                      <c:h val="5.250920648661591E-2"/>
                    </c:manualLayout>
                  </c15:layout>
                </c:ext>
                <c:ext xmlns:c16="http://schemas.microsoft.com/office/drawing/2014/chart" uri="{C3380CC4-5D6E-409C-BE32-E72D297353CC}">
                  <c16:uniqueId val="{0000000F-27A3-47B6-BDAC-9BADC4541805}"/>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'4.CO2-share'!$W$6:$W$13</c:f>
              <c:numCache>
                <c:formatCode>0.0%</c:formatCode>
                <c:ptCount val="8"/>
                <c:pt idx="0">
                  <c:v>0.40148938491615965</c:v>
                </c:pt>
                <c:pt idx="1">
                  <c:v>0.24747119641574231</c:v>
                </c:pt>
                <c:pt idx="2">
                  <c:v>0.18548236995762912</c:v>
                </c:pt>
                <c:pt idx="3">
                  <c:v>5.0873393389119073E-2</c:v>
                </c:pt>
                <c:pt idx="4">
                  <c:v>4.6912701587339033E-2</c:v>
                </c:pt>
                <c:pt idx="5">
                  <c:v>3.9019750725606192E-2</c:v>
                </c:pt>
                <c:pt idx="6">
                  <c:v>2.6676804916146955E-2</c:v>
                </c:pt>
                <c:pt idx="7">
                  <c:v>2.0743980922576211E-3</c:v>
                </c:pt>
              </c:numCache>
            </c:numRef>
          </c:val>
          <c:extLst>
            <c:ext xmlns:c16="http://schemas.microsoft.com/office/drawing/2014/chart" uri="{C3380CC4-5D6E-409C-BE32-E72D297353CC}">
              <c16:uniqueId val="{00000011-27A3-47B6-BDAC-9BADC4541805}"/>
            </c:ext>
          </c:extLst>
        </c:ser>
        <c:ser>
          <c:idx val="1"/>
          <c:order val="2"/>
          <c:tx>
            <c:strRef>
              <c:f>'4.CO2-share'!$S$17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27A3-47B6-BDAC-9BADC4541805}"/>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27A3-47B6-BDAC-9BADC4541805}"/>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27A3-47B6-BDAC-9BADC4541805}"/>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27A3-47B6-BDAC-9BADC4541805}"/>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27A3-47B6-BDAC-9BADC4541805}"/>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27A3-47B6-BDAC-9BADC4541805}"/>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27A3-47B6-BDAC-9BADC4541805}"/>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27A3-47B6-BDAC-9BADC4541805}"/>
              </c:ext>
            </c:extLst>
          </c:dPt>
          <c:dLbls>
            <c:dLbl>
              <c:idx val="0"/>
              <c:layout>
                <c:manualLayout>
                  <c:x val="0.27586369760822199"/>
                  <c:y val="-7.968911344939108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62365058065993"/>
                      <c:h val="0.1640333018891198"/>
                    </c:manualLayout>
                  </c15:layout>
                </c:ext>
                <c:ext xmlns:c16="http://schemas.microsoft.com/office/drawing/2014/chart" uri="{C3380CC4-5D6E-409C-BE32-E72D297353CC}">
                  <c16:uniqueId val="{00000013-27A3-47B6-BDAC-9BADC4541805}"/>
                </c:ext>
              </c:extLst>
            </c:dLbl>
            <c:dLbl>
              <c:idx val="1"/>
              <c:layout>
                <c:manualLayout>
                  <c:x val="0.19010355196498674"/>
                  <c:y val="7.10764648557088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649570905699188"/>
                      <c:h val="0.12510809440337076"/>
                    </c:manualLayout>
                  </c15:layout>
                </c:ext>
                <c:ext xmlns:c16="http://schemas.microsoft.com/office/drawing/2014/chart" uri="{C3380CC4-5D6E-409C-BE32-E72D297353CC}">
                  <c16:uniqueId val="{00000015-27A3-47B6-BDAC-9BADC4541805}"/>
                </c:ext>
              </c:extLst>
            </c:dLbl>
            <c:dLbl>
              <c:idx val="2"/>
              <c:layout>
                <c:manualLayout>
                  <c:x val="-0.16855984091120982"/>
                  <c:y val="8.948243920948542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03984235120581"/>
                      <c:h val="0.10744076603273095"/>
                    </c:manualLayout>
                  </c15:layout>
                </c:ext>
                <c:ext xmlns:c16="http://schemas.microsoft.com/office/drawing/2014/chart" uri="{C3380CC4-5D6E-409C-BE32-E72D297353CC}">
                  <c16:uniqueId val="{00000017-27A3-47B6-BDAC-9BADC4541805}"/>
                </c:ext>
              </c:extLst>
            </c:dLbl>
            <c:dLbl>
              <c:idx val="3"/>
              <c:layout>
                <c:manualLayout>
                  <c:x val="-0.19225998378864284"/>
                  <c:y val="0.1017712314719865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761206816105569"/>
                      <c:h val="0.13038079187145973"/>
                    </c:manualLayout>
                  </c15:layout>
                </c:ext>
                <c:ext xmlns:c16="http://schemas.microsoft.com/office/drawing/2014/chart" uri="{C3380CC4-5D6E-409C-BE32-E72D297353CC}">
                  <c16:uniqueId val="{00000019-27A3-47B6-BDAC-9BADC4541805}"/>
                </c:ext>
              </c:extLst>
            </c:dLbl>
            <c:dLbl>
              <c:idx val="4"/>
              <c:layout>
                <c:manualLayout>
                  <c:x val="-0.20560773831703236"/>
                  <c:y val="7.337453498732864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7476136942092"/>
                      <c:h val="7.5356377057078108E-2"/>
                    </c:manualLayout>
                  </c15:layout>
                </c:ext>
                <c:ext xmlns:c16="http://schemas.microsoft.com/office/drawing/2014/chart" uri="{C3380CC4-5D6E-409C-BE32-E72D297353CC}">
                  <c16:uniqueId val="{0000001B-27A3-47B6-BDAC-9BADC4541805}"/>
                </c:ext>
              </c:extLst>
            </c:dLbl>
            <c:dLbl>
              <c:idx val="5"/>
              <c:layout>
                <c:manualLayout>
                  <c:x val="-0.27332578155937415"/>
                  <c:y val="3.389877964393281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3917041905984779"/>
                      <c:h val="0.11041834731974692"/>
                    </c:manualLayout>
                  </c15:layout>
                </c:ext>
                <c:ext xmlns:c16="http://schemas.microsoft.com/office/drawing/2014/chart" uri="{C3380CC4-5D6E-409C-BE32-E72D297353CC}">
                  <c16:uniqueId val="{0000001D-27A3-47B6-BDAC-9BADC4541805}"/>
                </c:ext>
              </c:extLst>
            </c:dLbl>
            <c:dLbl>
              <c:idx val="6"/>
              <c:layout>
                <c:manualLayout>
                  <c:x val="-0.29468741471177462"/>
                  <c:y val="-0.1554472274292243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114843977836101"/>
                      <c:h val="0.10723797938717157"/>
                    </c:manualLayout>
                  </c15:layout>
                </c:ext>
                <c:ext xmlns:c16="http://schemas.microsoft.com/office/drawing/2014/chart" uri="{C3380CC4-5D6E-409C-BE32-E72D297353CC}">
                  <c16:uniqueId val="{00000020-27A3-47B6-BDAC-9BADC4541805}"/>
                </c:ext>
              </c:extLst>
            </c:dLbl>
            <c:dLbl>
              <c:idx val="7"/>
              <c:layout>
                <c:manualLayout>
                  <c:x val="3.2853414357249575E-2"/>
                  <c:y val="-0.1537533427899499"/>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75579759932972"/>
                      <c:h val="0.11935287976691662"/>
                    </c:manualLayout>
                  </c15:layout>
                </c:ext>
                <c:ext xmlns:c16="http://schemas.microsoft.com/office/drawing/2014/chart" uri="{C3380CC4-5D6E-409C-BE32-E72D297353CC}">
                  <c16:uniqueId val="{0000001F-27A3-47B6-BDAC-9BADC4541805}"/>
                </c:ext>
              </c:extLst>
            </c:dLbl>
            <c:dLbl>
              <c:idx val="8"/>
              <c:delete val="1"/>
              <c:extLst>
                <c:ext xmlns:c15="http://schemas.microsoft.com/office/drawing/2012/chart" uri="{CE6537A1-D6FC-4f65-9D91-7224C49458BB}"/>
                <c:ext xmlns:c16="http://schemas.microsoft.com/office/drawing/2014/chart" uri="{C3380CC4-5D6E-409C-BE32-E72D297353CC}">
                  <c16:uniqueId val="{00000021-27A3-47B6-BDAC-9BADC4541805}"/>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'4.CO2-share'!$W$19:$W$26</c:f>
              <c:numCache>
                <c:formatCode>0.0%</c:formatCode>
                <c:ptCount val="8"/>
                <c:pt idx="0">
                  <c:v>8.050659101256534E-2</c:v>
                </c:pt>
                <c:pt idx="1">
                  <c:v>0.34340688689740756</c:v>
                </c:pt>
                <c:pt idx="2">
                  <c:v>0.19230588113625594</c:v>
                </c:pt>
                <c:pt idx="3">
                  <c:v>0.16702956589162765</c:v>
                </c:pt>
                <c:pt idx="4">
                  <c:v>0.14898012132813274</c:v>
                </c:pt>
                <c:pt idx="5">
                  <c:v>3.9019750725606199E-2</c:v>
                </c:pt>
                <c:pt idx="6">
                  <c:v>2.6676804916146959E-2</c:v>
                </c:pt>
                <c:pt idx="7">
                  <c:v>2.0743980922576215E-3</c:v>
                </c:pt>
              </c:numCache>
            </c:numRef>
          </c:val>
          <c:extLst>
            <c:ext xmlns:c16="http://schemas.microsoft.com/office/drawing/2014/chart" uri="{C3380CC4-5D6E-409C-BE32-E72D297353CC}">
              <c16:uniqueId val="{00000022-27A3-47B6-BDAC-9BADC4541805}"/>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955792839596598"/>
          <c:y val="0.1970555889032074"/>
          <c:w val="0.49408100725652015"/>
          <c:h val="0.57309837930412089"/>
        </c:manualLayout>
      </c:layout>
      <c:doughnutChart>
        <c:varyColors val="1"/>
        <c:ser>
          <c:idx val="2"/>
          <c:order val="0"/>
          <c:tx>
            <c:v>in FY2013</c:v>
          </c:tx>
          <c:spPr>
            <a:noFill/>
          </c:spPr>
          <c:dPt>
            <c:idx val="0"/>
            <c:bubble3D val="0"/>
            <c:spPr>
              <a:noFill/>
              <a:ln>
                <a:noFill/>
              </a:ln>
              <a:effectLst/>
            </c:spPr>
            <c:extLst>
              <c:ext xmlns:c16="http://schemas.microsoft.com/office/drawing/2014/chart" uri="{C3380CC4-5D6E-409C-BE32-E72D297353CC}">
                <c16:uniqueId val="{00000000-4A5A-4731-B615-E7F7941769AA}"/>
              </c:ext>
            </c:extLst>
          </c:dPt>
          <c:dLbls>
            <c:dLbl>
              <c:idx val="0"/>
              <c:layout>
                <c:manualLayout>
                  <c:x val="7.5606422789420563E-3"/>
                  <c:y val="-6.731548365505842E-2"/>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7470969265552049"/>
                      <c:h val="0.1132638357460269"/>
                    </c:manualLayout>
                  </c15:layout>
                </c:ext>
                <c:ext xmlns:c16="http://schemas.microsoft.com/office/drawing/2014/chart" uri="{C3380CC4-5D6E-409C-BE32-E72D297353CC}">
                  <c16:uniqueId val="{00000000-4A5A-4731-B615-E7F7941769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Lit>
              <c:formatCode>#,###"Mt"</c:formatCode>
              <c:ptCount val="1"/>
              <c:pt idx="0">
                <c:v>1314.1646985442151</c:v>
              </c:pt>
            </c:numLit>
          </c:val>
          <c:extLst>
            <c:ext xmlns:c16="http://schemas.microsoft.com/office/drawing/2014/chart" uri="{C3380CC4-5D6E-409C-BE32-E72D297353CC}">
              <c16:uniqueId val="{00000001-4A5A-4731-B615-E7F7941769AA}"/>
            </c:ext>
          </c:extLst>
        </c:ser>
        <c:ser>
          <c:idx val="0"/>
          <c:order val="1"/>
          <c:tx>
            <c:strRef>
              <c:f>'4.CO2-share'!$S$4</c:f>
              <c:strCache>
                <c:ptCount val="1"/>
                <c:pt idx="0">
                  <c:v>■Unallocated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0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0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0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0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0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0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1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0F-4A5A-4731-B615-E7F7941769AA}"/>
              </c:ext>
            </c:extLst>
          </c:dPt>
          <c:dLbls>
            <c:dLbl>
              <c:idx val="0"/>
              <c:layout>
                <c:manualLayout>
                  <c:x val="0.2019212707805795"/>
                  <c:y val="-0.187469700175508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A-4731-B615-E7F7941769AA}"/>
                </c:ext>
              </c:extLst>
            </c:dLbl>
            <c:dLbl>
              <c:idx val="1"/>
              <c:layout>
                <c:manualLayout>
                  <c:x val="0.38572861459869306"/>
                  <c:y val="-6.071611707757588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A-4731-B615-E7F7941769AA}"/>
                </c:ext>
              </c:extLst>
            </c:dLbl>
            <c:dLbl>
              <c:idx val="2"/>
              <c:layout>
                <c:manualLayout>
                  <c:x val="-8.2547334654514942E-2"/>
                  <c:y val="0.352137052754963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A-4731-B615-E7F7941769AA}"/>
                </c:ext>
              </c:extLst>
            </c:dLbl>
            <c:dLbl>
              <c:idx val="3"/>
              <c:layout>
                <c:manualLayout>
                  <c:x val="-0.23950596206238287"/>
                  <c:y val="0.33561803005899599"/>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A-4731-B615-E7F7941769AA}"/>
                </c:ext>
              </c:extLst>
            </c:dLbl>
            <c:dLbl>
              <c:idx val="4"/>
              <c:layout>
                <c:manualLayout>
                  <c:x val="-0.32908836076181158"/>
                  <c:y val="0.10717496883277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A5A-4731-B615-E7F7941769AA}"/>
                </c:ext>
              </c:extLst>
            </c:dLbl>
            <c:dLbl>
              <c:idx val="5"/>
              <c:layout>
                <c:manualLayout>
                  <c:x val="-0.28553864513344651"/>
                  <c:y val="-3.8969854331596568E-2"/>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7933777744584352E-2"/>
                      <c:h val="5.2003430198159319E-2"/>
                    </c:manualLayout>
                  </c15:layout>
                </c:ext>
                <c:ext xmlns:c16="http://schemas.microsoft.com/office/drawing/2014/chart" uri="{C3380CC4-5D6E-409C-BE32-E72D297353CC}">
                  <c16:uniqueId val="{0000000D-4A5A-4731-B615-E7F7941769AA}"/>
                </c:ext>
              </c:extLst>
            </c:dLbl>
            <c:dLbl>
              <c:idx val="6"/>
              <c:layout>
                <c:manualLayout>
                  <c:x val="-0.28719384533976344"/>
                  <c:y val="-0.1755314306402081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A5A-4731-B615-E7F7941769AA}"/>
                </c:ext>
              </c:extLst>
            </c:dLbl>
            <c:dLbl>
              <c:idx val="7"/>
              <c:layout>
                <c:manualLayout>
                  <c:x val="-2.0035587781021876E-2"/>
                  <c:y val="-0.19453440148427367"/>
                </c:manualLayout>
              </c:layout>
              <c:numFmt formatCode="&quot;[&quot;0.0%&quot;]&quot;"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082081331505575E-2"/>
                      <c:h val="4.5808689885027551E-2"/>
                    </c:manualLayout>
                  </c15:layout>
                </c:ext>
                <c:ext xmlns:c16="http://schemas.microsoft.com/office/drawing/2014/chart" uri="{C3380CC4-5D6E-409C-BE32-E72D297353CC}">
                  <c16:uniqueId val="{0000000F-4A5A-4731-B615-E7F7941769AA}"/>
                </c:ext>
              </c:extLst>
            </c:dLbl>
            <c:numFmt formatCode="&quot;[&quot;0.0%&quot;]&quot;"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'4.CO2-share'!$U$6:$U$13</c:f>
              <c:numCache>
                <c:formatCode>0.0%</c:formatCode>
                <c:ptCount val="8"/>
                <c:pt idx="0">
                  <c:v>0.40051508638708289</c:v>
                </c:pt>
                <c:pt idx="1">
                  <c:v>0.25121025540243502</c:v>
                </c:pt>
                <c:pt idx="2">
                  <c:v>0.16348629176740528</c:v>
                </c:pt>
                <c:pt idx="3">
                  <c:v>7.8933243195311337E-2</c:v>
                </c:pt>
                <c:pt idx="4">
                  <c:v>4.5899326421873728E-2</c:v>
                </c:pt>
                <c:pt idx="5">
                  <c:v>3.7623116189098742E-2</c:v>
                </c:pt>
                <c:pt idx="6">
                  <c:v>2.0038672167271732E-2</c:v>
                </c:pt>
                <c:pt idx="7">
                  <c:v>2.2940084695212944E-3</c:v>
                </c:pt>
              </c:numCache>
            </c:numRef>
          </c:val>
          <c:extLst>
            <c:ext xmlns:c16="http://schemas.microsoft.com/office/drawing/2014/chart" uri="{C3380CC4-5D6E-409C-BE32-E72D297353CC}">
              <c16:uniqueId val="{00000011-4A5A-4731-B615-E7F7941769AA}"/>
            </c:ext>
          </c:extLst>
        </c:ser>
        <c:ser>
          <c:idx val="1"/>
          <c:order val="2"/>
          <c:tx>
            <c:strRef>
              <c:f>'4.CO2-share'!$S$17</c:f>
              <c:strCache>
                <c:ptCount val="1"/>
                <c:pt idx="0">
                  <c:v>■Allocated</c:v>
                </c:pt>
              </c:strCache>
            </c:strRef>
          </c:tx>
          <c:spPr>
            <a:ln>
              <a:solidFill>
                <a:sysClr val="windowText" lastClr="000000"/>
              </a:solidFill>
            </a:ln>
          </c:spPr>
          <c:dPt>
            <c:idx val="0"/>
            <c:bubble3D val="0"/>
            <c:spPr>
              <a:solidFill>
                <a:schemeClr val="accent1"/>
              </a:solidFill>
              <a:ln>
                <a:solidFill>
                  <a:sysClr val="windowText" lastClr="000000"/>
                </a:solidFill>
              </a:ln>
              <a:effectLst/>
            </c:spPr>
            <c:extLst>
              <c:ext xmlns:c16="http://schemas.microsoft.com/office/drawing/2014/chart" uri="{C3380CC4-5D6E-409C-BE32-E72D297353CC}">
                <c16:uniqueId val="{00000013-4A5A-4731-B615-E7F7941769AA}"/>
              </c:ext>
            </c:extLst>
          </c:dPt>
          <c:dPt>
            <c:idx val="1"/>
            <c:bubble3D val="0"/>
            <c:spPr>
              <a:solidFill>
                <a:schemeClr val="accent2"/>
              </a:solidFill>
              <a:ln>
                <a:solidFill>
                  <a:sysClr val="windowText" lastClr="000000"/>
                </a:solidFill>
              </a:ln>
              <a:effectLst/>
            </c:spPr>
            <c:extLst>
              <c:ext xmlns:c16="http://schemas.microsoft.com/office/drawing/2014/chart" uri="{C3380CC4-5D6E-409C-BE32-E72D297353CC}">
                <c16:uniqueId val="{00000015-4A5A-4731-B615-E7F7941769AA}"/>
              </c:ext>
            </c:extLst>
          </c:dPt>
          <c:dPt>
            <c:idx val="2"/>
            <c:bubble3D val="0"/>
            <c:spPr>
              <a:solidFill>
                <a:schemeClr val="accent3"/>
              </a:solidFill>
              <a:ln>
                <a:solidFill>
                  <a:sysClr val="windowText" lastClr="000000"/>
                </a:solidFill>
              </a:ln>
              <a:effectLst/>
            </c:spPr>
            <c:extLst>
              <c:ext xmlns:c16="http://schemas.microsoft.com/office/drawing/2014/chart" uri="{C3380CC4-5D6E-409C-BE32-E72D297353CC}">
                <c16:uniqueId val="{00000017-4A5A-4731-B615-E7F7941769AA}"/>
              </c:ext>
            </c:extLst>
          </c:dPt>
          <c:dPt>
            <c:idx val="3"/>
            <c:bubble3D val="0"/>
            <c:spPr>
              <a:solidFill>
                <a:schemeClr val="accent4"/>
              </a:solidFill>
              <a:ln>
                <a:solidFill>
                  <a:sysClr val="windowText" lastClr="000000"/>
                </a:solidFill>
              </a:ln>
              <a:effectLst/>
            </c:spPr>
            <c:extLst>
              <c:ext xmlns:c16="http://schemas.microsoft.com/office/drawing/2014/chart" uri="{C3380CC4-5D6E-409C-BE32-E72D297353CC}">
                <c16:uniqueId val="{00000019-4A5A-4731-B615-E7F7941769AA}"/>
              </c:ext>
            </c:extLst>
          </c:dPt>
          <c:dPt>
            <c:idx val="4"/>
            <c:bubble3D val="0"/>
            <c:spPr>
              <a:solidFill>
                <a:schemeClr val="accent5"/>
              </a:solidFill>
              <a:ln>
                <a:solidFill>
                  <a:sysClr val="windowText" lastClr="000000"/>
                </a:solidFill>
              </a:ln>
              <a:effectLst/>
            </c:spPr>
            <c:extLst>
              <c:ext xmlns:c16="http://schemas.microsoft.com/office/drawing/2014/chart" uri="{C3380CC4-5D6E-409C-BE32-E72D297353CC}">
                <c16:uniqueId val="{0000001B-4A5A-4731-B615-E7F7941769AA}"/>
              </c:ext>
            </c:extLst>
          </c:dPt>
          <c:dPt>
            <c:idx val="5"/>
            <c:bubble3D val="0"/>
            <c:spPr>
              <a:solidFill>
                <a:schemeClr val="accent6"/>
              </a:solidFill>
              <a:ln>
                <a:solidFill>
                  <a:sysClr val="windowText" lastClr="000000"/>
                </a:solidFill>
              </a:ln>
              <a:effectLst/>
            </c:spPr>
            <c:extLst>
              <c:ext xmlns:c16="http://schemas.microsoft.com/office/drawing/2014/chart" uri="{C3380CC4-5D6E-409C-BE32-E72D297353CC}">
                <c16:uniqueId val="{0000001D-4A5A-4731-B615-E7F7941769AA}"/>
              </c:ext>
            </c:extLst>
          </c:dPt>
          <c:dPt>
            <c:idx val="6"/>
            <c:bubble3D val="0"/>
            <c:spPr>
              <a:solidFill>
                <a:schemeClr val="accent1">
                  <a:lumMod val="60000"/>
                </a:schemeClr>
              </a:solidFill>
              <a:ln>
                <a:solidFill>
                  <a:sysClr val="windowText" lastClr="000000"/>
                </a:solidFill>
              </a:ln>
              <a:effectLst/>
            </c:spPr>
            <c:extLst>
              <c:ext xmlns:c16="http://schemas.microsoft.com/office/drawing/2014/chart" uri="{C3380CC4-5D6E-409C-BE32-E72D297353CC}">
                <c16:uniqueId val="{00000020-4A5A-4731-B615-E7F7941769AA}"/>
              </c:ext>
            </c:extLst>
          </c:dPt>
          <c:dPt>
            <c:idx val="7"/>
            <c:bubble3D val="0"/>
            <c:spPr>
              <a:solidFill>
                <a:schemeClr val="accent2">
                  <a:lumMod val="60000"/>
                </a:schemeClr>
              </a:solidFill>
              <a:ln>
                <a:solidFill>
                  <a:sysClr val="windowText" lastClr="000000"/>
                </a:solidFill>
              </a:ln>
              <a:effectLst/>
            </c:spPr>
            <c:extLst>
              <c:ext xmlns:c16="http://schemas.microsoft.com/office/drawing/2014/chart" uri="{C3380CC4-5D6E-409C-BE32-E72D297353CC}">
                <c16:uniqueId val="{0000001F-4A5A-4731-B615-E7F7941769AA}"/>
              </c:ext>
            </c:extLst>
          </c:dPt>
          <c:dLbls>
            <c:dLbl>
              <c:idx val="0"/>
              <c:layout>
                <c:manualLayout>
                  <c:x val="0.29136177712621081"/>
                  <c:y val="-9.5182242016717156E-2"/>
                </c:manualLayout>
              </c:layout>
              <c:tx>
                <c:rich>
                  <a:bodyPr/>
                  <a:lstStyle/>
                  <a:p>
                    <a:fld id="{66B5796B-0E16-4647-8037-0220A104995F}" type="CATEGORYNAME">
                      <a:rPr lang="en-US" altLang="ja-JP"/>
                      <a:pPr/>
                      <a:t>[分類名]</a:t>
                    </a:fld>
                    <a:r>
                      <a:rPr lang="en-US" altLang="ja-JP" baseline="0"/>
                      <a:t>
</a:t>
                    </a:r>
                    <a:fld id="{DC4B2E82-2064-4C3F-98E4-33F45FBC9A6F}" type="VALUE">
                      <a:rPr lang="en-US" altLang="ja-JP" baseline="0"/>
                      <a:pPr/>
                      <a:t>[値]</a:t>
                    </a:fld>
                    <a:endParaRPr lang="en-US" altLang="ja-JP" baseline="0"/>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5299031392380733"/>
                      <c:h val="0.12355988737003215"/>
                    </c:manualLayout>
                  </c15:layout>
                  <c15:dlblFieldTable/>
                  <c15:showDataLabelsRange val="0"/>
                </c:ext>
                <c:ext xmlns:c16="http://schemas.microsoft.com/office/drawing/2014/chart" uri="{C3380CC4-5D6E-409C-BE32-E72D297353CC}">
                  <c16:uniqueId val="{00000013-4A5A-4731-B615-E7F7941769AA}"/>
                </c:ext>
              </c:extLst>
            </c:dLbl>
            <c:dLbl>
              <c:idx val="1"/>
              <c:layout>
                <c:manualLayout>
                  <c:x val="0.14090382313590133"/>
                  <c:y val="2.94448513051030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231392284336177"/>
                      <c:h val="0.13768843773217496"/>
                    </c:manualLayout>
                  </c15:layout>
                </c:ext>
                <c:ext xmlns:c16="http://schemas.microsoft.com/office/drawing/2014/chart" uri="{C3380CC4-5D6E-409C-BE32-E72D297353CC}">
                  <c16:uniqueId val="{00000015-4A5A-4731-B615-E7F7941769AA}"/>
                </c:ext>
              </c:extLst>
            </c:dLbl>
            <c:dLbl>
              <c:idx val="2"/>
              <c:layout>
                <c:manualLayout>
                  <c:x val="-0.21479969683688163"/>
                  <c:y val="7.702328243420782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440849701278033"/>
                      <c:h val="0.11623022488701477"/>
                    </c:manualLayout>
                  </c15:layout>
                </c:ext>
                <c:ext xmlns:c16="http://schemas.microsoft.com/office/drawing/2014/chart" uri="{C3380CC4-5D6E-409C-BE32-E72D297353CC}">
                  <c16:uniqueId val="{00000017-4A5A-4731-B615-E7F7941769AA}"/>
                </c:ext>
              </c:extLst>
            </c:dLbl>
            <c:dLbl>
              <c:idx val="3"/>
              <c:layout>
                <c:manualLayout>
                  <c:x val="-0.16753960945809113"/>
                  <c:y val="6.960170841679566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71273126267503"/>
                      <c:h val="0.11687332882790233"/>
                    </c:manualLayout>
                  </c15:layout>
                </c:ext>
                <c:ext xmlns:c16="http://schemas.microsoft.com/office/drawing/2014/chart" uri="{C3380CC4-5D6E-409C-BE32-E72D297353CC}">
                  <c16:uniqueId val="{00000019-4A5A-4731-B615-E7F7941769AA}"/>
                </c:ext>
              </c:extLst>
            </c:dLbl>
            <c:dLbl>
              <c:idx val="4"/>
              <c:layout>
                <c:manualLayout>
                  <c:x val="-0.24125354898355719"/>
                  <c:y val="6.0453129701738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1B-4A5A-4731-B615-E7F7941769AA}"/>
                </c:ext>
              </c:extLst>
            </c:dLbl>
            <c:dLbl>
              <c:idx val="5"/>
              <c:layout>
                <c:manualLayout>
                  <c:x val="-0.27539036971846326"/>
                  <c:y val="-3.391673478344817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997555104244624"/>
                      <c:h val="0.13471462572041423"/>
                    </c:manualLayout>
                  </c15:layout>
                </c:ext>
                <c:ext xmlns:c16="http://schemas.microsoft.com/office/drawing/2014/chart" uri="{C3380CC4-5D6E-409C-BE32-E72D297353CC}">
                  <c16:uniqueId val="{0000001D-4A5A-4731-B615-E7F7941769AA}"/>
                </c:ext>
              </c:extLst>
            </c:dLbl>
            <c:dLbl>
              <c:idx val="6"/>
              <c:layout>
                <c:manualLayout>
                  <c:x val="-0.28169278505188167"/>
                  <c:y val="-0.1721260388695194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94505039238969"/>
                      <c:h val="0.11844111945712978"/>
                    </c:manualLayout>
                  </c15:layout>
                </c:ext>
                <c:ext xmlns:c16="http://schemas.microsoft.com/office/drawing/2014/chart" uri="{C3380CC4-5D6E-409C-BE32-E72D297353CC}">
                  <c16:uniqueId val="{00000020-4A5A-4731-B615-E7F7941769AA}"/>
                </c:ext>
              </c:extLst>
            </c:dLbl>
            <c:dLbl>
              <c:idx val="7"/>
              <c:layout>
                <c:manualLayout>
                  <c:x val="-1.5330111146053612E-2"/>
                  <c:y val="-0.14746819607604292"/>
                </c:manualLayout>
              </c:layout>
              <c:numFmt formatCode="0.0%" sourceLinked="0"/>
              <c:spPr>
                <a:noFill/>
                <a:ln>
                  <a:noFill/>
                </a:ln>
                <a:effectLst/>
              </c:spPr>
              <c:txPr>
                <a:bodyPr rot="0" spcFirstLastPara="1" vertOverflow="overflow" horzOverflow="overflow" vert="horz" wrap="square" lIns="0" tIns="0" rIns="0" bIns="0" anchor="t"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1391927870322472"/>
                      <c:h val="0.12446998622921092"/>
                    </c:manualLayout>
                  </c15:layout>
                </c:ext>
                <c:ext xmlns:c16="http://schemas.microsoft.com/office/drawing/2014/chart" uri="{C3380CC4-5D6E-409C-BE32-E72D297353CC}">
                  <c16:uniqueId val="{0000001F-4A5A-4731-B615-E7F7941769AA}"/>
                </c:ext>
              </c:extLst>
            </c:dLbl>
            <c:dLbl>
              <c:idx val="8"/>
              <c:delete val="1"/>
              <c:extLst>
                <c:ext xmlns:c15="http://schemas.microsoft.com/office/drawing/2012/chart" uri="{CE6537A1-D6FC-4f65-9D91-7224C49458BB}"/>
                <c:ext xmlns:c16="http://schemas.microsoft.com/office/drawing/2014/chart" uri="{C3380CC4-5D6E-409C-BE32-E72D297353CC}">
                  <c16:uniqueId val="{00000021-4A5A-4731-B615-E7F7941769AA}"/>
                </c:ext>
              </c:extLst>
            </c:dLbl>
            <c:numFmt formatCode="0.0%" sourceLinked="0"/>
            <c:spPr>
              <a:noFill/>
              <a:ln>
                <a:noFill/>
              </a:ln>
              <a:effectLst/>
            </c:spPr>
            <c:txPr>
              <a:bodyPr rot="0" spcFirstLastPara="1" vertOverflow="overflow" horzOverflow="overflow" vert="horz" wrap="square" lIns="0" tIns="0" rIns="0" bIns="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Lit>
              <c:ptCount val="9"/>
              <c:pt idx="0">
                <c:v>Energy Transformation
(power plants, oil refineries, etc.)</c:v>
              </c:pt>
              <c:pt idx="1">
                <c:v>Industry
(factories, etc.)</c:v>
              </c:pt>
              <c:pt idx="2">
                <c:v>Transport
(cars, etc.)</c:v>
              </c:pt>
              <c:pt idx="3">
                <c:v>Commercial and Other
(commerce, service, office, etc.)</c:v>
              </c:pt>
              <c:pt idx="4">
                <c:v>Residential</c:v>
              </c:pt>
              <c:pt idx="5">
                <c:v>Industrial Processes and Product Use</c:v>
              </c:pt>
              <c:pt idx="6">
                <c:v>Waste
(waste incineration, etc.)</c:v>
              </c:pt>
              <c:pt idx="7">
                <c:v>Other (indirect CO2, etc.)</c:v>
              </c:pt>
              <c:pt idx="8">
                <c:v>Statistical discrepancy
　from power and heat allocation</c:v>
              </c:pt>
            </c:strLit>
          </c:cat>
          <c:val>
            <c:numRef>
              <c:f>'4.CO2-share'!$U$19:$U$26</c:f>
              <c:numCache>
                <c:formatCode>0.0%</c:formatCode>
                <c:ptCount val="8"/>
                <c:pt idx="0">
                  <c:v>7.8813241703811363E-2</c:v>
                </c:pt>
                <c:pt idx="1">
                  <c:v>0.35253098116080955</c:v>
                </c:pt>
                <c:pt idx="2">
                  <c:v>0.17063592779402886</c:v>
                </c:pt>
                <c:pt idx="3">
                  <c:v>0.17865661958397058</c:v>
                </c:pt>
                <c:pt idx="4">
                  <c:v>0.15940743293148765</c:v>
                </c:pt>
                <c:pt idx="5">
                  <c:v>3.7623116189098735E-2</c:v>
                </c:pt>
                <c:pt idx="6">
                  <c:v>2.0038672167271728E-2</c:v>
                </c:pt>
                <c:pt idx="7">
                  <c:v>2.294008469521294E-3</c:v>
                </c:pt>
              </c:numCache>
            </c:numRef>
          </c:val>
          <c:extLst>
            <c:ext xmlns:c16="http://schemas.microsoft.com/office/drawing/2014/chart" uri="{C3380CC4-5D6E-409C-BE32-E72D297353CC}">
              <c16:uniqueId val="{00000022-4A5A-4731-B615-E7F7941769AA}"/>
            </c:ext>
          </c:extLst>
        </c:ser>
        <c:dLbls>
          <c:showLegendKey val="0"/>
          <c:showVal val="0"/>
          <c:showCatName val="0"/>
          <c:showSerName val="0"/>
          <c:showPercent val="0"/>
          <c:showBubbleSize val="0"/>
          <c:showLeaderLines val="0"/>
        </c:dLbls>
        <c:firstSliceAng val="0"/>
        <c:holeSize val="25"/>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652734543449827"/>
          <c:y val="0.16770806178922157"/>
          <c:w val="0.61155876903266237"/>
          <c:h val="0.67730913248955926"/>
        </c:manualLayout>
      </c:layout>
      <c:doughnutChart>
        <c:varyColors val="1"/>
        <c:ser>
          <c:idx val="1"/>
          <c:order val="0"/>
          <c:tx>
            <c:v>2023年度</c:v>
          </c:tx>
          <c:spPr>
            <a:noFill/>
          </c:spPr>
          <c:dPt>
            <c:idx val="0"/>
            <c:bubble3D val="0"/>
            <c:spPr>
              <a:noFill/>
              <a:ln>
                <a:noFill/>
              </a:ln>
              <a:effectLst/>
            </c:spPr>
            <c:extLst>
              <c:ext xmlns:c16="http://schemas.microsoft.com/office/drawing/2014/chart" uri="{C3380CC4-5D6E-409C-BE32-E72D297353CC}">
                <c16:uniqueId val="{00000000-932D-41DC-B88A-51A50A06F813}"/>
              </c:ext>
            </c:extLst>
          </c:dPt>
          <c:dLbls>
            <c:dLbl>
              <c:idx val="0"/>
              <c:layout>
                <c:manualLayout>
                  <c:x val="-1.1220316792416405E-3"/>
                  <c:y val="-0.1203993398133170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a:pPr>
                        <a:defRPr sz="1400"/>
                      </a:pPr>
                      <a:t>[系列名]</a:t>
                    </a:fld>
                    <a:endParaRPr lang="ja-JP" altLang="en-US" sz="1300" baseline="0"/>
                  </a:p>
                  <a:p>
                    <a:pPr>
                      <a:defRPr sz="1400"/>
                    </a:pPr>
                    <a:fld id="{F586A538-C89A-410A-A804-C35A40D81FDA}"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6209416131525859"/>
                      <c:h val="0.12058821675204796"/>
                    </c:manualLayout>
                  </c15:layout>
                  <c15:dlblFieldTable/>
                  <c15:showDataLabelsRange val="0"/>
                </c:ext>
                <c:ext xmlns:c16="http://schemas.microsoft.com/office/drawing/2014/chart" uri="{C3380CC4-5D6E-409C-BE32-E72D297353CC}">
                  <c16:uniqueId val="{00000000-932D-41DC-B88A-51A50A06F81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Lit>
              <c:formatCode>#,##0"万トン"</c:formatCode>
              <c:ptCount val="1"/>
              <c:pt idx="0">
                <c:v>2940</c:v>
              </c:pt>
            </c:numLit>
          </c:val>
          <c:extLst>
            <c:ext xmlns:c16="http://schemas.microsoft.com/office/drawing/2014/chart" uri="{C3380CC4-5D6E-409C-BE32-E72D297353CC}">
              <c16:uniqueId val="{00000001-932D-41DC-B88A-51A50A06F813}"/>
            </c:ext>
          </c:extLst>
        </c:ser>
        <c:ser>
          <c:idx val="0"/>
          <c:order val="1"/>
          <c:tx>
            <c:strRef>
              <c:f>'6.CH4'!$BH$26</c:f>
              <c:strCache>
                <c:ptCount val="1"/>
                <c:pt idx="0">
                  <c:v>2023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32D-41DC-B88A-51A50A06F813}"/>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32D-41DC-B88A-51A50A06F813}"/>
              </c:ext>
            </c:extLst>
          </c:dPt>
          <c:dPt>
            <c:idx val="2"/>
            <c:bubble3D val="0"/>
            <c:spPr>
              <a:solidFill>
                <a:schemeClr val="accent6"/>
              </a:solidFill>
              <a:ln>
                <a:noFill/>
              </a:ln>
              <a:effectLst/>
            </c:spPr>
            <c:extLst>
              <c:ext xmlns:c16="http://schemas.microsoft.com/office/drawing/2014/chart" uri="{C3380CC4-5D6E-409C-BE32-E72D297353CC}">
                <c16:uniqueId val="{00000007-932D-41DC-B88A-51A50A06F813}"/>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32D-41DC-B88A-51A50A06F813}"/>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32D-41DC-B88A-51A50A06F813}"/>
              </c:ext>
            </c:extLst>
          </c:dPt>
          <c:dLbls>
            <c:dLbl>
              <c:idx val="0"/>
              <c:layout>
                <c:manualLayout>
                  <c:x val="-0.15159375080649803"/>
                  <c:y val="-0.121599247632019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752609253458777"/>
                      <c:h val="0.12098906221765322"/>
                    </c:manualLayout>
                  </c15:layout>
                </c:ext>
                <c:ext xmlns:c16="http://schemas.microsoft.com/office/drawing/2014/chart" uri="{C3380CC4-5D6E-409C-BE32-E72D297353CC}">
                  <c16:uniqueId val="{00000003-932D-41DC-B88A-51A50A06F813}"/>
                </c:ext>
              </c:extLst>
            </c:dLbl>
            <c:dLbl>
              <c:idx val="1"/>
              <c:layout>
                <c:manualLayout>
                  <c:x val="0.1620514147912252"/>
                  <c:y val="-0.1657541950594440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417760640746097"/>
                      <c:h val="0.15032344146964063"/>
                    </c:manualLayout>
                  </c15:layout>
                </c:ext>
                <c:ext xmlns:c16="http://schemas.microsoft.com/office/drawing/2014/chart" uri="{C3380CC4-5D6E-409C-BE32-E72D297353CC}">
                  <c16:uniqueId val="{00000005-932D-41DC-B88A-51A50A06F813}"/>
                </c:ext>
              </c:extLst>
            </c:dLbl>
            <c:dLbl>
              <c:idx val="2"/>
              <c:layout>
                <c:manualLayout>
                  <c:x val="0.28641479811149251"/>
                  <c:y val="3.60014456155482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84103958794698"/>
                      <c:h val="0.19619321238957316"/>
                    </c:manualLayout>
                  </c15:layout>
                </c:ext>
                <c:ext xmlns:c16="http://schemas.microsoft.com/office/drawing/2014/chart" uri="{C3380CC4-5D6E-409C-BE32-E72D297353CC}">
                  <c16:uniqueId val="{00000007-932D-41DC-B88A-51A50A06F813}"/>
                </c:ext>
              </c:extLst>
            </c:dLbl>
            <c:dLbl>
              <c:idx val="3"/>
              <c:layout>
                <c:manualLayout>
                  <c:x val="0.26360271778491218"/>
                  <c:y val="0.125214109627627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642991871133855"/>
                      <c:h val="0.14348291101213839"/>
                    </c:manualLayout>
                  </c15:layout>
                </c:ext>
                <c:ext xmlns:c16="http://schemas.microsoft.com/office/drawing/2014/chart" uri="{C3380CC4-5D6E-409C-BE32-E72D297353CC}">
                  <c16:uniqueId val="{00000009-932D-41DC-B88A-51A50A06F813}"/>
                </c:ext>
              </c:extLst>
            </c:dLbl>
            <c:dLbl>
              <c:idx val="4"/>
              <c:layout>
                <c:manualLayout>
                  <c:x val="-0.24526119609169703"/>
                  <c:y val="-2.129220617838673E-2"/>
                </c:manualLayout>
              </c:layout>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891172847139285"/>
                      <c:h val="0.1449993900676696"/>
                    </c:manualLayout>
                  </c15:layout>
                </c:ext>
                <c:ext xmlns:c16="http://schemas.microsoft.com/office/drawing/2014/chart" uri="{C3380CC4-5D6E-409C-BE32-E72D297353CC}">
                  <c16:uniqueId val="{0000000A-932D-41DC-B88A-51A50A06F81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Ref>
              <c:f>'6.CH4'!$BH$27:$BH$31</c:f>
              <c:numCache>
                <c:formatCode>0.0%</c:formatCode>
                <c:ptCount val="5"/>
                <c:pt idx="0">
                  <c:v>2.9793926776430141E-2</c:v>
                </c:pt>
                <c:pt idx="1">
                  <c:v>2.728039425723203E-2</c:v>
                </c:pt>
                <c:pt idx="2">
                  <c:v>1.2047369287957997E-3</c:v>
                </c:pt>
                <c:pt idx="3">
                  <c:v>0.82419044018891197</c:v>
                </c:pt>
                <c:pt idx="4">
                  <c:v>0.11753050184863011</c:v>
                </c:pt>
              </c:numCache>
            </c:numRef>
          </c:val>
          <c:extLst>
            <c:ext xmlns:c16="http://schemas.microsoft.com/office/drawing/2014/chart" uri="{C3380CC4-5D6E-409C-BE32-E72D297353CC}">
              <c16:uniqueId val="{0000000B-932D-41DC-B88A-51A50A06F813}"/>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598159569478908"/>
          <c:y val="0.15511066034125925"/>
          <c:w val="0.61155876903266237"/>
          <c:h val="0.67730913248955926"/>
        </c:manualLayout>
      </c:layout>
      <c:doughnutChart>
        <c:varyColors val="1"/>
        <c:ser>
          <c:idx val="1"/>
          <c:order val="0"/>
          <c:tx>
            <c:v>2013年度</c:v>
          </c:tx>
          <c:spPr>
            <a:noFill/>
          </c:spPr>
          <c:dPt>
            <c:idx val="0"/>
            <c:bubble3D val="0"/>
            <c:spPr>
              <a:noFill/>
              <a:ln>
                <a:noFill/>
              </a:ln>
              <a:effectLst/>
            </c:spPr>
            <c:extLst>
              <c:ext xmlns:c16="http://schemas.microsoft.com/office/drawing/2014/chart" uri="{C3380CC4-5D6E-409C-BE32-E72D297353CC}">
                <c16:uniqueId val="{00000000-0B92-488A-BA98-D6F5B59C1BE8}"/>
              </c:ext>
            </c:extLst>
          </c:dPt>
          <c:dLbls>
            <c:dLbl>
              <c:idx val="0"/>
              <c:layout>
                <c:manualLayout>
                  <c:x val="6.6745138144653268E-3"/>
                  <c:y val="-0.11454061701055473"/>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ja-JP" altLang="en-US" sz="1300" baseline="0"/>
                      <a:pPr>
                        <a:defRPr sz="1400"/>
                      </a:pPr>
                      <a:t>[系列名]</a:t>
                    </a:fld>
                    <a:endParaRPr lang="ja-JP" altLang="en-US" sz="1300" baseline="0"/>
                  </a:p>
                  <a:p>
                    <a:pPr>
                      <a:defRPr sz="1400"/>
                    </a:pPr>
                    <a:fld id="{F586A538-C89A-410A-A804-C35A40D81FDA}" type="VALUE">
                      <a:rPr lang="ja-JP" altLang="en-US" sz="1300" baseline="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8783993847120442"/>
                      <c:h val="0.19567274183426867"/>
                    </c:manualLayout>
                  </c15:layout>
                  <c15:dlblFieldTable/>
                  <c15:showDataLabelsRange val="0"/>
                </c:ext>
                <c:ext xmlns:c16="http://schemas.microsoft.com/office/drawing/2014/chart" uri="{C3380CC4-5D6E-409C-BE32-E72D297353CC}">
                  <c16:uniqueId val="{00000000-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Lit>
              <c:formatCode>#,##0"万トン"</c:formatCode>
              <c:ptCount val="1"/>
              <c:pt idx="0">
                <c:v>3260</c:v>
              </c:pt>
            </c:numLit>
          </c:val>
          <c:extLst>
            <c:ext xmlns:c16="http://schemas.microsoft.com/office/drawing/2014/chart" uri="{C3380CC4-5D6E-409C-BE32-E72D297353CC}">
              <c16:uniqueId val="{00000001-0B92-488A-BA98-D6F5B59C1BE8}"/>
            </c:ext>
          </c:extLst>
        </c:ser>
        <c:ser>
          <c:idx val="0"/>
          <c:order val="1"/>
          <c:tx>
            <c:strRef>
              <c:f>'6.CH4'!$AX$26</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0B92-488A-BA98-D6F5B59C1BE8}"/>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0B92-488A-BA98-D6F5B59C1BE8}"/>
              </c:ext>
            </c:extLst>
          </c:dPt>
          <c:dPt>
            <c:idx val="2"/>
            <c:bubble3D val="0"/>
            <c:spPr>
              <a:solidFill>
                <a:schemeClr val="accent6"/>
              </a:solidFill>
              <a:ln>
                <a:noFill/>
              </a:ln>
              <a:effectLst/>
            </c:spPr>
            <c:extLst>
              <c:ext xmlns:c16="http://schemas.microsoft.com/office/drawing/2014/chart" uri="{C3380CC4-5D6E-409C-BE32-E72D297353CC}">
                <c16:uniqueId val="{00000007-0B92-488A-BA98-D6F5B59C1BE8}"/>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0B92-488A-BA98-D6F5B59C1BE8}"/>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0B92-488A-BA98-D6F5B59C1BE8}"/>
              </c:ext>
            </c:extLst>
          </c:dPt>
          <c:dLbls>
            <c:dLbl>
              <c:idx val="0"/>
              <c:layout>
                <c:manualLayout>
                  <c:x val="-0.22911127380872265"/>
                  <c:y val="-0.1321448850194000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55FBCDB7-0F9B-4F7A-85B0-E19813D9A854}" type="CATEGORYNAME">
                      <a:rPr lang="ja-JP" altLang="en-US" sz="900" baseline="0"/>
                      <a:pPr>
                        <a:defRPr/>
                      </a:pPr>
                      <a:t>[分類名]</a:t>
                    </a:fld>
                    <a:endParaRPr lang="ja-JP" altLang="en-US" sz="900" baseline="0"/>
                  </a:p>
                  <a:p>
                    <a:pPr>
                      <a:defRPr/>
                    </a:pPr>
                    <a:fld id="{78A4CF5D-44B2-453A-BF73-0318751B31A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9463581046188111"/>
                      <c:h val="9.2849326291987958E-2"/>
                    </c:manualLayout>
                  </c15:layout>
                  <c15:dlblFieldTable/>
                  <c15:showDataLabelsRange val="0"/>
                </c:ext>
                <c:ext xmlns:c16="http://schemas.microsoft.com/office/drawing/2014/chart" uri="{C3380CC4-5D6E-409C-BE32-E72D297353CC}">
                  <c16:uniqueId val="{00000003-0B92-488A-BA98-D6F5B59C1BE8}"/>
                </c:ext>
              </c:extLst>
            </c:dLbl>
            <c:dLbl>
              <c:idx val="1"/>
              <c:layout>
                <c:manualLayout>
                  <c:x val="0.14518902763331298"/>
                  <c:y val="-0.1465769921535872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ABEA10DD-44EB-458B-A860-97E23412A508}" type="CATEGORYNAME">
                      <a:rPr lang="ja-JP" altLang="en-US" sz="900" baseline="0"/>
                      <a:pPr>
                        <a:defRPr/>
                      </a:pPr>
                      <a:t>[分類名]</a:t>
                    </a:fld>
                    <a:endParaRPr lang="ja-JP" altLang="en-US" sz="900" baseline="0"/>
                  </a:p>
                  <a:p>
                    <a:pPr>
                      <a:defRPr/>
                    </a:pPr>
                    <a:fld id="{315BF8FB-61F6-4CB4-A864-8BE2FF72A94F}"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8033010113877203"/>
                      <c:h val="0.13524559847551182"/>
                    </c:manualLayout>
                  </c15:layout>
                  <c15:dlblFieldTable/>
                  <c15:showDataLabelsRange val="0"/>
                </c:ext>
                <c:ext xmlns:c16="http://schemas.microsoft.com/office/drawing/2014/chart" uri="{C3380CC4-5D6E-409C-BE32-E72D297353CC}">
                  <c16:uniqueId val="{00000005-0B92-488A-BA98-D6F5B59C1BE8}"/>
                </c:ext>
              </c:extLst>
            </c:dLbl>
            <c:dLbl>
              <c:idx val="2"/>
              <c:layout>
                <c:manualLayout>
                  <c:x val="0.27487844761408209"/>
                  <c:y val="4.80275190194247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868B3718-2387-44A0-B95D-D165CB57C710}" type="CATEGORYNAME">
                      <a:rPr lang="ja-JP" altLang="en-US" sz="900" baseline="0"/>
                      <a:pPr>
                        <a:defRPr sz="900"/>
                      </a:pPr>
                      <a:t>[分類名]</a:t>
                    </a:fld>
                    <a:endParaRPr lang="ja-JP" altLang="en-US" sz="900" baseline="0"/>
                  </a:p>
                  <a:p>
                    <a:pPr>
                      <a:defRPr sz="900"/>
                    </a:pPr>
                    <a:fld id="{9D3E5D02-08D8-485B-85C0-435F7373962C}" type="VALUE">
                      <a:rPr lang="en-US" altLang="ja-JP" sz="900" baseline="0"/>
                      <a:pPr>
                        <a:defRPr sz="9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7043629168118594"/>
                      <c:h val="0.16249753128073038"/>
                    </c:manualLayout>
                  </c15:layout>
                  <c15:dlblFieldTable/>
                  <c15:showDataLabelsRange val="0"/>
                </c:ext>
                <c:ext xmlns:c16="http://schemas.microsoft.com/office/drawing/2014/chart" uri="{C3380CC4-5D6E-409C-BE32-E72D297353CC}">
                  <c16:uniqueId val="{00000007-0B92-488A-BA98-D6F5B59C1BE8}"/>
                </c:ext>
              </c:extLst>
            </c:dLbl>
            <c:dLbl>
              <c:idx val="3"/>
              <c:layout>
                <c:manualLayout>
                  <c:x val="0.22153799626563148"/>
                  <c:y val="0.15136212433598964"/>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43B1B313-9802-40BD-B900-65DC2D8C9D53}" type="CATEGORYNAME">
                      <a:rPr lang="ja-JP" altLang="en-US" sz="900" baseline="0"/>
                      <a:pPr>
                        <a:defRPr/>
                      </a:pPr>
                      <a:t>[分類名]</a:t>
                    </a:fld>
                    <a:endParaRPr lang="ja-JP" altLang="en-US" sz="900" baseline="0"/>
                  </a:p>
                  <a:p>
                    <a:pPr>
                      <a:defRPr/>
                    </a:pPr>
                    <a:fld id="{EE73E337-B3F9-4097-954A-70B2FC251B28}" type="VALUE">
                      <a:rPr lang="en-US" altLang="ja-JP"/>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0377423042119933"/>
                      <c:h val="0.13250583541916874"/>
                    </c:manualLayout>
                  </c15:layout>
                  <c15:dlblFieldTable/>
                  <c15:showDataLabelsRange val="0"/>
                </c:ext>
                <c:ext xmlns:c16="http://schemas.microsoft.com/office/drawing/2014/chart" uri="{C3380CC4-5D6E-409C-BE32-E72D297353CC}">
                  <c16:uniqueId val="{00000009-0B92-488A-BA98-D6F5B59C1BE8}"/>
                </c:ext>
              </c:extLst>
            </c:dLbl>
            <c:dLbl>
              <c:idx val="4"/>
              <c:layout>
                <c:manualLayout>
                  <c:x val="-0.25356072424659076"/>
                  <c:y val="0.11571812986286265"/>
                </c:manualLayout>
              </c:layout>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fld id="{3E3DEFCA-34C9-44F9-8222-B176A5E62A6C}" type="CATEGORYNAME">
                      <a:rPr lang="ja-JP" altLang="en-US" sz="900"/>
                      <a:pPr>
                        <a:defRPr/>
                      </a:pPr>
                      <a:t>[分類名]</a:t>
                    </a:fld>
                    <a:endParaRPr lang="ja-JP" altLang="en-US" sz="900" baseline="0"/>
                  </a:p>
                  <a:p>
                    <a:pPr>
                      <a:defRPr/>
                    </a:pPr>
                    <a:fld id="{31FC8531-9CB5-4F32-8F77-2A28473D57DF}" type="VALUE">
                      <a:rPr lang="en-US" altLang="ja-JP"/>
                      <a:pPr>
                        <a:defRPr/>
                      </a:pPr>
                      <a:t>[値]</a:t>
                    </a:fld>
                    <a:endParaRPr lang="ja-JP" altLang="en-US"/>
                  </a:p>
                </c:rich>
              </c:tx>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lt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031551828390221"/>
                      <c:h val="0.14568143852271839"/>
                    </c:manualLayout>
                  </c15:layout>
                  <c15:dlblFieldTable/>
                  <c15:showDataLabelsRange val="0"/>
                </c:ext>
                <c:ext xmlns:c16="http://schemas.microsoft.com/office/drawing/2014/chart" uri="{C3380CC4-5D6E-409C-BE32-E72D297353CC}">
                  <c16:uniqueId val="{0000000A-0B92-488A-BA98-D6F5B59C1BE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燃料の燃焼</c:v>
              </c:pt>
              <c:pt idx="1">
                <c:v>燃料からの漏出
（炭鉱・ガス田からの漏出等）</c:v>
              </c:pt>
              <c:pt idx="2">
                <c:v>工業プロセス及び製品の使用 （化学産業・金属生産）</c:v>
              </c:pt>
              <c:pt idx="3">
                <c:v>農業
（家畜の消化管内発酵、稲作等）</c:v>
              </c:pt>
              <c:pt idx="4">
                <c:v>廃棄物
（埋立、排水処理等）</c:v>
              </c:pt>
            </c:strLit>
          </c:cat>
          <c:val>
            <c:numRef>
              <c:f>'6.CH4'!$AX$27:$AX$31</c:f>
              <c:numCache>
                <c:formatCode>0.0%</c:formatCode>
                <c:ptCount val="5"/>
                <c:pt idx="0">
                  <c:v>3.3012007600127749E-2</c:v>
                </c:pt>
                <c:pt idx="1">
                  <c:v>3.1857826624776417E-2</c:v>
                </c:pt>
                <c:pt idx="2">
                  <c:v>1.5907335223257898E-3</c:v>
                </c:pt>
                <c:pt idx="3">
                  <c:v>0.76482036337894255</c:v>
                </c:pt>
                <c:pt idx="4">
                  <c:v>0.16871906887382734</c:v>
                </c:pt>
              </c:numCache>
            </c:numRef>
          </c:val>
          <c:extLst>
            <c:ext xmlns:c16="http://schemas.microsoft.com/office/drawing/2014/chart" uri="{C3380CC4-5D6E-409C-BE32-E72D297353CC}">
              <c16:uniqueId val="{0000000B-0B92-488A-BA98-D6F5B59C1BE8}"/>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20101295806452552"/>
          <c:y val="0.22166535804000473"/>
          <c:w val="0.61155876903266237"/>
          <c:h val="0.67730913248955926"/>
        </c:manualLayout>
      </c:layout>
      <c:doughnutChart>
        <c:varyColors val="1"/>
        <c:ser>
          <c:idx val="1"/>
          <c:order val="0"/>
          <c:tx>
            <c:v> in FY2023</c:v>
          </c:tx>
          <c:spPr>
            <a:noFill/>
          </c:spPr>
          <c:dPt>
            <c:idx val="0"/>
            <c:bubble3D val="0"/>
            <c:spPr>
              <a:noFill/>
              <a:ln>
                <a:noFill/>
              </a:ln>
              <a:effectLst/>
            </c:spPr>
            <c:extLst>
              <c:ext xmlns:c16="http://schemas.microsoft.com/office/drawing/2014/chart" uri="{C3380CC4-5D6E-409C-BE32-E72D297353CC}">
                <c16:uniqueId val="{00000000-2776-463E-AE8E-248DB876ADE0}"/>
              </c:ext>
            </c:extLst>
          </c:dPt>
          <c:dLbls>
            <c:dLbl>
              <c:idx val="0"/>
              <c:layout>
                <c:manualLayout>
                  <c:x val="-2.1860710534601598E-4"/>
                  <c:y val="-0.1189334160818686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2962280334180132"/>
                      <c:h val="0.1449453389018085"/>
                    </c:manualLayout>
                  </c15:layout>
                  <c15:dlblFieldTable/>
                  <c15:showDataLabelsRange val="0"/>
                </c:ext>
                <c:ext xmlns:c16="http://schemas.microsoft.com/office/drawing/2014/chart" uri="{C3380CC4-5D6E-409C-BE32-E72D297353CC}">
                  <c16:uniqueId val="{00000000-2776-463E-AE8E-248DB876ADE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Lit>
              <c:formatCode>###.0"Mt"</c:formatCode>
              <c:ptCount val="1"/>
              <c:pt idx="0">
                <c:v>29.4</c:v>
              </c:pt>
            </c:numLit>
          </c:val>
          <c:extLst>
            <c:ext xmlns:c16="http://schemas.microsoft.com/office/drawing/2014/chart" uri="{C3380CC4-5D6E-409C-BE32-E72D297353CC}">
              <c16:uniqueId val="{00000001-2776-463E-AE8E-248DB876ADE0}"/>
            </c:ext>
          </c:extLst>
        </c:ser>
        <c:ser>
          <c:idx val="0"/>
          <c:order val="1"/>
          <c:tx>
            <c:strRef>
              <c:f>'6.CH4'!$BH$26</c:f>
              <c:strCache>
                <c:ptCount val="1"/>
                <c:pt idx="0">
                  <c:v>2023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2776-463E-AE8E-248DB876ADE0}"/>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2776-463E-AE8E-248DB876ADE0}"/>
              </c:ext>
            </c:extLst>
          </c:dPt>
          <c:dPt>
            <c:idx val="2"/>
            <c:bubble3D val="0"/>
            <c:spPr>
              <a:solidFill>
                <a:schemeClr val="accent6"/>
              </a:solidFill>
              <a:ln>
                <a:noFill/>
              </a:ln>
              <a:effectLst/>
            </c:spPr>
            <c:extLst>
              <c:ext xmlns:c16="http://schemas.microsoft.com/office/drawing/2014/chart" uri="{C3380CC4-5D6E-409C-BE32-E72D297353CC}">
                <c16:uniqueId val="{00000007-2776-463E-AE8E-248DB876ADE0}"/>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2776-463E-AE8E-248DB876ADE0}"/>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2776-463E-AE8E-248DB876ADE0}"/>
              </c:ext>
            </c:extLst>
          </c:dPt>
          <c:dLbls>
            <c:dLbl>
              <c:idx val="0"/>
              <c:layout>
                <c:manualLayout>
                  <c:x val="-0.19783659068954337"/>
                  <c:y val="-0.1693878087975162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792770417292357"/>
                      <c:h val="0.11812636658994888"/>
                    </c:manualLayout>
                  </c15:layout>
                </c:ext>
                <c:ext xmlns:c16="http://schemas.microsoft.com/office/drawing/2014/chart" uri="{C3380CC4-5D6E-409C-BE32-E72D297353CC}">
                  <c16:uniqueId val="{00000003-2776-463E-AE8E-248DB876ADE0}"/>
                </c:ext>
              </c:extLst>
            </c:dLbl>
            <c:dLbl>
              <c:idx val="1"/>
              <c:layout>
                <c:manualLayout>
                  <c:x val="0.1878084579906365"/>
                  <c:y val="-0.193996844875821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1015746693712984"/>
                      <c:h val="0.17550445054863337"/>
                    </c:manualLayout>
                  </c15:layout>
                </c:ext>
                <c:ext xmlns:c16="http://schemas.microsoft.com/office/drawing/2014/chart" uri="{C3380CC4-5D6E-409C-BE32-E72D297353CC}">
                  <c16:uniqueId val="{00000005-2776-463E-AE8E-248DB876ADE0}"/>
                </c:ext>
              </c:extLst>
            </c:dLbl>
            <c:dLbl>
              <c:idx val="2"/>
              <c:layout>
                <c:manualLayout>
                  <c:x val="0.29736401016159025"/>
                  <c:y val="2.22412787594768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8098455183"/>
                      <c:h val="0.21609656519306011"/>
                    </c:manualLayout>
                  </c15:layout>
                </c:ext>
                <c:ext xmlns:c16="http://schemas.microsoft.com/office/drawing/2014/chart" uri="{C3380CC4-5D6E-409C-BE32-E72D297353CC}">
                  <c16:uniqueId val="{00000007-2776-463E-AE8E-248DB876ADE0}"/>
                </c:ext>
              </c:extLst>
            </c:dLbl>
            <c:dLbl>
              <c:idx val="3"/>
              <c:layout>
                <c:manualLayout>
                  <c:x val="0.25106336217990494"/>
                  <c:y val="6.486999437354025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97046485431306"/>
                      <c:h val="0.18382863382271389"/>
                    </c:manualLayout>
                  </c15:layout>
                </c:ext>
                <c:ext xmlns:c16="http://schemas.microsoft.com/office/drawing/2014/chart" uri="{C3380CC4-5D6E-409C-BE32-E72D297353CC}">
                  <c16:uniqueId val="{00000009-2776-463E-AE8E-248DB876ADE0}"/>
                </c:ext>
              </c:extLst>
            </c:dLbl>
            <c:dLbl>
              <c:idx val="4"/>
              <c:layout>
                <c:manualLayout>
                  <c:x val="-0.26431485757567802"/>
                  <c:y val="-3.783895372135666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82922337759208"/>
                      <c:h val="0.19180788473448371"/>
                    </c:manualLayout>
                  </c15:layout>
                </c:ext>
                <c:ext xmlns:c16="http://schemas.microsoft.com/office/drawing/2014/chart" uri="{C3380CC4-5D6E-409C-BE32-E72D297353CC}">
                  <c16:uniqueId val="{0000000A-2776-463E-AE8E-248DB876AD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Ref>
              <c:f>'6.CH4'!$BH$27:$BH$31</c:f>
              <c:numCache>
                <c:formatCode>0.0%</c:formatCode>
                <c:ptCount val="5"/>
                <c:pt idx="0">
                  <c:v>2.9793926776430141E-2</c:v>
                </c:pt>
                <c:pt idx="1">
                  <c:v>2.728039425723203E-2</c:v>
                </c:pt>
                <c:pt idx="2">
                  <c:v>1.2047369287957997E-3</c:v>
                </c:pt>
                <c:pt idx="3">
                  <c:v>0.82419044018891197</c:v>
                </c:pt>
                <c:pt idx="4">
                  <c:v>0.11753050184863011</c:v>
                </c:pt>
              </c:numCache>
            </c:numRef>
          </c:val>
          <c:extLst>
            <c:ext xmlns:c16="http://schemas.microsoft.com/office/drawing/2014/chart" uri="{C3380CC4-5D6E-409C-BE32-E72D297353CC}">
              <c16:uniqueId val="{0000000B-2776-463E-AE8E-248DB876ADE0}"/>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9813187928904108"/>
          <c:y val="0.16504205293368626"/>
          <c:w val="0.61155876903266237"/>
          <c:h val="0.67730913248955926"/>
        </c:manualLayout>
      </c:layout>
      <c:doughnutChart>
        <c:varyColors val="1"/>
        <c:ser>
          <c:idx val="1"/>
          <c:order val="0"/>
          <c:tx>
            <c:v>   in FY2013</c:v>
          </c:tx>
          <c:spPr>
            <a:noFill/>
          </c:spPr>
          <c:dPt>
            <c:idx val="0"/>
            <c:bubble3D val="0"/>
            <c:spPr>
              <a:noFill/>
              <a:ln>
                <a:noFill/>
              </a:ln>
              <a:effectLst/>
            </c:spPr>
            <c:extLst>
              <c:ext xmlns:c16="http://schemas.microsoft.com/office/drawing/2014/chart" uri="{C3380CC4-5D6E-409C-BE32-E72D297353CC}">
                <c16:uniqueId val="{00000000-908F-4F31-A553-5CCD3DCEAC34}"/>
              </c:ext>
            </c:extLst>
          </c:dPt>
          <c:dLbls>
            <c:dLbl>
              <c:idx val="0"/>
              <c:layout>
                <c:manualLayout>
                  <c:x val="-1.0794658886744355E-2"/>
                  <c:y val="-0.12433842461770277"/>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2FD1C98B-8D19-42D8-9095-7BF29EA25A8C}" type="SERIESNAME">
                      <a:rPr lang="en-US" altLang="ja-JP" sz="1400"/>
                      <a:pPr>
                        <a:defRPr sz="1400"/>
                      </a:pPr>
                      <a:t>[系列名]</a:t>
                    </a:fld>
                    <a:endParaRPr lang="en-US" altLang="ja-JP" sz="1400" baseline="0"/>
                  </a:p>
                  <a:p>
                    <a:pPr>
                      <a:defRPr sz="1400"/>
                    </a:pPr>
                    <a:fld id="{F586A538-C89A-410A-A804-C35A40D81FDA}"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1538112811939961"/>
                      <c:h val="0.14089313722249996"/>
                    </c:manualLayout>
                  </c15:layout>
                  <c15:dlblFieldTable/>
                  <c15:showDataLabelsRange val="0"/>
                </c:ext>
                <c:ext xmlns:c16="http://schemas.microsoft.com/office/drawing/2014/chart" uri="{C3380CC4-5D6E-409C-BE32-E72D297353CC}">
                  <c16:uniqueId val="{00000000-908F-4F31-A553-5CCD3DCEAC3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1"/>
            <c:leaderLines>
              <c:spPr>
                <a:ln w="9525" cap="flat" cmpd="sng" algn="ctr">
                  <a:no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Lit>
              <c:formatCode>###.0"Mt"</c:formatCode>
              <c:ptCount val="1"/>
              <c:pt idx="0">
                <c:v>32.6</c:v>
              </c:pt>
            </c:numLit>
          </c:val>
          <c:extLst>
            <c:ext xmlns:c16="http://schemas.microsoft.com/office/drawing/2014/chart" uri="{C3380CC4-5D6E-409C-BE32-E72D297353CC}">
              <c16:uniqueId val="{00000001-908F-4F31-A553-5CCD3DCEAC34}"/>
            </c:ext>
          </c:extLst>
        </c:ser>
        <c:ser>
          <c:idx val="0"/>
          <c:order val="1"/>
          <c:tx>
            <c:strRef>
              <c:f>'6.CH4'!$AX$26</c:f>
              <c:strCache>
                <c:ptCount val="1"/>
                <c:pt idx="0">
                  <c:v>2013</c:v>
                </c:pt>
              </c:strCache>
            </c:strRef>
          </c:tx>
          <c:dPt>
            <c:idx val="0"/>
            <c:bubble3D val="0"/>
            <c:spPr>
              <a:solidFill>
                <a:schemeClr val="accent6">
                  <a:shade val="53000"/>
                </a:schemeClr>
              </a:solidFill>
              <a:ln>
                <a:noFill/>
              </a:ln>
              <a:effectLst/>
            </c:spPr>
            <c:extLst>
              <c:ext xmlns:c16="http://schemas.microsoft.com/office/drawing/2014/chart" uri="{C3380CC4-5D6E-409C-BE32-E72D297353CC}">
                <c16:uniqueId val="{00000003-908F-4F31-A553-5CCD3DCEAC34}"/>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5-908F-4F31-A553-5CCD3DCEAC34}"/>
              </c:ext>
            </c:extLst>
          </c:dPt>
          <c:dPt>
            <c:idx val="2"/>
            <c:bubble3D val="0"/>
            <c:spPr>
              <a:solidFill>
                <a:schemeClr val="accent6"/>
              </a:solidFill>
              <a:ln>
                <a:noFill/>
              </a:ln>
              <a:effectLst/>
            </c:spPr>
            <c:extLst>
              <c:ext xmlns:c16="http://schemas.microsoft.com/office/drawing/2014/chart" uri="{C3380CC4-5D6E-409C-BE32-E72D297353CC}">
                <c16:uniqueId val="{00000007-908F-4F31-A553-5CCD3DCEAC34}"/>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9-908F-4F31-A553-5CCD3DCEAC34}"/>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A-908F-4F31-A553-5CCD3DCEAC34}"/>
              </c:ext>
            </c:extLst>
          </c:dPt>
          <c:dLbls>
            <c:dLbl>
              <c:idx val="0"/>
              <c:layout>
                <c:manualLayout>
                  <c:x val="-0.19796622627773044"/>
                  <c:y val="-0.13189774725122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506616515803498"/>
                      <c:h val="0.1195239862088304"/>
                    </c:manualLayout>
                  </c15:layout>
                </c:ext>
                <c:ext xmlns:c16="http://schemas.microsoft.com/office/drawing/2014/chart" uri="{C3380CC4-5D6E-409C-BE32-E72D297353CC}">
                  <c16:uniqueId val="{00000003-908F-4F31-A553-5CCD3DCEAC34}"/>
                </c:ext>
              </c:extLst>
            </c:dLbl>
            <c:dLbl>
              <c:idx val="1"/>
              <c:layout>
                <c:manualLayout>
                  <c:x val="0.24159557083122518"/>
                  <c:y val="-0.123545577801424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443205165591196"/>
                      <c:h val="0.19828952295441535"/>
                    </c:manualLayout>
                  </c15:layout>
                </c:ext>
                <c:ext xmlns:c16="http://schemas.microsoft.com/office/drawing/2014/chart" uri="{C3380CC4-5D6E-409C-BE32-E72D297353CC}">
                  <c16:uniqueId val="{00000005-908F-4F31-A553-5CCD3DCEAC34}"/>
                </c:ext>
              </c:extLst>
            </c:dLbl>
            <c:dLbl>
              <c:idx val="2"/>
              <c:layout>
                <c:manualLayout>
                  <c:x val="0.29873920832177725"/>
                  <c:y val="0.104335880095465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19169816311537"/>
                      <c:h val="0.23733552606236846"/>
                    </c:manualLayout>
                  </c15:layout>
                </c:ext>
                <c:ext xmlns:c16="http://schemas.microsoft.com/office/drawing/2014/chart" uri="{C3380CC4-5D6E-409C-BE32-E72D297353CC}">
                  <c16:uniqueId val="{00000007-908F-4F31-A553-5CCD3DCEAC34}"/>
                </c:ext>
              </c:extLst>
            </c:dLbl>
            <c:dLbl>
              <c:idx val="3"/>
              <c:layout>
                <c:manualLayout>
                  <c:x val="0.23277102840376357"/>
                  <c:y val="0.120175191702419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135549865292994"/>
                      <c:h val="0.18382855488878783"/>
                    </c:manualLayout>
                  </c15:layout>
                </c:ext>
                <c:ext xmlns:c16="http://schemas.microsoft.com/office/drawing/2014/chart" uri="{C3380CC4-5D6E-409C-BE32-E72D297353CC}">
                  <c16:uniqueId val="{00000009-908F-4F31-A553-5CCD3DCEAC34}"/>
                </c:ext>
              </c:extLst>
            </c:dLbl>
            <c:dLbl>
              <c:idx val="4"/>
              <c:layout>
                <c:manualLayout>
                  <c:x val="-0.2448392044207999"/>
                  <c:y val="-5.9221673893092609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174881438533004"/>
                      <c:h val="0.20937056938795165"/>
                    </c:manualLayout>
                  </c15:layout>
                </c:ext>
                <c:ext xmlns:c16="http://schemas.microsoft.com/office/drawing/2014/chart" uri="{C3380CC4-5D6E-409C-BE32-E72D297353CC}">
                  <c16:uniqueId val="{0000000A-908F-4F31-A553-5CCD3DCEAC3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5"/>
              <c:pt idx="0">
                <c:v>Fuel Combustion</c:v>
              </c:pt>
              <c:pt idx="1">
                <c:v>Fugitive Emissions from Fuels
(Fugitive emissions from coal mines, gas fields, etc.)</c:v>
              </c:pt>
              <c:pt idx="2">
                <c:v>Industrial Processes and Product Use
(chemical industry and metal industry)</c:v>
              </c:pt>
              <c:pt idx="3">
                <c:v>Agriculture 
(enteric fermentation, 
rice cultivation, etc.)</c:v>
              </c:pt>
              <c:pt idx="4">
                <c:v>Waste
(land filling, wastewater 
treatment, etc.)</c:v>
              </c:pt>
            </c:strLit>
          </c:cat>
          <c:val>
            <c:numRef>
              <c:f>'6.CH4'!$AX$27:$AX$31</c:f>
              <c:numCache>
                <c:formatCode>0.0%</c:formatCode>
                <c:ptCount val="5"/>
                <c:pt idx="0">
                  <c:v>3.3012007600127749E-2</c:v>
                </c:pt>
                <c:pt idx="1">
                  <c:v>3.1857826624776417E-2</c:v>
                </c:pt>
                <c:pt idx="2">
                  <c:v>1.5907335223257898E-3</c:v>
                </c:pt>
                <c:pt idx="3">
                  <c:v>0.76482036337894255</c:v>
                </c:pt>
                <c:pt idx="4">
                  <c:v>0.16871906887382734</c:v>
                </c:pt>
              </c:numCache>
            </c:numRef>
          </c:val>
          <c:extLst>
            <c:ext xmlns:c16="http://schemas.microsoft.com/office/drawing/2014/chart" uri="{C3380CC4-5D6E-409C-BE32-E72D297353CC}">
              <c16:uniqueId val="{0000000B-908F-4F31-A553-5CCD3DCEAC34}"/>
            </c:ext>
          </c:extLst>
        </c:ser>
        <c:dLbls>
          <c:showLegendKey val="0"/>
          <c:showVal val="0"/>
          <c:showCatName val="0"/>
          <c:showSerName val="0"/>
          <c:showPercent val="0"/>
          <c:showBubbleSize val="0"/>
          <c:showLeaderLines val="1"/>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2023年度</c:v>
          </c:tx>
          <c:spPr>
            <a:noFill/>
          </c:spPr>
          <c:dPt>
            <c:idx val="0"/>
            <c:bubble3D val="0"/>
            <c:spPr>
              <a:noFill/>
              <a:ln>
                <a:noFill/>
              </a:ln>
              <a:effectLst/>
            </c:spPr>
            <c:extLst>
              <c:ext xmlns:c16="http://schemas.microsoft.com/office/drawing/2014/chart" uri="{C3380CC4-5D6E-409C-BE32-E72D297353CC}">
                <c16:uniqueId val="{00000000-36A1-4C8D-B80A-E7601080BBA7}"/>
              </c:ext>
            </c:extLst>
          </c:dPt>
          <c:dLbls>
            <c:dLbl>
              <c:idx val="0"/>
              <c:layout>
                <c:manualLayout>
                  <c:x val="3.2200712315206739E-3"/>
                  <c:y val="-0.1124630444090852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3687427281"/>
                      <c:h val="0.15374812910645277"/>
                    </c:manualLayout>
                  </c15:layout>
                  <c15:dlblFieldTable/>
                  <c15:showDataLabelsRange val="0"/>
                </c:ext>
                <c:ext xmlns:c16="http://schemas.microsoft.com/office/drawing/2014/chart" uri="{C3380CC4-5D6E-409C-BE32-E72D297353CC}">
                  <c16:uniqueId val="{00000000-36A1-4C8D-B80A-E7601080BBA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Lit>
              <c:formatCode>#,##0"万トン"</c:formatCode>
              <c:ptCount val="1"/>
              <c:pt idx="0">
                <c:v>1580</c:v>
              </c:pt>
            </c:numLit>
          </c:val>
          <c:extLst>
            <c:ext xmlns:c16="http://schemas.microsoft.com/office/drawing/2014/chart" uri="{C3380CC4-5D6E-409C-BE32-E72D297353CC}">
              <c16:uniqueId val="{00000001-36A1-4C8D-B80A-E7601080BBA7}"/>
            </c:ext>
          </c:extLst>
        </c:ser>
        <c:ser>
          <c:idx val="0"/>
          <c:order val="1"/>
          <c:tx>
            <c:strRef>
              <c:f>'7.N2O'!$BH$24</c:f>
              <c:strCache>
                <c:ptCount val="1"/>
                <c:pt idx="0">
                  <c:v>2023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36A1-4C8D-B80A-E7601080BBA7}"/>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36A1-4C8D-B80A-E7601080BBA7}"/>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36A1-4C8D-B80A-E7601080BBA7}"/>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36A1-4C8D-B80A-E7601080BBA7}"/>
              </c:ext>
            </c:extLst>
          </c:dPt>
          <c:dLbls>
            <c:dLbl>
              <c:idx val="0"/>
              <c:layout>
                <c:manualLayout>
                  <c:x val="0.18838739204798835"/>
                  <c:y val="0.2145949690499183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25898693695"/>
                      <c:h val="0.25011209989969391"/>
                    </c:manualLayout>
                  </c15:layout>
                </c:ext>
                <c:ext xmlns:c16="http://schemas.microsoft.com/office/drawing/2014/chart" uri="{C3380CC4-5D6E-409C-BE32-E72D297353CC}">
                  <c16:uniqueId val="{00000003-36A1-4C8D-B80A-E7601080BBA7}"/>
                </c:ext>
              </c:extLst>
            </c:dLbl>
            <c:dLbl>
              <c:idx val="1"/>
              <c:layout>
                <c:manualLayout>
                  <c:x val="-0.2037677622373586"/>
                  <c:y val="6.506938455004901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479772159867011"/>
                      <c:h val="0.24196639449552246"/>
                    </c:manualLayout>
                  </c15:layout>
                </c:ext>
                <c:ext xmlns:c16="http://schemas.microsoft.com/office/drawing/2014/chart" uri="{C3380CC4-5D6E-409C-BE32-E72D297353CC}">
                  <c16:uniqueId val="{00000005-36A1-4C8D-B80A-E7601080BBA7}"/>
                </c:ext>
              </c:extLst>
            </c:dLbl>
            <c:dLbl>
              <c:idx val="2"/>
              <c:layout>
                <c:manualLayout>
                  <c:x val="-0.18185563253896606"/>
                  <c:y val="-7.3039215113868974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453286962007417"/>
                      <c:h val="0.21601621478340782"/>
                    </c:manualLayout>
                  </c15:layout>
                </c:ext>
                <c:ext xmlns:c16="http://schemas.microsoft.com/office/drawing/2014/chart" uri="{C3380CC4-5D6E-409C-BE32-E72D297353CC}">
                  <c16:uniqueId val="{00000007-36A1-4C8D-B80A-E7601080BBA7}"/>
                </c:ext>
              </c:extLst>
            </c:dLbl>
            <c:dLbl>
              <c:idx val="3"/>
              <c:layout>
                <c:manualLayout>
                  <c:x val="0.28375590744950457"/>
                  <c:y val="-0.1152144669591384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483774908150372"/>
                      <c:h val="0.15777403833957665"/>
                    </c:manualLayout>
                  </c15:layout>
                </c:ext>
                <c:ext xmlns:c16="http://schemas.microsoft.com/office/drawing/2014/chart" uri="{C3380CC4-5D6E-409C-BE32-E72D297353CC}">
                  <c16:uniqueId val="{00000009-36A1-4C8D-B80A-E7601080BBA7}"/>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36A1-4C8D-B80A-E7601080BBA7}"/>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Ref>
              <c:f>('7.N2O'!$BH$27,'7.N2O'!$BH$25,'7.N2O'!$BH$28,'7.N2O'!$BH$26)</c:f>
              <c:numCache>
                <c:formatCode>0.0%</c:formatCode>
                <c:ptCount val="4"/>
                <c:pt idx="0">
                  <c:v>0.49105090965286385</c:v>
                </c:pt>
                <c:pt idx="1">
                  <c:v>0.26258190569312173</c:v>
                </c:pt>
                <c:pt idx="2">
                  <c:v>0.21543983042444703</c:v>
                </c:pt>
                <c:pt idx="3">
                  <c:v>3.0927354229567387E-2</c:v>
                </c:pt>
              </c:numCache>
            </c:numRef>
          </c:val>
          <c:extLst>
            <c:ext xmlns:c16="http://schemas.microsoft.com/office/drawing/2014/chart" uri="{C3380CC4-5D6E-409C-BE32-E72D297353CC}">
              <c16:uniqueId val="{0000000B-36A1-4C8D-B80A-E7601080BBA7}"/>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r>
              <a:rPr lang="en-US" altLang="ja-JP" sz="1800" b="1" i="0" u="none" strike="noStrike" baseline="0">
                <a:solidFill>
                  <a:sysClr val="windowText" lastClr="000000"/>
                </a:solidFill>
                <a:effectLst/>
              </a:rPr>
              <a:t>Proportion of each</a:t>
            </a:r>
            <a:r>
              <a:rPr lang="ja-JP" altLang="en-US" sz="1800" b="1" i="0" u="none" strike="noStrike" baseline="0">
                <a:solidFill>
                  <a:sysClr val="windowText" lastClr="000000"/>
                </a:solidFill>
                <a:effectLst/>
              </a:rPr>
              <a:t> </a:t>
            </a:r>
            <a:r>
              <a:rPr lang="en-US" altLang="ja-JP" sz="1800" b="1" i="0" u="none" strike="noStrike" baseline="0">
                <a:solidFill>
                  <a:sysClr val="windowText" lastClr="000000"/>
                </a:solidFill>
                <a:effectLst/>
              </a:rPr>
              <a:t>gas among GHG emissions </a:t>
            </a:r>
            <a:endParaRPr lang="ja-JP" altLang="en-US" sz="1800" b="1" baseline="0">
              <a:solidFill>
                <a:sysClr val="windowText" lastClr="000000"/>
              </a:solidFill>
              <a:latin typeface="+mn-ea"/>
              <a:ea typeface="+mn-ea"/>
            </a:endParaRPr>
          </a:p>
        </c:rich>
      </c:tx>
      <c:layout>
        <c:manualLayout>
          <c:xMode val="edge"/>
          <c:yMode val="edge"/>
          <c:x val="0.27833950430525639"/>
          <c:y val="2.16500120584713E-2"/>
        </c:manualLayout>
      </c:layout>
      <c:overlay val="0"/>
      <c:spPr>
        <a:noFill/>
        <a:ln>
          <a:noFill/>
        </a:ln>
        <a:effectLst/>
      </c:spPr>
      <c:txPr>
        <a:bodyPr rot="0" spcFirstLastPara="1" vertOverflow="ellipsis" vert="horz" wrap="square" anchor="ctr" anchorCtr="1"/>
        <a:lstStyle/>
        <a:p>
          <a:pPr algn="ctr">
            <a:defRPr sz="1800" b="0" i="0" u="none" strike="noStrike" kern="1200" spc="0" baseline="0">
              <a:solidFill>
                <a:schemeClr val="tx1">
                  <a:lumMod val="65000"/>
                  <a:lumOff val="35000"/>
                </a:schemeClr>
              </a:solidFill>
              <a:latin typeface="+mn-lt"/>
              <a:ea typeface="+mn-ea"/>
              <a:cs typeface="+mn-cs"/>
            </a:defRPr>
          </a:pPr>
          <a:endParaRPr lang="ja-JP" altLang="en-US"/>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v>in FY2023</c:v>
          </c:tx>
          <c:spPr>
            <a:noFill/>
            <a:ln>
              <a:noFill/>
            </a:ln>
          </c:spPr>
          <c:dPt>
            <c:idx val="0"/>
            <c:bubble3D val="0"/>
            <c:spPr>
              <a:noFill/>
              <a:ln w="19050">
                <a:noFill/>
              </a:ln>
              <a:effectLst/>
            </c:spPr>
            <c:extLst>
              <c:ext xmlns:c16="http://schemas.microsoft.com/office/drawing/2014/chart" uri="{C3380CC4-5D6E-409C-BE32-E72D297353CC}">
                <c16:uniqueId val="{00000001-675A-4FBE-8969-A725B1A3D329}"/>
              </c:ext>
            </c:extLst>
          </c:dPt>
          <c:dLbls>
            <c:dLbl>
              <c:idx val="0"/>
              <c:layout>
                <c:manualLayout>
                  <c:x val="-7.7853913427157644E-5"/>
                  <c:y val="-9.8267298795870844E-2"/>
                </c:manualLayout>
              </c:layout>
              <c:tx>
                <c:rich>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fld id="{38B5CA8E-8DAB-4AA9-938F-81F3228CA595}" type="SERIESNAME">
                      <a:rPr lang="en-US" altLang="ja-JP" sz="1800" b="0" baseline="0">
                        <a:solidFill>
                          <a:schemeClr val="tx1"/>
                        </a:solidFill>
                        <a:latin typeface="Calibli"/>
                        <a:ea typeface="+mj-ea"/>
                      </a:rPr>
                      <a:pPr algn="ctr">
                        <a:defRPr sz="1800">
                          <a:solidFill>
                            <a:schemeClr val="tx1"/>
                          </a:solidFill>
                          <a:latin typeface="+mj-ea"/>
                          <a:ea typeface="+mj-ea"/>
                        </a:defRPr>
                      </a:pPr>
                      <a:t>[系列名]</a:t>
                    </a:fld>
                    <a:endParaRPr lang="en-US" altLang="ja-JP" sz="1800" b="0" baseline="0">
                      <a:solidFill>
                        <a:schemeClr val="tx1"/>
                      </a:solidFill>
                      <a:latin typeface="Calibli"/>
                      <a:ea typeface="+mj-ea"/>
                    </a:endParaRPr>
                  </a:p>
                  <a:p>
                    <a:pPr algn="ctr">
                      <a:defRPr sz="1800">
                        <a:solidFill>
                          <a:schemeClr val="tx1"/>
                        </a:solidFill>
                        <a:latin typeface="+mj-ea"/>
                        <a:ea typeface="+mj-ea"/>
                      </a:defRPr>
                    </a:pPr>
                    <a:r>
                      <a:rPr lang="en-US" altLang="ja-JP" sz="1800" b="0" baseline="0">
                        <a:solidFill>
                          <a:schemeClr val="tx1"/>
                        </a:solidFill>
                        <a:latin typeface="Calibli"/>
                        <a:ea typeface="+mj-ea"/>
                      </a:rPr>
                      <a:t> </a:t>
                    </a:r>
                    <a:fld id="{A36F8668-6139-4DD9-A260-52721D3FE21F}" type="VALUE">
                      <a:rPr lang="en-US" altLang="ja-JP" sz="1800" b="0" baseline="0">
                        <a:solidFill>
                          <a:schemeClr val="tx1"/>
                        </a:solidFill>
                        <a:latin typeface="Calibli"/>
                        <a:ea typeface="+mj-ea"/>
                      </a:rPr>
                      <a:pPr algn="ctr">
                        <a:defRPr sz="1800">
                          <a:solidFill>
                            <a:schemeClr val="tx1"/>
                          </a:solidFill>
                          <a:latin typeface="+mj-ea"/>
                          <a:ea typeface="+mj-ea"/>
                        </a:defRPr>
                      </a:pPr>
                      <a:t>[値]</a:t>
                    </a:fld>
                    <a:endParaRPr lang="en-US" altLang="ja-JP" sz="1800" b="0" baseline="0">
                      <a:solidFill>
                        <a:schemeClr val="tx1"/>
                      </a:solidFill>
                      <a:latin typeface="Calibli"/>
                      <a:ea typeface="+mj-ea"/>
                    </a:endParaRPr>
                  </a:p>
                </c:rich>
              </c:tx>
              <c:numFmt formatCode="#,###&quot;Mt&quot;" sourceLinked="0"/>
              <c:spPr>
                <a:noFill/>
                <a:ln>
                  <a:noFill/>
                </a:ln>
                <a:effectLst/>
              </c:spPr>
              <c:txPr>
                <a:bodyPr rot="0" spcFirstLastPara="1" vertOverflow="ellipsis" vert="horz" wrap="square" lIns="38100" tIns="0" rIns="38100" bIns="0" anchor="ctr" anchorCtr="0">
                  <a:noAutofit/>
                </a:bodyPr>
                <a:lstStyle/>
                <a:p>
                  <a:pPr algn="ctr">
                    <a:defRPr sz="1800" b="0" i="0" u="none" strike="noStrike" kern="1200" baseline="0">
                      <a:solidFill>
                        <a:schemeClr val="tx1"/>
                      </a:solidFill>
                      <a:latin typeface="+mj-ea"/>
                      <a:ea typeface="+mj-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26724020112547"/>
                      <c:h val="0.15447023353731223"/>
                    </c:manualLayout>
                  </c15:layout>
                  <c15:dlblFieldTable/>
                  <c15:showDataLabelsRange val="0"/>
                </c:ext>
                <c:ext xmlns:c16="http://schemas.microsoft.com/office/drawing/2014/chart" uri="{C3380CC4-5D6E-409C-BE32-E72D297353CC}">
                  <c16:uniqueId val="{00000001-675A-4FBE-8969-A725B1A3D32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Lit>
              <c:formatCode>#,###"Mt"</c:formatCode>
              <c:ptCount val="1"/>
              <c:pt idx="0">
                <c:v>1070.9394494006924</c:v>
              </c:pt>
            </c:numLit>
          </c:val>
          <c:extLst>
            <c:ext xmlns:c16="http://schemas.microsoft.com/office/drawing/2014/chart" uri="{C3380CC4-5D6E-409C-BE32-E72D297353CC}">
              <c16:uniqueId val="{00000002-675A-4FBE-8969-A725B1A3D329}"/>
            </c:ext>
          </c:extLst>
        </c:ser>
        <c:ser>
          <c:idx val="0"/>
          <c:order val="1"/>
          <c:tx>
            <c:strRef>
              <c:f>'1.Summary'!$BH$4</c:f>
              <c:strCache>
                <c:ptCount val="1"/>
                <c:pt idx="0">
                  <c:v>2023</c:v>
                </c:pt>
              </c:strCache>
            </c:strRef>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675A-4FBE-8969-A725B1A3D329}"/>
              </c:ext>
            </c:extLst>
          </c:dPt>
          <c:dPt>
            <c:idx val="1"/>
            <c:bubble3D val="0"/>
            <c:spPr>
              <a:solidFill>
                <a:srgbClr val="F79646"/>
              </a:solidFill>
              <a:ln w="6350">
                <a:solidFill>
                  <a:schemeClr val="tx1">
                    <a:lumMod val="95000"/>
                    <a:lumOff val="5000"/>
                  </a:schemeClr>
                </a:solidFill>
              </a:ln>
              <a:effectLst/>
            </c:spPr>
            <c:extLst>
              <c:ext xmlns:c16="http://schemas.microsoft.com/office/drawing/2014/chart" uri="{C3380CC4-5D6E-409C-BE32-E72D297353CC}">
                <c16:uniqueId val="{00000006-675A-4FBE-8969-A725B1A3D329}"/>
              </c:ext>
            </c:extLst>
          </c:dPt>
          <c:dPt>
            <c:idx val="2"/>
            <c:bubble3D val="0"/>
            <c:spPr>
              <a:solidFill>
                <a:srgbClr val="1F497D">
                  <a:lumMod val="40000"/>
                  <a:lumOff val="60000"/>
                </a:srgbClr>
              </a:solidFill>
              <a:ln w="6350">
                <a:solidFill>
                  <a:schemeClr val="tx1">
                    <a:lumMod val="95000"/>
                    <a:lumOff val="5000"/>
                  </a:schemeClr>
                </a:solidFill>
              </a:ln>
              <a:effectLst/>
            </c:spPr>
            <c:extLst>
              <c:ext xmlns:c16="http://schemas.microsoft.com/office/drawing/2014/chart" uri="{C3380CC4-5D6E-409C-BE32-E72D297353CC}">
                <c16:uniqueId val="{00000008-675A-4FBE-8969-A725B1A3D329}"/>
              </c:ext>
            </c:extLst>
          </c:dPt>
          <c:dPt>
            <c:idx val="3"/>
            <c:bubble3D val="0"/>
            <c:spPr>
              <a:solidFill>
                <a:srgbClr val="9BBB59"/>
              </a:solidFill>
              <a:ln w="6350">
                <a:solidFill>
                  <a:schemeClr val="tx1">
                    <a:lumMod val="95000"/>
                    <a:lumOff val="5000"/>
                  </a:schemeClr>
                </a:solidFill>
              </a:ln>
              <a:effectLst/>
            </c:spPr>
            <c:extLst>
              <c:ext xmlns:c16="http://schemas.microsoft.com/office/drawing/2014/chart" uri="{C3380CC4-5D6E-409C-BE32-E72D297353CC}">
                <c16:uniqueId val="{0000000A-675A-4FBE-8969-A725B1A3D329}"/>
              </c:ext>
            </c:extLst>
          </c:dPt>
          <c:dPt>
            <c:idx val="4"/>
            <c:bubble3D val="0"/>
            <c:spPr>
              <a:solidFill>
                <a:srgbClr val="CCFFFF"/>
              </a:solidFill>
              <a:ln w="6350">
                <a:solidFill>
                  <a:schemeClr val="tx1">
                    <a:lumMod val="95000"/>
                    <a:lumOff val="5000"/>
                  </a:schemeClr>
                </a:solidFill>
              </a:ln>
              <a:effectLst/>
            </c:spPr>
            <c:extLst>
              <c:ext xmlns:c16="http://schemas.microsoft.com/office/drawing/2014/chart" uri="{C3380CC4-5D6E-409C-BE32-E72D297353CC}">
                <c16:uniqueId val="{0000000C-675A-4FBE-8969-A725B1A3D329}"/>
              </c:ext>
            </c:extLst>
          </c:dPt>
          <c:dPt>
            <c:idx val="5"/>
            <c:bubble3D val="0"/>
            <c:spPr>
              <a:solidFill>
                <a:srgbClr val="FFCCCC"/>
              </a:solidFill>
              <a:ln w="6350">
                <a:solidFill>
                  <a:schemeClr val="tx1">
                    <a:lumMod val="95000"/>
                    <a:lumOff val="5000"/>
                  </a:schemeClr>
                </a:solidFill>
              </a:ln>
              <a:effectLst/>
            </c:spPr>
            <c:extLst>
              <c:ext xmlns:c16="http://schemas.microsoft.com/office/drawing/2014/chart" uri="{C3380CC4-5D6E-409C-BE32-E72D297353CC}">
                <c16:uniqueId val="{0000000E-675A-4FBE-8969-A725B1A3D329}"/>
              </c:ext>
            </c:extLst>
          </c:dPt>
          <c:dPt>
            <c:idx val="6"/>
            <c:bubble3D val="0"/>
            <c:spPr>
              <a:solidFill>
                <a:srgbClr val="CCCCFF"/>
              </a:solidFill>
              <a:ln w="6350">
                <a:solidFill>
                  <a:schemeClr val="tx1">
                    <a:lumMod val="95000"/>
                    <a:lumOff val="5000"/>
                  </a:schemeClr>
                </a:solidFill>
              </a:ln>
              <a:effectLst/>
            </c:spPr>
            <c:extLst>
              <c:ext xmlns:c16="http://schemas.microsoft.com/office/drawing/2014/chart" uri="{C3380CC4-5D6E-409C-BE32-E72D297353CC}">
                <c16:uniqueId val="{00000010-675A-4FBE-8969-A725B1A3D329}"/>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675A-4FBE-8969-A725B1A3D329}"/>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675A-4FBE-8969-A725B1A3D329}"/>
              </c:ext>
            </c:extLst>
          </c:dPt>
          <c:dLbls>
            <c:dLbl>
              <c:idx val="0"/>
              <c:layout>
                <c:manualLayout>
                  <c:x val="0.1497755431573683"/>
                  <c:y val="4.56430370422822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75A-4FBE-8969-A725B1A3D329}"/>
                </c:ext>
              </c:extLst>
            </c:dLbl>
            <c:dLbl>
              <c:idx val="1"/>
              <c:layout>
                <c:manualLayout>
                  <c:x val="-0.22457812056712517"/>
                  <c:y val="-5.0089570786074483E-2"/>
                </c:manualLayout>
              </c:layout>
              <c:tx>
                <c:rich>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fld id="{03EB56BE-A8DB-4F53-84AE-F27B790F8421}" type="CATEGORYNAME">
                      <a:rPr lang="en-US" altLang="ja-JP"/>
                      <a:pPr>
                        <a:defRPr sz="1400">
                          <a:solidFill>
                            <a:sysClr val="windowText" lastClr="000000"/>
                          </a:solidFill>
                        </a:defRPr>
                      </a:pPr>
                      <a:t>[分類名]</a:t>
                    </a:fld>
                    <a:r>
                      <a:rPr lang="en-US" altLang="ja-JP" baseline="0"/>
                      <a:t>
</a:t>
                    </a:r>
                    <a:fld id="{E2F71B94-6A60-498D-A1C2-1FFC6EE480A5}" type="VALUE">
                      <a:rPr lang="en-US" altLang="ja-JP" baseline="0"/>
                      <a:pPr>
                        <a:defRPr sz="1400">
                          <a:solidFill>
                            <a:sysClr val="windowText" lastClr="000000"/>
                          </a:solidFill>
                        </a:defRPr>
                      </a:pPr>
                      <a:t>[値]</a:t>
                    </a:fld>
                    <a:endParaRPr lang="en-US" altLang="ja-JP" baseline="0"/>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en-US" altLang="ja-JP"/>
                </a:p>
              </c:txPr>
              <c:showLegendKey val="0"/>
              <c:showVal val="0"/>
              <c:showCatName val="1"/>
              <c:showSerName val="0"/>
              <c:showPercent val="1"/>
              <c:showBubbleSize val="0"/>
              <c:extLst>
                <c:ext xmlns:c15="http://schemas.microsoft.com/office/drawing/2012/chart" uri="{CE6537A1-D6FC-4f65-9D91-7224C49458BB}">
                  <c15:layout>
                    <c:manualLayout>
                      <c:w val="7.2998276411715052E-2"/>
                      <c:h val="0.13880147573270377"/>
                    </c:manualLayout>
                  </c15:layout>
                  <c15:dlblFieldTable/>
                  <c15:showDataLabelsRange val="0"/>
                </c:ext>
                <c:ext xmlns:c16="http://schemas.microsoft.com/office/drawing/2014/chart" uri="{C3380CC4-5D6E-409C-BE32-E72D297353CC}">
                  <c16:uniqueId val="{00000006-675A-4FBE-8969-A725B1A3D329}"/>
                </c:ext>
              </c:extLst>
            </c:dLbl>
            <c:dLbl>
              <c:idx val="2"/>
              <c:layout>
                <c:manualLayout>
                  <c:x val="-0.15663540959451128"/>
                  <c:y val="-0.1425770158749506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5A-4FBE-8969-A725B1A3D329}"/>
                </c:ext>
              </c:extLst>
            </c:dLbl>
            <c:dLbl>
              <c:idx val="3"/>
              <c:layout>
                <c:manualLayout>
                  <c:x val="-8.5890844363571056E-2"/>
                  <c:y val="-0.1680885958716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75A-4FBE-8969-A725B1A3D329}"/>
                </c:ext>
              </c:extLst>
            </c:dLbl>
            <c:dLbl>
              <c:idx val="4"/>
              <c:layout>
                <c:manualLayout>
                  <c:x val="-1.4834153648619812E-2"/>
                  <c:y val="-0.173551354083444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75A-4FBE-8969-A725B1A3D329}"/>
                </c:ext>
              </c:extLst>
            </c:dLbl>
            <c:dLbl>
              <c:idx val="5"/>
              <c:layout>
                <c:manualLayout>
                  <c:x val="8.7869786048380402E-2"/>
                  <c:y val="-0.175767437638452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75A-4FBE-8969-A725B1A3D329}"/>
                </c:ext>
              </c:extLst>
            </c:dLbl>
            <c:dLbl>
              <c:idx val="6"/>
              <c:layout>
                <c:manualLayout>
                  <c:x val="0.18413372803403666"/>
                  <c:y val="-9.9932285791748732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6739458457308877E-2"/>
                      <c:h val="0.12540376958537899"/>
                    </c:manualLayout>
                  </c15:layout>
                </c:ext>
                <c:ext xmlns:c16="http://schemas.microsoft.com/office/drawing/2014/chart" uri="{C3380CC4-5D6E-409C-BE32-E72D297353CC}">
                  <c16:uniqueId val="{00000010-675A-4FBE-8969-A725B1A3D329}"/>
                </c:ext>
              </c:extLst>
            </c:dLbl>
            <c:dLbl>
              <c:idx val="7"/>
              <c:delete val="1"/>
              <c:extLst>
                <c:ext xmlns:c15="http://schemas.microsoft.com/office/drawing/2012/chart" uri="{CE6537A1-D6FC-4f65-9D91-7224C49458BB}"/>
                <c:ext xmlns:c16="http://schemas.microsoft.com/office/drawing/2014/chart" uri="{C3380CC4-5D6E-409C-BE32-E72D297353CC}">
                  <c16:uniqueId val="{00000012-675A-4FBE-8969-A725B1A3D329}"/>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75A-4FBE-8969-A725B1A3D32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ysClr val="windowText" lastClr="000000">
                      <a:lumMod val="75000"/>
                      <a:lumOff val="25000"/>
                    </a:sysClr>
                  </a:solidFill>
                  <a:round/>
                </a:ln>
                <a:effectLst/>
              </c:spPr>
            </c:leaderLines>
            <c:extLst>
              <c:ext xmlns:c15="http://schemas.microsoft.com/office/drawing/2012/chart" uri="{CE6537A1-D6FC-4f65-9D91-7224C49458BB}"/>
            </c:extLst>
          </c:dLbls>
          <c:cat>
            <c:strLit>
              <c:ptCount val="7"/>
              <c:pt idx="0">
                <c:v>CO₂</c:v>
              </c:pt>
              <c:pt idx="1">
                <c:v>CH₄</c:v>
              </c:pt>
              <c:pt idx="2">
                <c:v>N₂O</c:v>
              </c:pt>
              <c:pt idx="3">
                <c:v>HFCs</c:v>
              </c:pt>
              <c:pt idx="4">
                <c:v>PFCs</c:v>
              </c:pt>
              <c:pt idx="5">
                <c:v>SF₆</c:v>
              </c:pt>
              <c:pt idx="6">
                <c:v>NF₃</c:v>
              </c:pt>
            </c:strLit>
          </c:cat>
          <c:val>
            <c:numRef>
              <c:f>('1.Summary'!$BH$21,'1.Summary'!$BH$24,'1.Summary'!$BH$25,'1.Summary'!$BH$27,'1.Summary'!$BH$28,'1.Summary'!$BH$29,'1.Summary'!$BH$30)</c:f>
              <c:numCache>
                <c:formatCode>#0.0%;[Red]\-#0.0%</c:formatCode>
                <c:ptCount val="7"/>
                <c:pt idx="0">
                  <c:v>0.92322368209341954</c:v>
                </c:pt>
                <c:pt idx="1">
                  <c:v>2.7445209550618365E-2</c:v>
                </c:pt>
                <c:pt idx="2">
                  <c:v>1.475779030125368E-2</c:v>
                </c:pt>
                <c:pt idx="3">
                  <c:v>2.9598371664949059E-2</c:v>
                </c:pt>
                <c:pt idx="4">
                  <c:v>2.8525721817093484E-3</c:v>
                </c:pt>
                <c:pt idx="5">
                  <c:v>1.9299342204301276E-3</c:v>
                </c:pt>
                <c:pt idx="6" formatCode="#0.00%;[Red]\-#0.00%">
                  <c:v>1.9243998761987085E-4</c:v>
                </c:pt>
              </c:numCache>
            </c:numRef>
          </c:val>
          <c:extLst>
            <c:ext xmlns:c16="http://schemas.microsoft.com/office/drawing/2014/chart" uri="{C3380CC4-5D6E-409C-BE32-E72D297353CC}">
              <c16:uniqueId val="{00000015-675A-4FBE-8969-A725B1A3D329}"/>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2013年度</c:v>
          </c:tx>
          <c:spPr>
            <a:noFill/>
          </c:spPr>
          <c:dPt>
            <c:idx val="0"/>
            <c:bubble3D val="0"/>
            <c:spPr>
              <a:noFill/>
              <a:ln>
                <a:noFill/>
              </a:ln>
              <a:effectLst/>
            </c:spPr>
            <c:extLst>
              <c:ext xmlns:c16="http://schemas.microsoft.com/office/drawing/2014/chart" uri="{C3380CC4-5D6E-409C-BE32-E72D297353CC}">
                <c16:uniqueId val="{00000000-63F7-4D62-A049-E00105A92418}"/>
              </c:ext>
            </c:extLst>
          </c:dPt>
          <c:dLbls>
            <c:dLbl>
              <c:idx val="0"/>
              <c:layout>
                <c:manualLayout>
                  <c:x val="3.0428772815997864E-4"/>
                  <c:y val="-0.1155956703238194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ja-JP" altLang="en-US" sz="1300"/>
                      <a:pPr>
                        <a:defRPr sz="1400"/>
                      </a:pPr>
                      <a:t>[系列名]</a:t>
                    </a:fld>
                    <a:endParaRPr lang="ja-JP" altLang="en-US" sz="1300" baseline="0"/>
                  </a:p>
                  <a:p>
                    <a:pPr>
                      <a:defRPr sz="1400"/>
                    </a:pPr>
                    <a:fld id="{B5BE40CC-05CC-4783-B1D6-DB982F334CAB}" type="VALUE">
                      <a:rPr lang="ja-JP" altLang="en-US" sz="13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6861650865"/>
                      <c:h val="0.15310652930357202"/>
                    </c:manualLayout>
                  </c15:layout>
                  <c15:dlblFieldTable/>
                  <c15:showDataLabelsRange val="0"/>
                </c:ext>
                <c:ext xmlns:c16="http://schemas.microsoft.com/office/drawing/2014/chart" uri="{C3380CC4-5D6E-409C-BE32-E72D297353CC}">
                  <c16:uniqueId val="{00000000-63F7-4D62-A049-E00105A9241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Lit>
              <c:formatCode>#,##0"万トン"</c:formatCode>
              <c:ptCount val="1"/>
              <c:pt idx="0">
                <c:v>1970</c:v>
              </c:pt>
            </c:numLit>
          </c:val>
          <c:extLst>
            <c:ext xmlns:c16="http://schemas.microsoft.com/office/drawing/2014/chart" uri="{C3380CC4-5D6E-409C-BE32-E72D297353CC}">
              <c16:uniqueId val="{00000001-63F7-4D62-A049-E00105A92418}"/>
            </c:ext>
          </c:extLst>
        </c:ser>
        <c:ser>
          <c:idx val="0"/>
          <c:order val="1"/>
          <c:tx>
            <c:strRef>
              <c:f>'7.N2O'!$AX$24</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3F7-4D62-A049-E00105A92418}"/>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3F7-4D62-A049-E00105A92418}"/>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3F7-4D62-A049-E00105A92418}"/>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3F7-4D62-A049-E00105A92418}"/>
              </c:ext>
            </c:extLst>
          </c:dPt>
          <c:dLbls>
            <c:dLbl>
              <c:idx val="0"/>
              <c:layout>
                <c:manualLayout>
                  <c:x val="0.17646358144130941"/>
                  <c:y val="0.256420031215110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99210742251162"/>
                      <c:h val="0.2349928228029802"/>
                    </c:manualLayout>
                  </c15:layout>
                </c:ext>
                <c:ext xmlns:c16="http://schemas.microsoft.com/office/drawing/2014/chart" uri="{C3380CC4-5D6E-409C-BE32-E72D297353CC}">
                  <c16:uniqueId val="{00000003-63F7-4D62-A049-E00105A92418}"/>
                </c:ext>
              </c:extLst>
            </c:dLbl>
            <c:dLbl>
              <c:idx val="1"/>
              <c:layout>
                <c:manualLayout>
                  <c:x val="-0.21997746127867393"/>
                  <c:y val="6.7626421005253221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23401606618755"/>
                      <c:h val="0.27965545132337105"/>
                    </c:manualLayout>
                  </c15:layout>
                </c:ext>
                <c:ext xmlns:c16="http://schemas.microsoft.com/office/drawing/2014/chart" uri="{C3380CC4-5D6E-409C-BE32-E72D297353CC}">
                  <c16:uniqueId val="{00000005-63F7-4D62-A049-E00105A92418}"/>
                </c:ext>
              </c:extLst>
            </c:dLbl>
            <c:dLbl>
              <c:idx val="2"/>
              <c:layout>
                <c:manualLayout>
                  <c:x val="-0.18955003928331635"/>
                  <c:y val="-7.7255975301328383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702707213935535"/>
                      <c:h val="0.17648129371824375"/>
                    </c:manualLayout>
                  </c15:layout>
                </c:ext>
                <c:ext xmlns:c16="http://schemas.microsoft.com/office/drawing/2014/chart" uri="{C3380CC4-5D6E-409C-BE32-E72D297353CC}">
                  <c16:uniqueId val="{00000007-63F7-4D62-A049-E00105A92418}"/>
                </c:ext>
              </c:extLst>
            </c:dLbl>
            <c:dLbl>
              <c:idx val="3"/>
              <c:layout>
                <c:manualLayout>
                  <c:x val="0.29599653923731201"/>
                  <c:y val="-9.9161521110073134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675965857797017"/>
                      <c:h val="0.21540401884662147"/>
                    </c:manualLayout>
                  </c15:layout>
                </c:ext>
                <c:ext xmlns:c16="http://schemas.microsoft.com/office/drawing/2014/chart" uri="{C3380CC4-5D6E-409C-BE32-E72D297353CC}">
                  <c16:uniqueId val="{00000009-63F7-4D62-A049-E00105A92418}"/>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3F7-4D62-A049-E00105A9241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農業
 （家畜排せつ物の管理、
農用地の土壌等）</c:v>
              </c:pt>
              <c:pt idx="1">
                <c:v>燃料の燃焼・漏出</c:v>
              </c:pt>
              <c:pt idx="2">
                <c:v>廃棄物
（排水処理、焼却等）</c:v>
              </c:pt>
              <c:pt idx="3">
                <c:v>工業プロセス及び製品の使用
（化学産業、半導体・液晶製造等）</c:v>
              </c:pt>
            </c:strLit>
          </c:cat>
          <c:val>
            <c:numRef>
              <c:f>('7.N2O'!$AX$27,'7.N2O'!$AX$25,'7.N2O'!$AX$28,'7.N2O'!$AX$26)</c:f>
              <c:numCache>
                <c:formatCode>0.0%</c:formatCode>
                <c:ptCount val="4"/>
                <c:pt idx="0">
                  <c:v>0.45193776366180716</c:v>
                </c:pt>
                <c:pt idx="1">
                  <c:v>0.28257404474719505</c:v>
                </c:pt>
                <c:pt idx="2">
                  <c:v>0.20192028214269878</c:v>
                </c:pt>
                <c:pt idx="3">
                  <c:v>6.3567909448298945E-2</c:v>
                </c:pt>
              </c:numCache>
            </c:numRef>
          </c:val>
          <c:extLst>
            <c:ext xmlns:c16="http://schemas.microsoft.com/office/drawing/2014/chart" uri="{C3380CC4-5D6E-409C-BE32-E72D297353CC}">
              <c16:uniqueId val="{0000000B-63F7-4D62-A049-E00105A9241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   in FY2023</c:v>
          </c:tx>
          <c:spPr>
            <a:noFill/>
          </c:spPr>
          <c:dPt>
            <c:idx val="0"/>
            <c:bubble3D val="0"/>
            <c:spPr>
              <a:noFill/>
              <a:ln>
                <a:noFill/>
              </a:ln>
              <a:effectLst/>
            </c:spPr>
            <c:extLst>
              <c:ext xmlns:c16="http://schemas.microsoft.com/office/drawing/2014/chart" uri="{C3380CC4-5D6E-409C-BE32-E72D297353CC}">
                <c16:uniqueId val="{00000000-F593-4A7F-9CDA-AF430FE2868C}"/>
              </c:ext>
            </c:extLst>
          </c:dPt>
          <c:dLbls>
            <c:dLbl>
              <c:idx val="0"/>
              <c:layout>
                <c:manualLayout>
                  <c:x val="-2.9260912830901716E-3"/>
                  <c:y val="-0.12482645936214148"/>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18542040121941472"/>
                    </c:manualLayout>
                  </c15:layout>
                  <c15:dlblFieldTable/>
                  <c15:showDataLabelsRange val="0"/>
                </c:ext>
                <c:ext xmlns:c16="http://schemas.microsoft.com/office/drawing/2014/chart" uri="{C3380CC4-5D6E-409C-BE32-E72D297353CC}">
                  <c16:uniqueId val="{00000000-F593-4A7F-9CDA-AF430FE2868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Lit>
              <c:formatCode>###.0"Mt"</c:formatCode>
              <c:ptCount val="1"/>
              <c:pt idx="0">
                <c:v>15.8</c:v>
              </c:pt>
            </c:numLit>
          </c:val>
          <c:extLst>
            <c:ext xmlns:c16="http://schemas.microsoft.com/office/drawing/2014/chart" uri="{C3380CC4-5D6E-409C-BE32-E72D297353CC}">
              <c16:uniqueId val="{00000001-F593-4A7F-9CDA-AF430FE2868C}"/>
            </c:ext>
          </c:extLst>
        </c:ser>
        <c:ser>
          <c:idx val="0"/>
          <c:order val="1"/>
          <c:tx>
            <c:strRef>
              <c:f>'7.N2O'!$BH$24</c:f>
              <c:strCache>
                <c:ptCount val="1"/>
                <c:pt idx="0">
                  <c:v>2023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F593-4A7F-9CDA-AF430FE2868C}"/>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F593-4A7F-9CDA-AF430FE2868C}"/>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F593-4A7F-9CDA-AF430FE2868C}"/>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F593-4A7F-9CDA-AF430FE2868C}"/>
              </c:ext>
            </c:extLst>
          </c:dPt>
          <c:dLbls>
            <c:dLbl>
              <c:idx val="0"/>
              <c:layout>
                <c:manualLayout>
                  <c:x val="0.20257811010803284"/>
                  <c:y val="0.22522137732405345"/>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976580953551814"/>
                      <c:h val="0.32918394792295713"/>
                    </c:manualLayout>
                  </c15:layout>
                </c:ext>
                <c:ext xmlns:c16="http://schemas.microsoft.com/office/drawing/2014/chart" uri="{C3380CC4-5D6E-409C-BE32-E72D297353CC}">
                  <c16:uniqueId val="{00000003-F593-4A7F-9CDA-AF430FE2868C}"/>
                </c:ext>
              </c:extLst>
            </c:dLbl>
            <c:dLbl>
              <c:idx val="1"/>
              <c:layout>
                <c:manualLayout>
                  <c:x val="-0.23378178937749194"/>
                  <c:y val="0.11594133409117828"/>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692395723968751"/>
                      <c:h val="0.2544162697450843"/>
                    </c:manualLayout>
                  </c15:layout>
                </c:ext>
                <c:ext xmlns:c16="http://schemas.microsoft.com/office/drawing/2014/chart" uri="{C3380CC4-5D6E-409C-BE32-E72D297353CC}">
                  <c16:uniqueId val="{00000005-F593-4A7F-9CDA-AF430FE2868C}"/>
                </c:ext>
              </c:extLst>
            </c:dLbl>
            <c:dLbl>
              <c:idx val="2"/>
              <c:layout>
                <c:manualLayout>
                  <c:x val="-0.29205825233803617"/>
                  <c:y val="-7.8889282310144488E-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002971995598628"/>
                      <c:h val="0.31224212343486712"/>
                    </c:manualLayout>
                  </c15:layout>
                </c:ext>
                <c:ext xmlns:c16="http://schemas.microsoft.com/office/drawing/2014/chart" uri="{C3380CC4-5D6E-409C-BE32-E72D297353CC}">
                  <c16:uniqueId val="{00000007-F593-4A7F-9CDA-AF430FE2868C}"/>
                </c:ext>
              </c:extLst>
            </c:dLbl>
            <c:dLbl>
              <c:idx val="3"/>
              <c:layout>
                <c:manualLayout>
                  <c:x val="0.2921176533974934"/>
                  <c:y val="-0.12594694931882447"/>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28603715125751"/>
                      <c:h val="0.23212743154015308"/>
                    </c:manualLayout>
                  </c15:layout>
                </c:ext>
                <c:ext xmlns:c16="http://schemas.microsoft.com/office/drawing/2014/chart" uri="{C3380CC4-5D6E-409C-BE32-E72D297353CC}">
                  <c16:uniqueId val="{00000009-F593-4A7F-9CDA-AF430FE2868C}"/>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F593-4A7F-9CDA-AF430FE2868C}"/>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Ref>
              <c:f>('7.N2O'!$BH$27,'7.N2O'!$BH$25,'7.N2O'!$BH$28,'7.N2O'!$BH$26)</c:f>
              <c:numCache>
                <c:formatCode>0.0%</c:formatCode>
                <c:ptCount val="4"/>
                <c:pt idx="0">
                  <c:v>0.49105090965286385</c:v>
                </c:pt>
                <c:pt idx="1">
                  <c:v>0.26258190569312173</c:v>
                </c:pt>
                <c:pt idx="2">
                  <c:v>0.21543983042444703</c:v>
                </c:pt>
                <c:pt idx="3">
                  <c:v>3.0927354229567387E-2</c:v>
                </c:pt>
              </c:numCache>
            </c:numRef>
          </c:val>
          <c:extLst>
            <c:ext xmlns:c16="http://schemas.microsoft.com/office/drawing/2014/chart" uri="{C3380CC4-5D6E-409C-BE32-E72D297353CC}">
              <c16:uniqueId val="{0000000B-F593-4A7F-9CDA-AF430FE2868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v>   in FY2013</c:v>
          </c:tx>
          <c:spPr>
            <a:noFill/>
          </c:spPr>
          <c:dPt>
            <c:idx val="0"/>
            <c:bubble3D val="0"/>
            <c:spPr>
              <a:noFill/>
              <a:ln>
                <a:noFill/>
              </a:ln>
              <a:effectLst/>
            </c:spPr>
            <c:extLst>
              <c:ext xmlns:c16="http://schemas.microsoft.com/office/drawing/2014/chart" uri="{C3380CC4-5D6E-409C-BE32-E72D297353CC}">
                <c16:uniqueId val="{00000000-6897-473A-855D-3322D53A85E2}"/>
              </c:ext>
            </c:extLst>
          </c:dPt>
          <c:dLbls>
            <c:dLbl>
              <c:idx val="0"/>
              <c:layout>
                <c:manualLayout>
                  <c:x val="-7.2460550091097706E-3"/>
                  <c:y val="-0.12310371317807969"/>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FDD4C8C0-F755-428A-90F5-023AA4C42C51}" type="SERIESNAME">
                      <a:rPr lang="en-US" altLang="ja-JP" sz="1400"/>
                      <a:pPr>
                        <a:defRPr sz="1400"/>
                      </a:pPr>
                      <a:t>[系列名]</a:t>
                    </a:fld>
                    <a:endParaRPr lang="en-US" altLang="ja-JP" sz="1400" baseline="0"/>
                  </a:p>
                  <a:p>
                    <a:pPr>
                      <a:defRPr sz="1400"/>
                    </a:pPr>
                    <a:fld id="{B5BE40CC-05CC-4783-B1D6-DB982F334CAB}"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128910141462448"/>
                      <c:h val="0.21812867752621676"/>
                    </c:manualLayout>
                  </c15:layout>
                  <c15:dlblFieldTable/>
                  <c15:showDataLabelsRange val="0"/>
                </c:ext>
                <c:ext xmlns:c16="http://schemas.microsoft.com/office/drawing/2014/chart" uri="{C3380CC4-5D6E-409C-BE32-E72D297353CC}">
                  <c16:uniqueId val="{00000000-6897-473A-855D-3322D53A85E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Lit>
              <c:formatCode>###.0"Mt"</c:formatCode>
              <c:ptCount val="1"/>
              <c:pt idx="0">
                <c:v>19.7</c:v>
              </c:pt>
            </c:numLit>
          </c:val>
          <c:extLst>
            <c:ext xmlns:c16="http://schemas.microsoft.com/office/drawing/2014/chart" uri="{C3380CC4-5D6E-409C-BE32-E72D297353CC}">
              <c16:uniqueId val="{00000001-6897-473A-855D-3322D53A85E2}"/>
            </c:ext>
          </c:extLst>
        </c:ser>
        <c:ser>
          <c:idx val="0"/>
          <c:order val="1"/>
          <c:tx>
            <c:strRef>
              <c:f>'7.N2O'!$AX$24</c:f>
              <c:strCache>
                <c:ptCount val="1"/>
                <c:pt idx="0">
                  <c:v>2013</c:v>
                </c:pt>
              </c:strCache>
            </c:strRef>
          </c:tx>
          <c:dPt>
            <c:idx val="0"/>
            <c:bubble3D val="0"/>
            <c:spPr>
              <a:solidFill>
                <a:schemeClr val="accent1">
                  <a:shade val="58000"/>
                </a:schemeClr>
              </a:solidFill>
              <a:ln>
                <a:noFill/>
              </a:ln>
              <a:effectLst/>
            </c:spPr>
            <c:extLst>
              <c:ext xmlns:c16="http://schemas.microsoft.com/office/drawing/2014/chart" uri="{C3380CC4-5D6E-409C-BE32-E72D297353CC}">
                <c16:uniqueId val="{00000003-6897-473A-855D-3322D53A85E2}"/>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5-6897-473A-855D-3322D53A85E2}"/>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7-6897-473A-855D-3322D53A85E2}"/>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9-6897-473A-855D-3322D53A85E2}"/>
              </c:ext>
            </c:extLst>
          </c:dPt>
          <c:dLbls>
            <c:dLbl>
              <c:idx val="0"/>
              <c:layout>
                <c:manualLayout>
                  <c:x val="0.20121268320527957"/>
                  <c:y val="0.27034458297105157"/>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37619073549861"/>
                      <c:h val="0.35595321009785003"/>
                    </c:manualLayout>
                  </c15:layout>
                </c:ext>
                <c:ext xmlns:c16="http://schemas.microsoft.com/office/drawing/2014/chart" uri="{C3380CC4-5D6E-409C-BE32-E72D297353CC}">
                  <c16:uniqueId val="{00000003-6897-473A-855D-3322D53A85E2}"/>
                </c:ext>
              </c:extLst>
            </c:dLbl>
            <c:dLbl>
              <c:idx val="1"/>
              <c:layout>
                <c:manualLayout>
                  <c:x val="-0.24797372437423057"/>
                  <c:y val="7.4310020745627967E-2"/>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436666998030049"/>
                      <c:h val="0.26641623158278271"/>
                    </c:manualLayout>
                  </c15:layout>
                </c:ext>
                <c:ext xmlns:c16="http://schemas.microsoft.com/office/drawing/2014/chart" uri="{C3380CC4-5D6E-409C-BE32-E72D297353CC}">
                  <c16:uniqueId val="{00000005-6897-473A-855D-3322D53A85E2}"/>
                </c:ext>
              </c:extLst>
            </c:dLbl>
            <c:dLbl>
              <c:idx val="2"/>
              <c:layout>
                <c:manualLayout>
                  <c:x val="-0.20044899165205057"/>
                  <c:y val="-0.16268117118885583"/>
                </c:manualLayout>
              </c:layout>
              <c:numFmt formatCode="0.0%" sourceLinked="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562377043272222"/>
                      <c:h val="0.28533942044446015"/>
                    </c:manualLayout>
                  </c15:layout>
                </c:ext>
                <c:ext xmlns:c16="http://schemas.microsoft.com/office/drawing/2014/chart" uri="{C3380CC4-5D6E-409C-BE32-E72D297353CC}">
                  <c16:uniqueId val="{00000007-6897-473A-855D-3322D53A85E2}"/>
                </c:ext>
              </c:extLst>
            </c:dLbl>
            <c:dLbl>
              <c:idx val="3"/>
              <c:layout>
                <c:manualLayout>
                  <c:x val="0.3463490403569689"/>
                  <c:y val="-9.3542376467948343E-2"/>
                </c:manualLayout>
              </c:layout>
              <c:numFmt formatCode="0.0%" sourceLinked="0"/>
              <c:spPr>
                <a:noFill/>
                <a:ln>
                  <a:noFill/>
                </a:ln>
                <a:effectLst/>
              </c:spPr>
              <c:txPr>
                <a:bodyPr rot="0" spcFirstLastPara="1" vertOverflow="ellipsis" vert="horz" wrap="square" anchor="ct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94671832978992"/>
                      <c:h val="0.22249190134194158"/>
                    </c:manualLayout>
                  </c15:layout>
                </c:ext>
                <c:ext xmlns:c16="http://schemas.microsoft.com/office/drawing/2014/chart" uri="{C3380CC4-5D6E-409C-BE32-E72D297353CC}">
                  <c16:uniqueId val="{00000009-6897-473A-855D-3322D53A85E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6897-473A-855D-3322D53A85E2}"/>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Lit>
              <c:ptCount val="4"/>
              <c:pt idx="0">
                <c:v>Agriculture
(manure management, 
agricultural soils, etc.)</c:v>
              </c:pt>
              <c:pt idx="1">
                <c:v>Energy
(fuel combustion and
 fugitive emissions from fuels)</c:v>
              </c:pt>
              <c:pt idx="2">
                <c:v>Waste
(wastewater treatment, 
waste incineration, etc.)</c:v>
              </c:pt>
              <c:pt idx="3">
                <c:v>Industrial Processes and Product Use
(chemical industry, semiconductor and liquid crystals manufacturing, etc.)</c:v>
              </c:pt>
            </c:strLit>
          </c:cat>
          <c:val>
            <c:numRef>
              <c:f>('7.N2O'!$AX$27,'7.N2O'!$AX$25,'7.N2O'!$AX$28,'7.N2O'!$AX$26)</c:f>
              <c:numCache>
                <c:formatCode>0.0%</c:formatCode>
                <c:ptCount val="4"/>
                <c:pt idx="0">
                  <c:v>0.45193776366180716</c:v>
                </c:pt>
                <c:pt idx="1">
                  <c:v>0.28257404474719505</c:v>
                </c:pt>
                <c:pt idx="2">
                  <c:v>0.20192028214269878</c:v>
                </c:pt>
                <c:pt idx="3">
                  <c:v>6.3567909448298945E-2</c:v>
                </c:pt>
              </c:numCache>
            </c:numRef>
          </c:val>
          <c:extLst>
            <c:ext xmlns:c16="http://schemas.microsoft.com/office/drawing/2014/chart" uri="{C3380CC4-5D6E-409C-BE32-E72D297353CC}">
              <c16:uniqueId val="{0000000B-6897-473A-855D-3322D53A85E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2023年</c:v>
          </c:tx>
          <c:dPt>
            <c:idx val="0"/>
            <c:bubble3D val="0"/>
            <c:spPr>
              <a:noFill/>
              <a:ln>
                <a:noFill/>
              </a:ln>
              <a:effectLst/>
            </c:spPr>
            <c:extLst>
              <c:ext xmlns:c16="http://schemas.microsoft.com/office/drawing/2014/chart" uri="{C3380CC4-5D6E-409C-BE32-E72D297353CC}">
                <c16:uniqueId val="{00000000-F4E1-4F7F-B433-C76C98FA1290}"/>
              </c:ext>
            </c:extLst>
          </c:dPt>
          <c:dLbls>
            <c:dLbl>
              <c:idx val="0"/>
              <c:layout>
                <c:manualLayout>
                  <c:x val="2.5388234280243594E-3"/>
                  <c:y val="-0.1046795316809346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30128432158"/>
                      <c:h val="0.13330085903333108"/>
                    </c:manualLayout>
                  </c15:layout>
                  <c15:dlblFieldTable/>
                  <c15:showDataLabelsRange val="0"/>
                </c:ext>
                <c:ext xmlns:c16="http://schemas.microsoft.com/office/drawing/2014/chart" uri="{C3380CC4-5D6E-409C-BE32-E72D297353CC}">
                  <c16:uniqueId val="{00000000-F4E1-4F7F-B433-C76C98FA12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'8.F-gas'!$T$22:$T$27</c:f>
              <c:strCache>
                <c:ptCount val="6"/>
                <c:pt idx="0">
                  <c:v>半導体</c:v>
                </c:pt>
                <c:pt idx="1">
                  <c:v>液晶</c:v>
                </c:pt>
                <c:pt idx="2">
                  <c:v>洗浄剤・溶剤</c:v>
                </c:pt>
                <c:pt idx="3">
                  <c:v>PFCsの製造時の漏出</c:v>
                </c:pt>
                <c:pt idx="4">
                  <c:v>その他</c:v>
                </c:pt>
                <c:pt idx="5">
                  <c:v>アルミニウム製造</c:v>
                </c:pt>
              </c:strCache>
            </c:strRef>
          </c:cat>
          <c:val>
            <c:numLit>
              <c:formatCode>#,##0"万トン"</c:formatCode>
              <c:ptCount val="1"/>
              <c:pt idx="0">
                <c:v>310</c:v>
              </c:pt>
            </c:numLit>
          </c:val>
          <c:extLst>
            <c:ext xmlns:c16="http://schemas.microsoft.com/office/drawing/2014/chart" uri="{C3380CC4-5D6E-409C-BE32-E72D297353CC}">
              <c16:uniqueId val="{00000001-F4E1-4F7F-B433-C76C98FA1290}"/>
            </c:ext>
          </c:extLst>
        </c:ser>
        <c:ser>
          <c:idx val="0"/>
          <c:order val="1"/>
          <c:tx>
            <c:strRef>
              <c:f>'8.F-gas'!$BH$43</c:f>
              <c:strCache>
                <c:ptCount val="1"/>
                <c:pt idx="0">
                  <c:v>2023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F4E1-4F7F-B433-C76C98FA1290}"/>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F4E1-4F7F-B433-C76C98FA1290}"/>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F4E1-4F7F-B433-C76C98FA1290}"/>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F4E1-4F7F-B433-C76C98FA1290}"/>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F4E1-4F7F-B433-C76C98FA1290}"/>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F4E1-4F7F-B433-C76C98FA1290}"/>
              </c:ext>
            </c:extLst>
          </c:dPt>
          <c:dLbls>
            <c:dLbl>
              <c:idx val="0"/>
              <c:layout>
                <c:manualLayout>
                  <c:x val="0.20513772265844235"/>
                  <c:y val="-2.2407509467697083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6319897995324786"/>
                      <c:h val="0.12133248728810578"/>
                    </c:manualLayout>
                  </c15:layout>
                </c:ext>
                <c:ext xmlns:c16="http://schemas.microsoft.com/office/drawing/2014/chart" uri="{C3380CC4-5D6E-409C-BE32-E72D297353CC}">
                  <c16:uniqueId val="{00000003-F4E1-4F7F-B433-C76C98FA1290}"/>
                </c:ext>
              </c:extLst>
            </c:dLbl>
            <c:dLbl>
              <c:idx val="1"/>
              <c:layout>
                <c:manualLayout>
                  <c:x val="-0.12588401327368531"/>
                  <c:y val="0.1252166738153771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5264302177952388"/>
                      <c:h val="0.10529359377754263"/>
                    </c:manualLayout>
                  </c15:layout>
                </c:ext>
                <c:ext xmlns:c16="http://schemas.microsoft.com/office/drawing/2014/chart" uri="{C3380CC4-5D6E-409C-BE32-E72D297353CC}">
                  <c16:uniqueId val="{00000005-F4E1-4F7F-B433-C76C98FA1290}"/>
                </c:ext>
              </c:extLst>
            </c:dLbl>
            <c:dLbl>
              <c:idx val="2"/>
              <c:layout>
                <c:manualLayout>
                  <c:x val="-0.17467690346063938"/>
                  <c:y val="-5.54538275343108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713133646830609"/>
                      <c:h val="0.11169809472522158"/>
                    </c:manualLayout>
                  </c15:layout>
                </c:ext>
                <c:ext xmlns:c16="http://schemas.microsoft.com/office/drawing/2014/chart" uri="{C3380CC4-5D6E-409C-BE32-E72D297353CC}">
                  <c16:uniqueId val="{00000007-F4E1-4F7F-B433-C76C98FA1290}"/>
                </c:ext>
              </c:extLst>
            </c:dLbl>
            <c:dLbl>
              <c:idx val="3"/>
              <c:layout>
                <c:manualLayout>
                  <c:x val="-0.18439611815541548"/>
                  <c:y val="-0.118343849494470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693702628037115"/>
                      <c:h val="9.564659297473721E-2"/>
                    </c:manualLayout>
                  </c15:layout>
                </c:ext>
                <c:ext xmlns:c16="http://schemas.microsoft.com/office/drawing/2014/chart" uri="{C3380CC4-5D6E-409C-BE32-E72D297353CC}">
                  <c16:uniqueId val="{00000009-F4E1-4F7F-B433-C76C98FA1290}"/>
                </c:ext>
              </c:extLst>
            </c:dLbl>
            <c:dLbl>
              <c:idx val="4"/>
              <c:layout>
                <c:manualLayout>
                  <c:x val="0.1160174584924886"/>
                  <c:y val="-0.1405496271234276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0048130246515999"/>
                      <c:h val="5.501534968071127E-2"/>
                    </c:manualLayout>
                  </c15:layout>
                </c:ext>
                <c:ext xmlns:c16="http://schemas.microsoft.com/office/drawing/2014/chart" uri="{C3380CC4-5D6E-409C-BE32-E72D297353CC}">
                  <c16:uniqueId val="{0000000B-F4E1-4F7F-B433-C76C98FA1290}"/>
                </c:ext>
              </c:extLst>
            </c:dLbl>
            <c:dLbl>
              <c:idx val="5"/>
              <c:delete val="1"/>
              <c:extLst>
                <c:ext xmlns:c15="http://schemas.microsoft.com/office/drawing/2012/chart" uri="{CE6537A1-D6FC-4f65-9D91-7224C49458BB}"/>
                <c:ext xmlns:c16="http://schemas.microsoft.com/office/drawing/2014/chart" uri="{C3380CC4-5D6E-409C-BE32-E72D297353CC}">
                  <c16:uniqueId val="{0000000C-F4E1-4F7F-B433-C76C98FA1290}"/>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F4E1-4F7F-B433-C76C98FA1290}"/>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F4E1-4F7F-B433-C76C98FA1290}"/>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F4E1-4F7F-B433-C76C98FA1290}"/>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'8.F-gas'!$T$22:$T$27</c:f>
              <c:strCache>
                <c:ptCount val="6"/>
                <c:pt idx="0">
                  <c:v>半導体</c:v>
                </c:pt>
                <c:pt idx="1">
                  <c:v>液晶</c:v>
                </c:pt>
                <c:pt idx="2">
                  <c:v>洗浄剤・溶剤</c:v>
                </c:pt>
                <c:pt idx="3">
                  <c:v>PFCsの製造時の漏出</c:v>
                </c:pt>
                <c:pt idx="4">
                  <c:v>その他</c:v>
                </c:pt>
                <c:pt idx="5">
                  <c:v>アルミニウム製造</c:v>
                </c:pt>
              </c:strCache>
            </c:strRef>
          </c:cat>
          <c:val>
            <c:numRef>
              <c:f>'8.F-gas'!$BH$61:$BH$66</c:f>
              <c:numCache>
                <c:formatCode>0.0%</c:formatCode>
                <c:ptCount val="6"/>
                <c:pt idx="0">
                  <c:v>0.40280971891629269</c:v>
                </c:pt>
                <c:pt idx="1">
                  <c:v>9.8379861327434637E-3</c:v>
                </c:pt>
                <c:pt idx="2">
                  <c:v>0.55055023779400725</c:v>
                </c:pt>
                <c:pt idx="3">
                  <c:v>1.2017033970243333E-2</c:v>
                </c:pt>
                <c:pt idx="4">
                  <c:v>2.4785023186713221E-2</c:v>
                </c:pt>
                <c:pt idx="5">
                  <c:v>0</c:v>
                </c:pt>
              </c:numCache>
            </c:numRef>
          </c:val>
          <c:extLst>
            <c:ext xmlns:c16="http://schemas.microsoft.com/office/drawing/2014/chart" uri="{C3380CC4-5D6E-409C-BE32-E72D297353CC}">
              <c16:uniqueId val="{00000010-F4E1-4F7F-B433-C76C98FA129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9454-46CF-B7D4-EEBA0F681D01}"/>
              </c:ext>
            </c:extLst>
          </c:dPt>
          <c:dLbls>
            <c:dLbl>
              <c:idx val="0"/>
              <c:layout>
                <c:manualLayout>
                  <c:x val="5.2914488159709087E-3"/>
                  <c:y val="-0.10455680437940346"/>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9454-46CF-B7D4-EEBA0F681D0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'8.F-gas'!$T$61:$T$66</c:f>
              <c:strCache>
                <c:ptCount val="6"/>
                <c:pt idx="0">
                  <c:v>半導体</c:v>
                </c:pt>
                <c:pt idx="1">
                  <c:v>液晶</c:v>
                </c:pt>
                <c:pt idx="2">
                  <c:v>洗浄剤・溶剤</c:v>
                </c:pt>
                <c:pt idx="3">
                  <c:v>PFCsの製造時の漏出</c:v>
                </c:pt>
                <c:pt idx="4">
                  <c:v>その他</c:v>
                </c:pt>
                <c:pt idx="5">
                  <c:v>アルミニウム製造</c:v>
                </c:pt>
              </c:strCache>
            </c:strRef>
          </c:cat>
          <c:val>
            <c:numLit>
              <c:formatCode>#,##0"万トン"</c:formatCode>
              <c:ptCount val="1"/>
              <c:pt idx="0">
                <c:v>300</c:v>
              </c:pt>
            </c:numLit>
          </c:val>
          <c:extLst>
            <c:ext xmlns:c16="http://schemas.microsoft.com/office/drawing/2014/chart" uri="{C3380CC4-5D6E-409C-BE32-E72D297353CC}">
              <c16:uniqueId val="{00000001-9454-46CF-B7D4-EEBA0F681D01}"/>
            </c:ext>
          </c:extLst>
        </c:ser>
        <c:ser>
          <c:idx val="0"/>
          <c:order val="1"/>
          <c:tx>
            <c:strRef>
              <c:f>'8.F-gas'!$AX$43</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9454-46CF-B7D4-EEBA0F681D01}"/>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9454-46CF-B7D4-EEBA0F681D01}"/>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9454-46CF-B7D4-EEBA0F681D01}"/>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9454-46CF-B7D4-EEBA0F681D01}"/>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9454-46CF-B7D4-EEBA0F681D01}"/>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9454-46CF-B7D4-EEBA0F681D01}"/>
              </c:ext>
            </c:extLst>
          </c:dPt>
          <c:dLbls>
            <c:dLbl>
              <c:idx val="0"/>
              <c:layout>
                <c:manualLayout>
                  <c:x val="0.1746627243422198"/>
                  <c:y val="-5.239566831183524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428842132775743"/>
                      <c:h val="0.12133260113846896"/>
                    </c:manualLayout>
                  </c15:layout>
                </c:ext>
                <c:ext xmlns:c16="http://schemas.microsoft.com/office/drawing/2014/chart" uri="{C3380CC4-5D6E-409C-BE32-E72D297353CC}">
                  <c16:uniqueId val="{00000003-9454-46CF-B7D4-EEBA0F681D01}"/>
                </c:ext>
              </c:extLst>
            </c:dLbl>
            <c:dLbl>
              <c:idx val="1"/>
              <c:layout>
                <c:manualLayout>
                  <c:x val="0.12767195940059245"/>
                  <c:y val="0.1128528166722521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5028402160655163"/>
                      <c:h val="9.9097775739219282E-2"/>
                    </c:manualLayout>
                  </c15:layout>
                </c:ext>
                <c:ext xmlns:c16="http://schemas.microsoft.com/office/drawing/2014/chart" uri="{C3380CC4-5D6E-409C-BE32-E72D297353CC}">
                  <c16:uniqueId val="{00000005-9454-46CF-B7D4-EEBA0F681D01}"/>
                </c:ext>
              </c:extLst>
            </c:dLbl>
            <c:dLbl>
              <c:idx val="2"/>
              <c:layout>
                <c:manualLayout>
                  <c:x val="-0.18014919846663183"/>
                  <c:y val="2.2211234975696888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7165054887611081"/>
                      <c:h val="0.11470271931919497"/>
                    </c:manualLayout>
                  </c15:layout>
                </c:ext>
                <c:ext xmlns:c16="http://schemas.microsoft.com/office/drawing/2014/chart" uri="{C3380CC4-5D6E-409C-BE32-E72D297353CC}">
                  <c16:uniqueId val="{00000007-9454-46CF-B7D4-EEBA0F681D01}"/>
                </c:ext>
              </c:extLst>
            </c:dLbl>
            <c:dLbl>
              <c:idx val="3"/>
              <c:layout>
                <c:manualLayout>
                  <c:x val="-0.17609188796721995"/>
                  <c:y val="-0.1197017986507392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80092350583725"/>
                      <c:h val="9.8697954540037811E-2"/>
                    </c:manualLayout>
                  </c15:layout>
                </c:ext>
                <c:ext xmlns:c16="http://schemas.microsoft.com/office/drawing/2014/chart" uri="{C3380CC4-5D6E-409C-BE32-E72D297353CC}">
                  <c16:uniqueId val="{00000009-9454-46CF-B7D4-EEBA0F681D01}"/>
                </c:ext>
              </c:extLst>
            </c:dLbl>
            <c:dLbl>
              <c:idx val="4"/>
              <c:layout>
                <c:manualLayout>
                  <c:x val="-6.4768470116745589E-3"/>
                  <c:y val="-0.17753179964774876"/>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157649416274612"/>
                      <c:h val="9.8256302899092818E-2"/>
                    </c:manualLayout>
                  </c15:layout>
                </c:ext>
                <c:ext xmlns:c16="http://schemas.microsoft.com/office/drawing/2014/chart" uri="{C3380CC4-5D6E-409C-BE32-E72D297353CC}">
                  <c16:uniqueId val="{0000000B-9454-46CF-B7D4-EEBA0F681D01}"/>
                </c:ext>
              </c:extLst>
            </c:dLbl>
            <c:dLbl>
              <c:idx val="5"/>
              <c:layout>
                <c:manualLayout>
                  <c:x val="0.2223793067656889"/>
                  <c:y val="-0.11542731223805354"/>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981306552649888"/>
                      <c:h val="9.2769506630225429E-2"/>
                    </c:manualLayout>
                  </c15:layout>
                </c:ext>
                <c:ext xmlns:c16="http://schemas.microsoft.com/office/drawing/2014/chart" uri="{C3380CC4-5D6E-409C-BE32-E72D297353CC}">
                  <c16:uniqueId val="{0000000C-9454-46CF-B7D4-EEBA0F681D01}"/>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9454-46CF-B7D4-EEBA0F681D01}"/>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9454-46CF-B7D4-EEBA0F681D01}"/>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9454-46CF-B7D4-EEBA0F681D01}"/>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'8.F-gas'!$T$61:$T$66</c:f>
              <c:strCache>
                <c:ptCount val="6"/>
                <c:pt idx="0">
                  <c:v>半導体</c:v>
                </c:pt>
                <c:pt idx="1">
                  <c:v>液晶</c:v>
                </c:pt>
                <c:pt idx="2">
                  <c:v>洗浄剤・溶剤</c:v>
                </c:pt>
                <c:pt idx="3">
                  <c:v>PFCsの製造時の漏出</c:v>
                </c:pt>
                <c:pt idx="4">
                  <c:v>その他</c:v>
                </c:pt>
                <c:pt idx="5">
                  <c:v>アルミニウム製造</c:v>
                </c:pt>
              </c:strCache>
            </c:strRef>
          </c:cat>
          <c:val>
            <c:numRef>
              <c:f>'8.F-gas'!$AX$61:$AX$66</c:f>
              <c:numCache>
                <c:formatCode>0.0%</c:formatCode>
                <c:ptCount val="6"/>
                <c:pt idx="0">
                  <c:v>0.46680405190390228</c:v>
                </c:pt>
                <c:pt idx="1">
                  <c:v>2.2737560949774659E-2</c:v>
                </c:pt>
                <c:pt idx="2">
                  <c:v>0.46733444933206325</c:v>
                </c:pt>
                <c:pt idx="3">
                  <c:v>3.3663540263068198E-2</c:v>
                </c:pt>
                <c:pt idx="4">
                  <c:v>4.702872040296251E-3</c:v>
                </c:pt>
                <c:pt idx="5">
                  <c:v>4.7575255108955206E-3</c:v>
                </c:pt>
              </c:numCache>
            </c:numRef>
          </c:val>
          <c:extLst>
            <c:ext xmlns:c16="http://schemas.microsoft.com/office/drawing/2014/chart" uri="{C3380CC4-5D6E-409C-BE32-E72D297353CC}">
              <c16:uniqueId val="{00000010-9454-46CF-B7D4-EEBA0F681D0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2023年</c:v>
          </c:tx>
          <c:spPr>
            <a:noFill/>
          </c:spPr>
          <c:dPt>
            <c:idx val="0"/>
            <c:bubble3D val="0"/>
            <c:spPr>
              <a:noFill/>
              <a:ln>
                <a:noFill/>
              </a:ln>
              <a:effectLst/>
            </c:spPr>
            <c:extLst>
              <c:ext xmlns:c16="http://schemas.microsoft.com/office/drawing/2014/chart" uri="{C3380CC4-5D6E-409C-BE32-E72D297353CC}">
                <c16:uniqueId val="{00000000-EF11-4970-887B-EDDB2F762188}"/>
              </c:ext>
            </c:extLst>
          </c:dPt>
          <c:dLbls>
            <c:dLbl>
              <c:idx val="0"/>
              <c:layout>
                <c:manualLayout>
                  <c:x val="5.4788520249323888E-3"/>
                  <c:y val="-0.11038595210791978"/>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EF11-4970-887B-EDDB2F7621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Lit>
              <c:formatCode>#,##0"万トン"</c:formatCode>
              <c:ptCount val="1"/>
              <c:pt idx="0">
                <c:v>210</c:v>
              </c:pt>
            </c:numLit>
          </c:val>
          <c:extLst>
            <c:ext xmlns:c16="http://schemas.microsoft.com/office/drawing/2014/chart" uri="{C3380CC4-5D6E-409C-BE32-E72D297353CC}">
              <c16:uniqueId val="{00000001-EF11-4970-887B-EDDB2F762188}"/>
            </c:ext>
          </c:extLst>
        </c:ser>
        <c:ser>
          <c:idx val="0"/>
          <c:order val="1"/>
          <c:tx>
            <c:strRef>
              <c:f>'8.F-gas'!$BH$43</c:f>
              <c:strCache>
                <c:ptCount val="1"/>
                <c:pt idx="0">
                  <c:v>2023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EF11-4970-887B-EDDB2F76218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EF11-4970-887B-EDDB2F76218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EF11-4970-887B-EDDB2F76218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EF11-4970-887B-EDDB2F76218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EF11-4970-887B-EDDB2F76218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EF11-4970-887B-EDDB2F762188}"/>
              </c:ext>
            </c:extLst>
          </c:dPt>
          <c:dLbls>
            <c:dLbl>
              <c:idx val="0"/>
              <c:layout>
                <c:manualLayout>
                  <c:x val="0.15643804140721401"/>
                  <c:y val="-4.80479626157675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EF11-4970-887B-EDDB2F762188}"/>
                </c:ext>
              </c:extLst>
            </c:dLbl>
            <c:dLbl>
              <c:idx val="1"/>
              <c:layout>
                <c:manualLayout>
                  <c:x val="-0.12754143693274958"/>
                  <c:y val="0.1111910381151092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4309997392578961"/>
                      <c:h val="8.602047944388598E-2"/>
                    </c:manualLayout>
                  </c15:layout>
                </c:ext>
                <c:ext xmlns:c16="http://schemas.microsoft.com/office/drawing/2014/chart" uri="{C3380CC4-5D6E-409C-BE32-E72D297353CC}">
                  <c16:uniqueId val="{00000005-EF11-4970-887B-EDDB2F762188}"/>
                </c:ext>
              </c:extLst>
            </c:dLbl>
            <c:dLbl>
              <c:idx val="2"/>
              <c:layout>
                <c:manualLayout>
                  <c:x val="-0.17926554949273993"/>
                  <c:y val="1.332255048763355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13823895341248"/>
                      <c:h val="0.12107572185161489"/>
                    </c:manualLayout>
                  </c15:layout>
                </c:ext>
                <c:ext xmlns:c16="http://schemas.microsoft.com/office/drawing/2014/chart" uri="{C3380CC4-5D6E-409C-BE32-E72D297353CC}">
                  <c16:uniqueId val="{00000007-EF11-4970-887B-EDDB2F762188}"/>
                </c:ext>
              </c:extLst>
            </c:dLbl>
            <c:dLbl>
              <c:idx val="3"/>
              <c:layout>
                <c:manualLayout>
                  <c:x val="-0.11065466832329965"/>
                  <c:y val="-4.475413108635279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5757771644021257"/>
                      <c:h val="9.6214115582299115E-2"/>
                    </c:manualLayout>
                  </c15:layout>
                </c:ext>
                <c:ext xmlns:c16="http://schemas.microsoft.com/office/drawing/2014/chart" uri="{C3380CC4-5D6E-409C-BE32-E72D297353CC}">
                  <c16:uniqueId val="{00000009-EF11-4970-887B-EDDB2F762188}"/>
                </c:ext>
              </c:extLst>
            </c:dLbl>
            <c:dLbl>
              <c:idx val="4"/>
              <c:layout>
                <c:manualLayout>
                  <c:x val="-0.12681842630306697"/>
                  <c:y val="-0.1311427179709931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EF11-4970-887B-EDDB2F762188}"/>
                </c:ext>
              </c:extLst>
            </c:dLbl>
            <c:dLbl>
              <c:idx val="5"/>
              <c:layout>
                <c:manualLayout>
                  <c:x val="4.8859669376866983E-2"/>
                  <c:y val="-0.18971560887217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352488940973632"/>
                      <c:h val="8.6954151261649598E-2"/>
                    </c:manualLayout>
                  </c15:layout>
                </c:ext>
                <c:ext xmlns:c16="http://schemas.microsoft.com/office/drawing/2014/chart" uri="{C3380CC4-5D6E-409C-BE32-E72D297353CC}">
                  <c16:uniqueId val="{0000000D-EF11-4970-887B-EDDB2F76218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EF11-4970-887B-EDDB2F76218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EF11-4970-887B-EDDB2F76218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EF11-4970-887B-EDDB2F762188}"/>
                </c:ext>
              </c:extLst>
            </c:dLbl>
            <c:dLbl>
              <c:idx val="9"/>
              <c:delete val="1"/>
              <c:extLst>
                <c:ext xmlns:c15="http://schemas.microsoft.com/office/drawing/2012/chart" uri="{CE6537A1-D6FC-4f65-9D91-7224C49458BB}"/>
                <c:ext xmlns:c16="http://schemas.microsoft.com/office/drawing/2014/chart" uri="{C3380CC4-5D6E-409C-BE32-E72D297353CC}">
                  <c16:uniqueId val="{00000011-EF11-4970-887B-EDDB2F76218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Ref>
              <c:f>'8.F-gas'!$BH$68:$BH$73</c:f>
              <c:numCache>
                <c:formatCode>0.0%</c:formatCode>
                <c:ptCount val="6"/>
                <c:pt idx="0">
                  <c:v>0.3969941725816809</c:v>
                </c:pt>
                <c:pt idx="1">
                  <c:v>0.31976515118355142</c:v>
                </c:pt>
                <c:pt idx="2">
                  <c:v>0.10486550374690329</c:v>
                </c:pt>
                <c:pt idx="3">
                  <c:v>0.13197841133596569</c:v>
                </c:pt>
                <c:pt idx="4">
                  <c:v>3.5026761829887988E-2</c:v>
                </c:pt>
                <c:pt idx="5">
                  <c:v>1.1369999322010547E-2</c:v>
                </c:pt>
              </c:numCache>
            </c:numRef>
          </c:val>
          <c:extLst>
            <c:ext xmlns:c16="http://schemas.microsoft.com/office/drawing/2014/chart" uri="{C3380CC4-5D6E-409C-BE32-E72D297353CC}">
              <c16:uniqueId val="{00000012-EF11-4970-887B-EDDB2F76218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9044152266239298"/>
          <c:y val="0.22390303212943452"/>
          <c:w val="0.61215874565972217"/>
          <c:h val="0.58054410043347959"/>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273C-4DB9-BC3A-C0EF8312982C}"/>
              </c:ext>
            </c:extLst>
          </c:dPt>
          <c:dLbls>
            <c:dLbl>
              <c:idx val="0"/>
              <c:layout>
                <c:manualLayout>
                  <c:x val="5.4920218192574593E-3"/>
                  <c:y val="-0.10134149631952576"/>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273C-4DB9-BC3A-C0EF831298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Lit>
              <c:formatCode>#,##0"万トン"</c:formatCode>
              <c:ptCount val="1"/>
              <c:pt idx="0">
                <c:v>230</c:v>
              </c:pt>
            </c:numLit>
          </c:val>
          <c:extLst>
            <c:ext xmlns:c16="http://schemas.microsoft.com/office/drawing/2014/chart" uri="{C3380CC4-5D6E-409C-BE32-E72D297353CC}">
              <c16:uniqueId val="{00000001-273C-4DB9-BC3A-C0EF8312982C}"/>
            </c:ext>
          </c:extLst>
        </c:ser>
        <c:ser>
          <c:idx val="0"/>
          <c:order val="1"/>
          <c:tx>
            <c:strRef>
              <c:f>'8.F-gas'!$AX$43</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273C-4DB9-BC3A-C0EF8312982C}"/>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273C-4DB9-BC3A-C0EF8312982C}"/>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273C-4DB9-BC3A-C0EF8312982C}"/>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273C-4DB9-BC3A-C0EF8312982C}"/>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273C-4DB9-BC3A-C0EF8312982C}"/>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273C-4DB9-BC3A-C0EF8312982C}"/>
              </c:ext>
            </c:extLst>
          </c:dPt>
          <c:dLbls>
            <c:dLbl>
              <c:idx val="0"/>
              <c:layout>
                <c:manualLayout>
                  <c:x val="0.15987306185898131"/>
                  <c:y val="-0.112816426414361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273C-4DB9-BC3A-C0EF8312982C}"/>
                </c:ext>
              </c:extLst>
            </c:dLbl>
            <c:dLbl>
              <c:idx val="1"/>
              <c:layout>
                <c:manualLayout>
                  <c:x val="-0.24611792054455989"/>
                  <c:y val="9.472849513689753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660656301286578"/>
                      <c:h val="0.15300886959923643"/>
                    </c:manualLayout>
                  </c15:layout>
                </c:ext>
                <c:ext xmlns:c16="http://schemas.microsoft.com/office/drawing/2014/chart" uri="{C3380CC4-5D6E-409C-BE32-E72D297353CC}">
                  <c16:uniqueId val="{00000005-273C-4DB9-BC3A-C0EF8312982C}"/>
                </c:ext>
              </c:extLst>
            </c:dLbl>
            <c:dLbl>
              <c:idx val="2"/>
              <c:layout>
                <c:manualLayout>
                  <c:x val="-0.21800702277259601"/>
                  <c:y val="5.3366078345700681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273C-4DB9-BC3A-C0EF8312982C}"/>
                </c:ext>
              </c:extLst>
            </c:dLbl>
            <c:dLbl>
              <c:idx val="3"/>
              <c:layout>
                <c:manualLayout>
                  <c:x val="-0.23839893933544951"/>
                  <c:y val="-0.1110594275160910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238989637305701"/>
                      <c:h val="0.10796384401274067"/>
                    </c:manualLayout>
                  </c15:layout>
                </c:ext>
                <c:ext xmlns:c16="http://schemas.microsoft.com/office/drawing/2014/chart" uri="{C3380CC4-5D6E-409C-BE32-E72D297353CC}">
                  <c16:uniqueId val="{00000009-273C-4DB9-BC3A-C0EF8312982C}"/>
                </c:ext>
              </c:extLst>
            </c:dLbl>
            <c:dLbl>
              <c:idx val="4"/>
              <c:layout>
                <c:manualLayout>
                  <c:x val="-0.24199951419427751"/>
                  <c:y val="-0.1718783826040939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84826054773"/>
                      <c:h val="9.8914746477660756E-2"/>
                    </c:manualLayout>
                  </c15:layout>
                </c:ext>
                <c:ext xmlns:c16="http://schemas.microsoft.com/office/drawing/2014/chart" uri="{C3380CC4-5D6E-409C-BE32-E72D297353CC}">
                  <c16:uniqueId val="{0000000B-273C-4DB9-BC3A-C0EF8312982C}"/>
                </c:ext>
              </c:extLst>
            </c:dLbl>
            <c:dLbl>
              <c:idx val="5"/>
              <c:layout>
                <c:manualLayout>
                  <c:x val="6.5448802714021453E-2"/>
                  <c:y val="-0.1750287239232115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151529602759878"/>
                      <c:h val="0.1045784957961491"/>
                    </c:manualLayout>
                  </c15:layout>
                </c:ext>
                <c:ext xmlns:c16="http://schemas.microsoft.com/office/drawing/2014/chart" uri="{C3380CC4-5D6E-409C-BE32-E72D297353CC}">
                  <c16:uniqueId val="{0000000D-273C-4DB9-BC3A-C0EF8312982C}"/>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273C-4DB9-BC3A-C0EF8312982C}"/>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273C-4DB9-BC3A-C0EF8312982C}"/>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273C-4DB9-BC3A-C0EF8312982C}"/>
                </c:ext>
              </c:extLst>
            </c:dLbl>
            <c:dLbl>
              <c:idx val="9"/>
              <c:delete val="1"/>
              <c:extLst>
                <c:ext xmlns:c15="http://schemas.microsoft.com/office/drawing/2012/chart" uri="{CE6537A1-D6FC-4f65-9D91-7224C49458BB}"/>
                <c:ext xmlns:c16="http://schemas.microsoft.com/office/drawing/2014/chart" uri="{C3380CC4-5D6E-409C-BE32-E72D297353CC}">
                  <c16:uniqueId val="{00000011-273C-4DB9-BC3A-C0EF831298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'8.F-gas'!$T$68:$T$73</c:f>
              <c:strCache>
                <c:ptCount val="6"/>
                <c:pt idx="0">
                  <c:v>粒子加速器等</c:v>
                </c:pt>
                <c:pt idx="1">
                  <c:v>電気絶縁ガス使用機器</c:v>
                </c:pt>
                <c:pt idx="2">
                  <c:v>マグネシウム製造</c:v>
                </c:pt>
                <c:pt idx="3">
                  <c:v>半導体</c:v>
                </c:pt>
                <c:pt idx="4">
                  <c:v>液晶</c:v>
                </c:pt>
                <c:pt idx="5">
                  <c:v>SF6 製造時の漏出</c:v>
                </c:pt>
              </c:strCache>
            </c:strRef>
          </c:cat>
          <c:val>
            <c:numRef>
              <c:f>'8.F-gas'!$AX$68:$AX$73</c:f>
              <c:numCache>
                <c:formatCode>0.0%</c:formatCode>
                <c:ptCount val="6"/>
                <c:pt idx="0">
                  <c:v>0.36528953132084985</c:v>
                </c:pt>
                <c:pt idx="1">
                  <c:v>0.29841541890681689</c:v>
                </c:pt>
                <c:pt idx="2">
                  <c:v>6.8778855078197157E-2</c:v>
                </c:pt>
                <c:pt idx="3">
                  <c:v>0.15195542504593107</c:v>
                </c:pt>
                <c:pt idx="4">
                  <c:v>7.4730848386789867E-2</c:v>
                </c:pt>
                <c:pt idx="5">
                  <c:v>4.0829921261415165E-2</c:v>
                </c:pt>
              </c:numCache>
            </c:numRef>
          </c:val>
          <c:extLst>
            <c:ext xmlns:c16="http://schemas.microsoft.com/office/drawing/2014/chart" uri="{C3380CC4-5D6E-409C-BE32-E72D297353CC}">
              <c16:uniqueId val="{00000012-273C-4DB9-BC3A-C0EF8312982C}"/>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2023年</c:v>
          </c:tx>
          <c:dPt>
            <c:idx val="0"/>
            <c:bubble3D val="0"/>
            <c:spPr>
              <a:noFill/>
              <a:ln>
                <a:noFill/>
              </a:ln>
              <a:effectLst/>
            </c:spPr>
            <c:extLst>
              <c:ext xmlns:c16="http://schemas.microsoft.com/office/drawing/2014/chart" uri="{C3380CC4-5D6E-409C-BE32-E72D297353CC}">
                <c16:uniqueId val="{00000000-1F52-48A8-B8D1-64A4B42A1650}"/>
              </c:ext>
            </c:extLst>
          </c:dPt>
          <c:dLbls>
            <c:dLbl>
              <c:idx val="0"/>
              <c:layout>
                <c:manualLayout>
                  <c:x val="7.9580333279158037E-3"/>
                  <c:y val="-0.10634601837269533"/>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1F52-48A8-B8D1-64A4B42A165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Lit>
              <c:formatCode>#,##0"万トン"</c:formatCode>
              <c:ptCount val="1"/>
              <c:pt idx="0">
                <c:v>20.6</c:v>
              </c:pt>
            </c:numLit>
          </c:val>
          <c:extLst>
            <c:ext xmlns:c16="http://schemas.microsoft.com/office/drawing/2014/chart" uri="{C3380CC4-5D6E-409C-BE32-E72D297353CC}">
              <c16:uniqueId val="{00000001-1F52-48A8-B8D1-64A4B42A1650}"/>
            </c:ext>
          </c:extLst>
        </c:ser>
        <c:ser>
          <c:idx val="0"/>
          <c:order val="1"/>
          <c:tx>
            <c:strRef>
              <c:f>'8.F-gas'!$BH$43</c:f>
              <c:strCache>
                <c:ptCount val="1"/>
                <c:pt idx="0">
                  <c:v>2023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F52-48A8-B8D1-64A4B42A1650}"/>
              </c:ext>
            </c:extLst>
          </c:dPt>
          <c:dPt>
            <c:idx val="1"/>
            <c:bubble3D val="0"/>
            <c:spPr>
              <a:solidFill>
                <a:schemeClr val="accent4"/>
              </a:solidFill>
              <a:ln>
                <a:noFill/>
              </a:ln>
              <a:effectLst/>
            </c:spPr>
            <c:extLst>
              <c:ext xmlns:c16="http://schemas.microsoft.com/office/drawing/2014/chart" uri="{C3380CC4-5D6E-409C-BE32-E72D297353CC}">
                <c16:uniqueId val="{00000005-1F52-48A8-B8D1-64A4B42A1650}"/>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F52-48A8-B8D1-64A4B42A1650}"/>
              </c:ext>
            </c:extLst>
          </c:dPt>
          <c:dLbls>
            <c:dLbl>
              <c:idx val="0"/>
              <c:layout>
                <c:manualLayout>
                  <c:x val="0.13293073868217756"/>
                  <c:y val="0.108471351478056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31634294226765"/>
                      <c:h val="0.1191199458393026"/>
                    </c:manualLayout>
                  </c15:layout>
                </c:ext>
                <c:ext xmlns:c16="http://schemas.microsoft.com/office/drawing/2014/chart" uri="{C3380CC4-5D6E-409C-BE32-E72D297353CC}">
                  <c16:uniqueId val="{00000003-1F52-48A8-B8D1-64A4B42A1650}"/>
                </c:ext>
              </c:extLst>
            </c:dLbl>
            <c:dLbl>
              <c:idx val="1"/>
              <c:layout>
                <c:manualLayout>
                  <c:x val="-0.19256677244052522"/>
                  <c:y val="-8.06146581677695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363921989723371"/>
                      <c:h val="0.11455764078898908"/>
                    </c:manualLayout>
                  </c15:layout>
                </c:ext>
                <c:ext xmlns:c16="http://schemas.microsoft.com/office/drawing/2014/chart" uri="{C3380CC4-5D6E-409C-BE32-E72D297353CC}">
                  <c16:uniqueId val="{00000005-1F52-48A8-B8D1-64A4B42A1650}"/>
                </c:ext>
              </c:extLst>
            </c:dLbl>
            <c:dLbl>
              <c:idx val="2"/>
              <c:layout>
                <c:manualLayout>
                  <c:x val="-1.3460166564530814E-2"/>
                  <c:y val="-0.1495544061649217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0535941769"/>
                      <c:h val="9.2893123621029472E-2"/>
                    </c:manualLayout>
                  </c15:layout>
                </c:ext>
                <c:ext xmlns:c16="http://schemas.microsoft.com/office/drawing/2014/chart" uri="{C3380CC4-5D6E-409C-BE32-E72D297353CC}">
                  <c16:uniqueId val="{00000007-1F52-48A8-B8D1-64A4B42A1650}"/>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F52-48A8-B8D1-64A4B42A1650}"/>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F52-48A8-B8D1-64A4B42A1650}"/>
                </c:ext>
              </c:extLst>
            </c:dLbl>
            <c:dLbl>
              <c:idx val="5"/>
              <c:delete val="1"/>
              <c:extLst>
                <c:ext xmlns:c15="http://schemas.microsoft.com/office/drawing/2012/chart" uri="{CE6537A1-D6FC-4f65-9D91-7224C49458BB}"/>
                <c:ext xmlns:c16="http://schemas.microsoft.com/office/drawing/2014/chart" uri="{C3380CC4-5D6E-409C-BE32-E72D297353CC}">
                  <c16:uniqueId val="{0000000A-1F52-48A8-B8D1-64A4B42A1650}"/>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F52-48A8-B8D1-64A4B42A1650}"/>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F52-48A8-B8D1-64A4B42A1650}"/>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F52-48A8-B8D1-64A4B42A1650}"/>
                </c:ext>
              </c:extLst>
            </c:dLbl>
            <c:dLbl>
              <c:idx val="9"/>
              <c:delete val="1"/>
              <c:extLst>
                <c:ext xmlns:c15="http://schemas.microsoft.com/office/drawing/2012/chart" uri="{CE6537A1-D6FC-4f65-9D91-7224C49458BB}"/>
                <c:ext xmlns:c16="http://schemas.microsoft.com/office/drawing/2014/chart" uri="{C3380CC4-5D6E-409C-BE32-E72D297353CC}">
                  <c16:uniqueId val="{0000000E-1F52-48A8-B8D1-64A4B42A165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Ref>
              <c:f>'8.F-gas'!$BH$75:$BH$77</c:f>
              <c:numCache>
                <c:formatCode>0.0%</c:formatCode>
                <c:ptCount val="3"/>
                <c:pt idx="0">
                  <c:v>0.89470442030762753</c:v>
                </c:pt>
                <c:pt idx="1">
                  <c:v>6.5621314410368364E-2</c:v>
                </c:pt>
                <c:pt idx="2">
                  <c:v>3.9674265282004129E-2</c:v>
                </c:pt>
              </c:numCache>
            </c:numRef>
          </c:val>
          <c:extLst>
            <c:ext xmlns:c16="http://schemas.microsoft.com/office/drawing/2014/chart" uri="{C3380CC4-5D6E-409C-BE32-E72D297353CC}">
              <c16:uniqueId val="{0000000F-1F52-48A8-B8D1-64A4B42A1650}"/>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2013年</c:v>
          </c:tx>
          <c:spPr>
            <a:noFill/>
          </c:spPr>
          <c:dPt>
            <c:idx val="0"/>
            <c:bubble3D val="0"/>
            <c:spPr>
              <a:noFill/>
              <a:ln>
                <a:noFill/>
              </a:ln>
              <a:effectLst/>
            </c:spPr>
            <c:extLst>
              <c:ext xmlns:c16="http://schemas.microsoft.com/office/drawing/2014/chart" uri="{C3380CC4-5D6E-409C-BE32-E72D297353CC}">
                <c16:uniqueId val="{00000000-31FC-4CB2-894A-DC5C192DE76F}"/>
              </c:ext>
            </c:extLst>
          </c:dPt>
          <c:dLbls>
            <c:dLbl>
              <c:idx val="0"/>
              <c:layout>
                <c:manualLayout>
                  <c:x val="7.9300477737721947E-3"/>
                  <c:y val="-0.10914068177013933"/>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31FC-4CB2-894A-DC5C192DE76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Lit>
              <c:formatCode>#,##0"万トン"</c:formatCode>
              <c:ptCount val="1"/>
              <c:pt idx="0">
                <c:v>150</c:v>
              </c:pt>
            </c:numLit>
          </c:val>
          <c:extLst>
            <c:ext xmlns:c16="http://schemas.microsoft.com/office/drawing/2014/chart" uri="{C3380CC4-5D6E-409C-BE32-E72D297353CC}">
              <c16:uniqueId val="{00000001-31FC-4CB2-894A-DC5C192DE76F}"/>
            </c:ext>
          </c:extLst>
        </c:ser>
        <c:ser>
          <c:idx val="0"/>
          <c:order val="1"/>
          <c:tx>
            <c:strRef>
              <c:f>'8.F-gas'!$AX$43</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31FC-4CB2-894A-DC5C192DE76F}"/>
              </c:ext>
            </c:extLst>
          </c:dPt>
          <c:dPt>
            <c:idx val="1"/>
            <c:bubble3D val="0"/>
            <c:spPr>
              <a:solidFill>
                <a:schemeClr val="accent4"/>
              </a:solidFill>
              <a:ln>
                <a:noFill/>
              </a:ln>
              <a:effectLst/>
            </c:spPr>
            <c:extLst>
              <c:ext xmlns:c16="http://schemas.microsoft.com/office/drawing/2014/chart" uri="{C3380CC4-5D6E-409C-BE32-E72D297353CC}">
                <c16:uniqueId val="{00000005-31FC-4CB2-894A-DC5C192DE76F}"/>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31FC-4CB2-894A-DC5C192DE76F}"/>
              </c:ext>
            </c:extLst>
          </c:dPt>
          <c:dLbls>
            <c:dLbl>
              <c:idx val="0"/>
              <c:layout>
                <c:manualLayout>
                  <c:x val="0.10356503456113653"/>
                  <c:y val="-0.13105507733972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903068336151691"/>
                      <c:h val="9.7907502520326664E-2"/>
                    </c:manualLayout>
                  </c15:layout>
                </c:ext>
                <c:ext xmlns:c16="http://schemas.microsoft.com/office/drawing/2014/chart" uri="{C3380CC4-5D6E-409C-BE32-E72D297353CC}">
                  <c16:uniqueId val="{00000003-31FC-4CB2-894A-DC5C192DE76F}"/>
                </c:ext>
              </c:extLst>
            </c:dLbl>
            <c:dLbl>
              <c:idx val="1"/>
              <c:layout>
                <c:manualLayout>
                  <c:x val="-0.20230310984079936"/>
                  <c:y val="9.885044790545910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088522270591786"/>
                      <c:h val="9.3345025262919282E-2"/>
                    </c:manualLayout>
                  </c15:layout>
                </c:ext>
                <c:ext xmlns:c16="http://schemas.microsoft.com/office/drawing/2014/chart" uri="{C3380CC4-5D6E-409C-BE32-E72D297353CC}">
                  <c16:uniqueId val="{00000005-31FC-4CB2-894A-DC5C192DE76F}"/>
                </c:ext>
              </c:extLst>
            </c:dLbl>
            <c:dLbl>
              <c:idx val="2"/>
              <c:layout>
                <c:manualLayout>
                  <c:x val="-0.10144361912956221"/>
                  <c:y val="-0.123490279592214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932124239748345"/>
                      <c:h val="9.5873345383179112E-2"/>
                    </c:manualLayout>
                  </c15:layout>
                </c:ext>
                <c:ext xmlns:c16="http://schemas.microsoft.com/office/drawing/2014/chart" uri="{C3380CC4-5D6E-409C-BE32-E72D297353CC}">
                  <c16:uniqueId val="{00000007-31FC-4CB2-894A-DC5C192DE76F}"/>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31FC-4CB2-894A-DC5C192DE76F}"/>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31FC-4CB2-894A-DC5C192DE76F}"/>
                </c:ext>
              </c:extLst>
            </c:dLbl>
            <c:dLbl>
              <c:idx val="5"/>
              <c:delete val="1"/>
              <c:extLst>
                <c:ext xmlns:c15="http://schemas.microsoft.com/office/drawing/2012/chart" uri="{CE6537A1-D6FC-4f65-9D91-7224C49458BB}"/>
                <c:ext xmlns:c16="http://schemas.microsoft.com/office/drawing/2014/chart" uri="{C3380CC4-5D6E-409C-BE32-E72D297353CC}">
                  <c16:uniqueId val="{0000000A-31FC-4CB2-894A-DC5C192DE76F}"/>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31FC-4CB2-894A-DC5C192DE76F}"/>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31FC-4CB2-894A-DC5C192DE76F}"/>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31FC-4CB2-894A-DC5C192DE76F}"/>
                </c:ext>
              </c:extLst>
            </c:dLbl>
            <c:dLbl>
              <c:idx val="9"/>
              <c:delete val="1"/>
              <c:extLst>
                <c:ext xmlns:c15="http://schemas.microsoft.com/office/drawing/2012/chart" uri="{CE6537A1-D6FC-4f65-9D91-7224C49458BB}"/>
                <c:ext xmlns:c16="http://schemas.microsoft.com/office/drawing/2014/chart" uri="{C3380CC4-5D6E-409C-BE32-E72D297353CC}">
                  <c16:uniqueId val="{0000000E-31FC-4CB2-894A-DC5C192DE76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'8.F-gas'!$T$36:$T$38</c:f>
              <c:strCache>
                <c:ptCount val="3"/>
                <c:pt idx="0">
                  <c:v>半導体</c:v>
                </c:pt>
                <c:pt idx="1">
                  <c:v>NF3の製造時の漏出</c:v>
                </c:pt>
                <c:pt idx="2">
                  <c:v>液晶</c:v>
                </c:pt>
              </c:strCache>
            </c:strRef>
          </c:cat>
          <c:val>
            <c:numRef>
              <c:f>'8.F-gas'!$AX$75:$AX$77</c:f>
              <c:numCache>
                <c:formatCode>0.0%</c:formatCode>
                <c:ptCount val="3"/>
                <c:pt idx="0">
                  <c:v>6.197727033260312E-2</c:v>
                </c:pt>
                <c:pt idx="1">
                  <c:v>0.92471823196016323</c:v>
                </c:pt>
                <c:pt idx="2">
                  <c:v>1.3304497707233631E-2</c:v>
                </c:pt>
              </c:numCache>
            </c:numRef>
          </c:val>
          <c:extLst>
            <c:ext xmlns:c16="http://schemas.microsoft.com/office/drawing/2014/chart" uri="{C3380CC4-5D6E-409C-BE32-E72D297353CC}">
              <c16:uniqueId val="{0000000F-31FC-4CB2-894A-DC5C192DE76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  in CY2023</c:v>
          </c:tx>
          <c:dPt>
            <c:idx val="0"/>
            <c:bubble3D val="0"/>
            <c:spPr>
              <a:noFill/>
              <a:ln>
                <a:noFill/>
              </a:ln>
              <a:effectLst/>
            </c:spPr>
            <c:extLst>
              <c:ext xmlns:c16="http://schemas.microsoft.com/office/drawing/2014/chart" uri="{C3380CC4-5D6E-409C-BE32-E72D297353CC}">
                <c16:uniqueId val="{00000000-78F9-4728-BE07-62FC41702259}"/>
              </c:ext>
            </c:extLst>
          </c:dPt>
          <c:dLbls>
            <c:dLbl>
              <c:idx val="0"/>
              <c:layout>
                <c:manualLayout>
                  <c:x val="-5.7072649239982773E-3"/>
                  <c:y val="-9.8703892371611326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78F9-4728-BE07-62FC4170225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Lit>
              <c:formatCode>###.0"Mt"</c:formatCode>
              <c:ptCount val="1"/>
              <c:pt idx="0">
                <c:v>3.1</c:v>
              </c:pt>
            </c:numLit>
          </c:val>
          <c:extLst>
            <c:ext xmlns:c16="http://schemas.microsoft.com/office/drawing/2014/chart" uri="{C3380CC4-5D6E-409C-BE32-E72D297353CC}">
              <c16:uniqueId val="{00000001-78F9-4728-BE07-62FC41702259}"/>
            </c:ext>
          </c:extLst>
        </c:ser>
        <c:ser>
          <c:idx val="0"/>
          <c:order val="1"/>
          <c:tx>
            <c:strRef>
              <c:f>'8.F-gas'!$BH$43</c:f>
              <c:strCache>
                <c:ptCount val="1"/>
                <c:pt idx="0">
                  <c:v>2023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78F9-4728-BE07-62FC41702259}"/>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78F9-4728-BE07-62FC41702259}"/>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78F9-4728-BE07-62FC41702259}"/>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78F9-4728-BE07-62FC41702259}"/>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78F9-4728-BE07-62FC41702259}"/>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78F9-4728-BE07-62FC41702259}"/>
              </c:ext>
            </c:extLst>
          </c:dPt>
          <c:dLbls>
            <c:dLbl>
              <c:idx val="0"/>
              <c:layout>
                <c:manualLayout>
                  <c:x val="0.15592557992799375"/>
                  <c:y val="-0.2338132842826066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405630089640273"/>
                      <c:h val="0.17216033222841645"/>
                    </c:manualLayout>
                  </c15:layout>
                </c:ext>
                <c:ext xmlns:c16="http://schemas.microsoft.com/office/drawing/2014/chart" uri="{C3380CC4-5D6E-409C-BE32-E72D297353CC}">
                  <c16:uniqueId val="{00000003-78F9-4728-BE07-62FC41702259}"/>
                </c:ext>
              </c:extLst>
            </c:dLbl>
            <c:dLbl>
              <c:idx val="1"/>
              <c:layout>
                <c:manualLayout>
                  <c:x val="0.20133361786827869"/>
                  <c:y val="0.1216063727382846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791379992883146"/>
                      <c:h val="0.1114523692933554"/>
                    </c:manualLayout>
                  </c15:layout>
                </c:ext>
                <c:ext xmlns:c16="http://schemas.microsoft.com/office/drawing/2014/chart" uri="{C3380CC4-5D6E-409C-BE32-E72D297353CC}">
                  <c16:uniqueId val="{00000005-78F9-4728-BE07-62FC41702259}"/>
                </c:ext>
              </c:extLst>
            </c:dLbl>
            <c:dLbl>
              <c:idx val="2"/>
              <c:layout>
                <c:manualLayout>
                  <c:x val="-9.0228909024545084E-2"/>
                  <c:y val="0.2876686110366801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186931672350471"/>
                      <c:h val="0.13941198198979049"/>
                    </c:manualLayout>
                  </c15:layout>
                </c:ext>
                <c:ext xmlns:c16="http://schemas.microsoft.com/office/drawing/2014/chart" uri="{C3380CC4-5D6E-409C-BE32-E72D297353CC}">
                  <c16:uniqueId val="{00000007-78F9-4728-BE07-62FC41702259}"/>
                </c:ext>
              </c:extLst>
            </c:dLbl>
            <c:dLbl>
              <c:idx val="3"/>
              <c:layout>
                <c:manualLayout>
                  <c:x val="-0.20053588847433609"/>
                  <c:y val="-0.1580783307713776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40327999104458367"/>
                      <c:h val="0.10796387675154437"/>
                    </c:manualLayout>
                  </c15:layout>
                </c:ext>
                <c:ext xmlns:c16="http://schemas.microsoft.com/office/drawing/2014/chart" uri="{C3380CC4-5D6E-409C-BE32-E72D297353CC}">
                  <c16:uniqueId val="{00000009-78F9-4728-BE07-62FC41702259}"/>
                </c:ext>
              </c:extLst>
            </c:dLbl>
            <c:dLbl>
              <c:idx val="4"/>
              <c:layout>
                <c:manualLayout>
                  <c:x val="0.11874681268209221"/>
                  <c:y val="-0.1899296412365588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7864689879474524"/>
                      <c:h val="7.3380388482141262E-2"/>
                    </c:manualLayout>
                  </c15:layout>
                </c:ext>
                <c:ext xmlns:c16="http://schemas.microsoft.com/office/drawing/2014/chart" uri="{C3380CC4-5D6E-409C-BE32-E72D297353CC}">
                  <c16:uniqueId val="{0000000B-78F9-4728-BE07-62FC41702259}"/>
                </c:ext>
              </c:extLst>
            </c:dLbl>
            <c:dLbl>
              <c:idx val="5"/>
              <c:delete val="1"/>
              <c:extLst>
                <c:ext xmlns:c15="http://schemas.microsoft.com/office/drawing/2012/chart" uri="{CE6537A1-D6FC-4f65-9D91-7224C49458BB}"/>
                <c:ext xmlns:c16="http://schemas.microsoft.com/office/drawing/2014/chart" uri="{C3380CC4-5D6E-409C-BE32-E72D297353CC}">
                  <c16:uniqueId val="{0000000C-78F9-4728-BE07-62FC41702259}"/>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78F9-4728-BE07-62FC41702259}"/>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78F9-4728-BE07-62FC41702259}"/>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78F9-4728-BE07-62FC41702259}"/>
                </c:ext>
              </c:extLst>
            </c:dLbl>
            <c:numFmt formatCode="0.00%" sourceLinked="0"/>
            <c:spPr>
              <a:solidFill>
                <a:sysClr val="window" lastClr="FFFFFF"/>
              </a:solidFill>
              <a:ln>
                <a:solidFill>
                  <a:sysClr val="windowText" lastClr="000000">
                    <a:lumMod val="65000"/>
                    <a:lumOff val="35000"/>
                  </a:sysClr>
                </a:solid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Ref>
              <c:f>'8.F-gas'!$BH$61:$BH$66</c:f>
              <c:numCache>
                <c:formatCode>0.0%</c:formatCode>
                <c:ptCount val="6"/>
                <c:pt idx="0">
                  <c:v>0.40280971891629269</c:v>
                </c:pt>
                <c:pt idx="1">
                  <c:v>9.8379861327434637E-3</c:v>
                </c:pt>
                <c:pt idx="2">
                  <c:v>0.55055023779400725</c:v>
                </c:pt>
                <c:pt idx="3">
                  <c:v>1.2017033970243333E-2</c:v>
                </c:pt>
                <c:pt idx="4">
                  <c:v>2.4785023186713221E-2</c:v>
                </c:pt>
                <c:pt idx="5">
                  <c:v>0</c:v>
                </c:pt>
              </c:numCache>
            </c:numRef>
          </c:val>
          <c:extLst>
            <c:ext xmlns:c16="http://schemas.microsoft.com/office/drawing/2014/chart" uri="{C3380CC4-5D6E-409C-BE32-E72D297353CC}">
              <c16:uniqueId val="{00000010-78F9-4728-BE07-62FC41702259}"/>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5610520012007234"/>
        </c:manualLayout>
      </c:layout>
      <c:lineChart>
        <c:grouping val="standard"/>
        <c:varyColors val="0"/>
        <c:ser>
          <c:idx val="0"/>
          <c:order val="0"/>
          <c:tx>
            <c:v>非エネルギー起源CO₂</c:v>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'1.Summary'!$AA$7:$BH$7</c:f>
              <c:numCache>
                <c:formatCode>#,##0.0_ </c:formatCode>
                <c:ptCount val="34"/>
                <c:pt idx="0">
                  <c:v>92.78124038402504</c:v>
                </c:pt>
                <c:pt idx="1">
                  <c:v>94.052327887594046</c:v>
                </c:pt>
                <c:pt idx="2">
                  <c:v>94.666338194921224</c:v>
                </c:pt>
                <c:pt idx="3">
                  <c:v>93.127281921798371</c:v>
                </c:pt>
                <c:pt idx="4">
                  <c:v>97.045955999879396</c:v>
                </c:pt>
                <c:pt idx="5">
                  <c:v>98.425047866657195</c:v>
                </c:pt>
                <c:pt idx="6">
                  <c:v>99.867829952760303</c:v>
                </c:pt>
                <c:pt idx="7">
                  <c:v>98.439985383781206</c:v>
                </c:pt>
                <c:pt idx="8">
                  <c:v>92.352829594247765</c:v>
                </c:pt>
                <c:pt idx="9">
                  <c:v>92.813032629972639</c:v>
                </c:pt>
                <c:pt idx="10">
                  <c:v>94.144879875671961</c:v>
                </c:pt>
                <c:pt idx="11">
                  <c:v>92.377629787155783</c:v>
                </c:pt>
                <c:pt idx="12">
                  <c:v>89.98999938763491</c:v>
                </c:pt>
                <c:pt idx="13">
                  <c:v>89.96895576105365</c:v>
                </c:pt>
                <c:pt idx="14">
                  <c:v>89.025271487160481</c:v>
                </c:pt>
                <c:pt idx="15">
                  <c:v>89.141937766765963</c:v>
                </c:pt>
                <c:pt idx="16">
                  <c:v>87.937927939026793</c:v>
                </c:pt>
                <c:pt idx="17">
                  <c:v>87.529689288101494</c:v>
                </c:pt>
                <c:pt idx="18">
                  <c:v>84.492222204652137</c:v>
                </c:pt>
                <c:pt idx="19">
                  <c:v>75.494270426751029</c:v>
                </c:pt>
                <c:pt idx="20">
                  <c:v>76.587456405485639</c:v>
                </c:pt>
                <c:pt idx="21">
                  <c:v>75.529990556925071</c:v>
                </c:pt>
                <c:pt idx="22">
                  <c:v>77.133377241699179</c:v>
                </c:pt>
                <c:pt idx="23">
                  <c:v>78.791791661676271</c:v>
                </c:pt>
                <c:pt idx="24">
                  <c:v>77.30944596482189</c:v>
                </c:pt>
                <c:pt idx="25">
                  <c:v>76.372452555730021</c:v>
                </c:pt>
                <c:pt idx="26">
                  <c:v>75.972790656002999</c:v>
                </c:pt>
                <c:pt idx="27">
                  <c:v>77.046274903045401</c:v>
                </c:pt>
                <c:pt idx="28">
                  <c:v>76.652377992674118</c:v>
                </c:pt>
                <c:pt idx="29">
                  <c:v>75.490857177936903</c:v>
                </c:pt>
                <c:pt idx="30">
                  <c:v>71.184714161230289</c:v>
                </c:pt>
                <c:pt idx="31">
                  <c:v>73.332937972389075</c:v>
                </c:pt>
                <c:pt idx="32">
                  <c:v>70.509253723452105</c:v>
                </c:pt>
                <c:pt idx="33">
                  <c:v>67.006271141186005</c:v>
                </c:pt>
              </c:numCache>
            </c:numRef>
          </c:val>
          <c:smooth val="0"/>
          <c:extLst>
            <c:ext xmlns:c16="http://schemas.microsoft.com/office/drawing/2014/chart" uri="{C3380CC4-5D6E-409C-BE32-E72D297353CC}">
              <c16:uniqueId val="{00000000-33AE-4DB0-8707-4A0DD538BA66}"/>
            </c:ext>
          </c:extLst>
        </c:ser>
        <c:ser>
          <c:idx val="1"/>
          <c:order val="1"/>
          <c:tx>
            <c:v>CH₄</c:v>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'1.Summary'!$AA$8:$BH$8</c:f>
              <c:numCache>
                <c:formatCode>#,##0.0_ </c:formatCode>
                <c:ptCount val="34"/>
                <c:pt idx="0">
                  <c:v>49.901001453264641</c:v>
                </c:pt>
                <c:pt idx="1">
                  <c:v>49.17270475415522</c:v>
                </c:pt>
                <c:pt idx="2">
                  <c:v>49.100703515585323</c:v>
                </c:pt>
                <c:pt idx="3">
                  <c:v>48.096606356141301</c:v>
                </c:pt>
                <c:pt idx="4">
                  <c:v>48.133915147050111</c:v>
                </c:pt>
                <c:pt idx="5">
                  <c:v>46.80038774023992</c:v>
                </c:pt>
                <c:pt idx="6">
                  <c:v>45.360762067414093</c:v>
                </c:pt>
                <c:pt idx="7">
                  <c:v>44.812409063350977</c:v>
                </c:pt>
                <c:pt idx="8">
                  <c:v>42.89878810222978</c:v>
                </c:pt>
                <c:pt idx="9">
                  <c:v>42.449171747560364</c:v>
                </c:pt>
                <c:pt idx="10">
                  <c:v>41.703898844146458</c:v>
                </c:pt>
                <c:pt idx="11">
                  <c:v>40.386220571227064</c:v>
                </c:pt>
                <c:pt idx="12">
                  <c:v>39.465484670905056</c:v>
                </c:pt>
                <c:pt idx="13">
                  <c:v>38.449494127158417</c:v>
                </c:pt>
                <c:pt idx="14">
                  <c:v>38.101652529480475</c:v>
                </c:pt>
                <c:pt idx="15">
                  <c:v>38.08823474528068</c:v>
                </c:pt>
                <c:pt idx="16">
                  <c:v>37.451909105475366</c:v>
                </c:pt>
                <c:pt idx="17">
                  <c:v>36.761985431568874</c:v>
                </c:pt>
                <c:pt idx="18">
                  <c:v>35.868313812825384</c:v>
                </c:pt>
                <c:pt idx="19">
                  <c:v>35.269768851822739</c:v>
                </c:pt>
                <c:pt idx="20">
                  <c:v>34.775925478296379</c:v>
                </c:pt>
                <c:pt idx="21">
                  <c:v>33.424905714819019</c:v>
                </c:pt>
                <c:pt idx="22">
                  <c:v>32.699753162546074</c:v>
                </c:pt>
                <c:pt idx="23">
                  <c:v>32.639660301171631</c:v>
                </c:pt>
                <c:pt idx="24">
                  <c:v>32.088251261293728</c:v>
                </c:pt>
                <c:pt idx="25">
                  <c:v>31.685487174309579</c:v>
                </c:pt>
                <c:pt idx="26">
                  <c:v>31.652252269953493</c:v>
                </c:pt>
                <c:pt idx="27">
                  <c:v>31.459932138852785</c:v>
                </c:pt>
                <c:pt idx="28">
                  <c:v>30.96396566363325</c:v>
                </c:pt>
                <c:pt idx="29">
                  <c:v>30.691995744425558</c:v>
                </c:pt>
                <c:pt idx="30">
                  <c:v>30.361251190348909</c:v>
                </c:pt>
                <c:pt idx="31">
                  <c:v>30.3469707146491</c:v>
                </c:pt>
                <c:pt idx="32">
                  <c:v>29.7822035467345</c:v>
                </c:pt>
                <c:pt idx="33">
                  <c:v>29.392157604825858</c:v>
                </c:pt>
              </c:numCache>
            </c:numRef>
          </c:val>
          <c:smooth val="0"/>
          <c:extLst>
            <c:ext xmlns:c16="http://schemas.microsoft.com/office/drawing/2014/chart" uri="{C3380CC4-5D6E-409C-BE32-E72D297353CC}">
              <c16:uniqueId val="{00000001-33AE-4DB0-8707-4A0DD538BA66}"/>
            </c:ext>
          </c:extLst>
        </c:ser>
        <c:ser>
          <c:idx val="2"/>
          <c:order val="2"/>
          <c:tx>
            <c:v>N₂O</c:v>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'1.Summary'!$AA$9:$BH$9</c:f>
              <c:numCache>
                <c:formatCode>#,##0.0_ </c:formatCode>
                <c:ptCount val="34"/>
                <c:pt idx="0">
                  <c:v>28.857835026463761</c:v>
                </c:pt>
                <c:pt idx="1">
                  <c:v>28.554438880971109</c:v>
                </c:pt>
                <c:pt idx="2">
                  <c:v>28.632467171698998</c:v>
                </c:pt>
                <c:pt idx="3">
                  <c:v>28.602204535087843</c:v>
                </c:pt>
                <c:pt idx="4">
                  <c:v>29.585275289415119</c:v>
                </c:pt>
                <c:pt idx="5">
                  <c:v>29.817500047805243</c:v>
                </c:pt>
                <c:pt idx="6">
                  <c:v>30.781153565957219</c:v>
                </c:pt>
                <c:pt idx="7">
                  <c:v>31.368899870691667</c:v>
                </c:pt>
                <c:pt idx="8">
                  <c:v>30.095251343319628</c:v>
                </c:pt>
                <c:pt idx="9">
                  <c:v>24.545169024743402</c:v>
                </c:pt>
                <c:pt idx="10">
                  <c:v>26.807152373219818</c:v>
                </c:pt>
                <c:pt idx="11">
                  <c:v>23.591804660686108</c:v>
                </c:pt>
                <c:pt idx="12">
                  <c:v>22.945227977049147</c:v>
                </c:pt>
                <c:pt idx="13">
                  <c:v>23.079363491878066</c:v>
                </c:pt>
                <c:pt idx="14">
                  <c:v>23.105296067965636</c:v>
                </c:pt>
                <c:pt idx="15">
                  <c:v>22.759201125144529</c:v>
                </c:pt>
                <c:pt idx="16">
                  <c:v>22.681304211877773</c:v>
                </c:pt>
                <c:pt idx="17">
                  <c:v>22.313708804813317</c:v>
                </c:pt>
                <c:pt idx="18">
                  <c:v>21.328389039361859</c:v>
                </c:pt>
                <c:pt idx="19">
                  <c:v>20.765009795014922</c:v>
                </c:pt>
                <c:pt idx="20">
                  <c:v>20.401202707640557</c:v>
                </c:pt>
                <c:pt idx="21">
                  <c:v>20.042895424413356</c:v>
                </c:pt>
                <c:pt idx="22">
                  <c:v>19.71763982495585</c:v>
                </c:pt>
                <c:pt idx="23">
                  <c:v>19.680619989720199</c:v>
                </c:pt>
                <c:pt idx="24">
                  <c:v>19.188807786259854</c:v>
                </c:pt>
                <c:pt idx="25">
                  <c:v>18.899850361649452</c:v>
                </c:pt>
                <c:pt idx="26">
                  <c:v>18.432008875333207</c:v>
                </c:pt>
                <c:pt idx="27">
                  <c:v>18.452527831093466</c:v>
                </c:pt>
                <c:pt idx="28">
                  <c:v>17.646230479970313</c:v>
                </c:pt>
                <c:pt idx="29">
                  <c:v>17.227885754370661</c:v>
                </c:pt>
                <c:pt idx="30">
                  <c:v>16.848486447472283</c:v>
                </c:pt>
                <c:pt idx="31">
                  <c:v>16.61559194127712</c:v>
                </c:pt>
                <c:pt idx="32">
                  <c:v>16.09578452940298</c:v>
                </c:pt>
                <c:pt idx="33">
                  <c:v>15.804699819595495</c:v>
                </c:pt>
              </c:numCache>
            </c:numRef>
          </c:val>
          <c:smooth val="0"/>
          <c:extLst>
            <c:ext xmlns:c16="http://schemas.microsoft.com/office/drawing/2014/chart" uri="{C3380CC4-5D6E-409C-BE32-E72D297353CC}">
              <c16:uniqueId val="{00000002-33AE-4DB0-8707-4A0DD538BA66}"/>
            </c:ext>
          </c:extLst>
        </c:ser>
        <c:ser>
          <c:idx val="3"/>
          <c:order val="3"/>
          <c:tx>
            <c:v>HFCs</c:v>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'1.Summary'!$AA$11:$BH$11</c:f>
              <c:numCache>
                <c:formatCode>#,##0.0_ </c:formatCode>
                <c:ptCount val="34"/>
                <c:pt idx="0">
                  <c:v>13.409950442681184</c:v>
                </c:pt>
                <c:pt idx="1">
                  <c:v>14.605139090759387</c:v>
                </c:pt>
                <c:pt idx="2">
                  <c:v>14.969798323589462</c:v>
                </c:pt>
                <c:pt idx="3">
                  <c:v>15.387123428309874</c:v>
                </c:pt>
                <c:pt idx="4">
                  <c:v>17.94934837726732</c:v>
                </c:pt>
                <c:pt idx="5">
                  <c:v>21.548602227782816</c:v>
                </c:pt>
                <c:pt idx="6">
                  <c:v>21.101399048100035</c:v>
                </c:pt>
                <c:pt idx="7">
                  <c:v>21.025107690303869</c:v>
                </c:pt>
                <c:pt idx="8">
                  <c:v>20.470921455792006</c:v>
                </c:pt>
                <c:pt idx="9">
                  <c:v>21.014211965589823</c:v>
                </c:pt>
                <c:pt idx="10">
                  <c:v>19.794699210012272</c:v>
                </c:pt>
                <c:pt idx="11">
                  <c:v>16.901788263525905</c:v>
                </c:pt>
                <c:pt idx="12">
                  <c:v>14.183287315848558</c:v>
                </c:pt>
                <c:pt idx="13">
                  <c:v>14.140783673039683</c:v>
                </c:pt>
                <c:pt idx="14">
                  <c:v>10.825296415664909</c:v>
                </c:pt>
                <c:pt idx="15">
                  <c:v>10.788332950634143</c:v>
                </c:pt>
                <c:pt idx="16">
                  <c:v>11.786039835212891</c:v>
                </c:pt>
                <c:pt idx="17">
                  <c:v>12.896071407874869</c:v>
                </c:pt>
                <c:pt idx="18">
                  <c:v>14.396746946663784</c:v>
                </c:pt>
                <c:pt idx="19">
                  <c:v>15.120368203562144</c:v>
                </c:pt>
                <c:pt idx="20">
                  <c:v>16.666858265388434</c:v>
                </c:pt>
                <c:pt idx="21">
                  <c:v>18.417221888496844</c:v>
                </c:pt>
                <c:pt idx="22">
                  <c:v>20.287088186042809</c:v>
                </c:pt>
                <c:pt idx="23">
                  <c:v>22.044881924762016</c:v>
                </c:pt>
                <c:pt idx="24">
                  <c:v>24.258399616204187</c:v>
                </c:pt>
                <c:pt idx="25">
                  <c:v>26.757064060779033</c:v>
                </c:pt>
                <c:pt idx="26">
                  <c:v>28.421065688868243</c:v>
                </c:pt>
                <c:pt idx="27">
                  <c:v>29.434259062251879</c:v>
                </c:pt>
                <c:pt idx="28">
                  <c:v>30.422771054508264</c:v>
                </c:pt>
                <c:pt idx="29">
                  <c:v>31.979085792972548</c:v>
                </c:pt>
                <c:pt idx="30">
                  <c:v>33.187412989902931</c:v>
                </c:pt>
                <c:pt idx="31">
                  <c:v>33.772286967153612</c:v>
                </c:pt>
                <c:pt idx="32">
                  <c:v>32.989504179261367</c:v>
                </c:pt>
                <c:pt idx="33">
                  <c:v>31.698063854017601</c:v>
                </c:pt>
              </c:numCache>
            </c:numRef>
          </c:val>
          <c:smooth val="0"/>
          <c:extLst>
            <c:ext xmlns:c16="http://schemas.microsoft.com/office/drawing/2014/chart" uri="{C3380CC4-5D6E-409C-BE32-E72D297353CC}">
              <c16:uniqueId val="{00000003-33AE-4DB0-8707-4A0DD538BA66}"/>
            </c:ext>
          </c:extLst>
        </c:ser>
        <c:ser>
          <c:idx val="4"/>
          <c:order val="4"/>
          <c:tx>
            <c:v>PFCs</c:v>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'1.Summary'!$AA$12:$BH$12</c:f>
              <c:numCache>
                <c:formatCode>#,##0.0_ </c:formatCode>
                <c:ptCount val="34"/>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3.0549320816555414</c:v>
                </c:pt>
              </c:numCache>
            </c:numRef>
          </c:val>
          <c:smooth val="0"/>
          <c:extLst>
            <c:ext xmlns:c16="http://schemas.microsoft.com/office/drawing/2014/chart" uri="{C3380CC4-5D6E-409C-BE32-E72D297353CC}">
              <c16:uniqueId val="{00000004-33AE-4DB0-8707-4A0DD538BA66}"/>
            </c:ext>
          </c:extLst>
        </c:ser>
        <c:ser>
          <c:idx val="5"/>
          <c:order val="5"/>
          <c:tx>
            <c:v>SF₆</c:v>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'1.Summary'!$AA$13:$BH$13</c:f>
              <c:numCache>
                <c:formatCode>#,##0.0_ </c:formatCode>
                <c:ptCount val="34"/>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2.0668426914069955</c:v>
                </c:pt>
              </c:numCache>
            </c:numRef>
          </c:val>
          <c:smooth val="0"/>
          <c:extLst>
            <c:ext xmlns:c16="http://schemas.microsoft.com/office/drawing/2014/chart" uri="{C3380CC4-5D6E-409C-BE32-E72D297353CC}">
              <c16:uniqueId val="{00000005-33AE-4DB0-8707-4A0DD538BA66}"/>
            </c:ext>
          </c:extLst>
        </c:ser>
        <c:ser>
          <c:idx val="6"/>
          <c:order val="6"/>
          <c:tx>
            <c:v>NF₃</c:v>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'1.Summary'!$AA$14:$BH$14</c:f>
              <c:numCache>
                <c:formatCode>#,##0.00_ </c:formatCode>
                <c:ptCount val="34"/>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200"/>
            </a:pPr>
            <a:endParaRPr lang="ja-JP"/>
          </a:p>
        </c:txPr>
        <c:crossAx val="178311552"/>
        <c:crosses val="autoZero"/>
        <c:auto val="1"/>
        <c:lblAlgn val="ctr"/>
        <c:lblOffset val="100"/>
        <c:tickLblSkip val="1"/>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pPr>
            <a:endParaRPr lang="ja-JP"/>
          </a:p>
        </c:txPr>
        <c:crossAx val="178292992"/>
        <c:crosses val="autoZero"/>
        <c:crossBetween val="between"/>
        <c:majorUnit val="10"/>
      </c:valAx>
      <c:spPr>
        <a:noFill/>
        <a:ln>
          <a:noFill/>
        </a:ln>
        <a:effectLst/>
      </c:spPr>
    </c:plotArea>
    <c:legend>
      <c:legendPos val="r"/>
      <c:layout>
        <c:manualLayout>
          <c:xMode val="edge"/>
          <c:yMode val="edge"/>
          <c:x val="0.80102933659992126"/>
          <c:y val="0.20710039206547337"/>
          <c:w val="0.19394550787410988"/>
          <c:h val="0.67758341511960041"/>
        </c:manualLayout>
      </c:layout>
      <c:overlay val="0"/>
      <c:spPr>
        <a:noFill/>
        <a:ln>
          <a:noFill/>
        </a:ln>
        <a:effectLst/>
      </c:spPr>
      <c:txPr>
        <a:bodyPr rot="0" vert="horz"/>
        <a:lstStyle/>
        <a:p>
          <a:pPr>
            <a:defRPr sz="1200"/>
          </a:pPr>
          <a:endParaRPr lang="ja-JP"/>
        </a:p>
      </c:txPr>
    </c:legend>
    <c:plotVisOnly val="1"/>
    <c:dispBlanksAs val="gap"/>
    <c:showDLblsOverMax val="0"/>
  </c:chart>
  <c:spPr>
    <a:solidFill>
      <a:schemeClr val="bg1"/>
    </a:solidFill>
    <a:ln w="9525" cap="flat" cmpd="sng" algn="ctr">
      <a:noFill/>
      <a:round/>
    </a:ln>
    <a:effectLst/>
  </c:spPr>
  <c:txPr>
    <a:bodyPr/>
    <a:lstStyle/>
    <a:p>
      <a:pPr>
        <a:defRPr baseline="0">
          <a:latin typeface="Calibri" panose="020F0502020204030204" pitchFamily="34"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0.19657791955247869"/>
          <c:y val="0.24095817656429466"/>
          <c:w val="0.58343109163857287"/>
          <c:h val="0.59788268595751548"/>
        </c:manualLayout>
      </c:layout>
      <c:doughnutChart>
        <c:varyColors val="1"/>
        <c:ser>
          <c:idx val="1"/>
          <c:order val="0"/>
          <c:tx>
            <c:v>  in CY2013</c:v>
          </c:tx>
          <c:dPt>
            <c:idx val="0"/>
            <c:bubble3D val="0"/>
            <c:spPr>
              <a:noFill/>
              <a:ln>
                <a:noFill/>
              </a:ln>
              <a:effectLst/>
            </c:spPr>
            <c:extLst>
              <c:ext xmlns:c16="http://schemas.microsoft.com/office/drawing/2014/chart" uri="{C3380CC4-5D6E-409C-BE32-E72D297353CC}">
                <c16:uniqueId val="{00000000-8D42-4123-A29A-24C284CCC5F2}"/>
              </c:ext>
            </c:extLst>
          </c:dPt>
          <c:dLbls>
            <c:dLbl>
              <c:idx val="0"/>
              <c:layout>
                <c:manualLayout>
                  <c:x val="-5.8223865847418068E-4"/>
                  <c:y val="-0.10496322827265435"/>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174827414837964"/>
                      <c:h val="0.13330089591610234"/>
                    </c:manualLayout>
                  </c15:layout>
                  <c15:dlblFieldTable/>
                  <c15:showDataLabelsRange val="0"/>
                </c:ext>
                <c:ext xmlns:c16="http://schemas.microsoft.com/office/drawing/2014/chart" uri="{C3380CC4-5D6E-409C-BE32-E72D297353CC}">
                  <c16:uniqueId val="{00000000-8D42-4123-A29A-24C284CCC5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Lit>
              <c:formatCode>###.0"Mt"</c:formatCode>
              <c:ptCount val="1"/>
              <c:pt idx="0">
                <c:v>3</c:v>
              </c:pt>
            </c:numLit>
          </c:val>
          <c:extLst>
            <c:ext xmlns:c16="http://schemas.microsoft.com/office/drawing/2014/chart" uri="{C3380CC4-5D6E-409C-BE32-E72D297353CC}">
              <c16:uniqueId val="{00000001-8D42-4123-A29A-24C284CCC5F2}"/>
            </c:ext>
          </c:extLst>
        </c:ser>
        <c:ser>
          <c:idx val="0"/>
          <c:order val="1"/>
          <c:tx>
            <c:strRef>
              <c:f>'8.F-gas'!$AX$43</c:f>
              <c:strCache>
                <c:ptCount val="1"/>
                <c:pt idx="0">
                  <c:v>2013</c:v>
                </c:pt>
              </c:strCache>
            </c:strRef>
          </c:tx>
          <c:dPt>
            <c:idx val="0"/>
            <c:bubble3D val="0"/>
            <c:spPr>
              <a:solidFill>
                <a:schemeClr val="accent5">
                  <a:shade val="50000"/>
                </a:schemeClr>
              </a:solidFill>
              <a:ln>
                <a:noFill/>
              </a:ln>
              <a:effectLst/>
            </c:spPr>
            <c:extLst>
              <c:ext xmlns:c16="http://schemas.microsoft.com/office/drawing/2014/chart" uri="{C3380CC4-5D6E-409C-BE32-E72D297353CC}">
                <c16:uniqueId val="{00000003-8D42-4123-A29A-24C284CCC5F2}"/>
              </c:ext>
            </c:extLst>
          </c:dPt>
          <c:dPt>
            <c:idx val="1"/>
            <c:bubble3D val="0"/>
            <c:spPr>
              <a:solidFill>
                <a:schemeClr val="accent5">
                  <a:shade val="70000"/>
                </a:schemeClr>
              </a:solidFill>
              <a:ln>
                <a:noFill/>
              </a:ln>
              <a:effectLst/>
            </c:spPr>
            <c:extLst>
              <c:ext xmlns:c16="http://schemas.microsoft.com/office/drawing/2014/chart" uri="{C3380CC4-5D6E-409C-BE32-E72D297353CC}">
                <c16:uniqueId val="{00000005-8D42-4123-A29A-24C284CCC5F2}"/>
              </c:ext>
            </c:extLst>
          </c:dPt>
          <c:dPt>
            <c:idx val="2"/>
            <c:bubble3D val="0"/>
            <c:spPr>
              <a:solidFill>
                <a:schemeClr val="accent5">
                  <a:shade val="90000"/>
                </a:schemeClr>
              </a:solidFill>
              <a:ln>
                <a:noFill/>
              </a:ln>
              <a:effectLst/>
            </c:spPr>
            <c:extLst>
              <c:ext xmlns:c16="http://schemas.microsoft.com/office/drawing/2014/chart" uri="{C3380CC4-5D6E-409C-BE32-E72D297353CC}">
                <c16:uniqueId val="{00000007-8D42-4123-A29A-24C284CCC5F2}"/>
              </c:ext>
            </c:extLst>
          </c:dPt>
          <c:dPt>
            <c:idx val="3"/>
            <c:bubble3D val="0"/>
            <c:spPr>
              <a:solidFill>
                <a:schemeClr val="accent5">
                  <a:tint val="90000"/>
                </a:schemeClr>
              </a:solidFill>
              <a:ln>
                <a:noFill/>
              </a:ln>
              <a:effectLst/>
            </c:spPr>
            <c:extLst>
              <c:ext xmlns:c16="http://schemas.microsoft.com/office/drawing/2014/chart" uri="{C3380CC4-5D6E-409C-BE32-E72D297353CC}">
                <c16:uniqueId val="{00000009-8D42-4123-A29A-24C284CCC5F2}"/>
              </c:ext>
            </c:extLst>
          </c:dPt>
          <c:dPt>
            <c:idx val="4"/>
            <c:bubble3D val="0"/>
            <c:spPr>
              <a:solidFill>
                <a:schemeClr val="accent5">
                  <a:tint val="70000"/>
                </a:schemeClr>
              </a:solidFill>
              <a:ln>
                <a:noFill/>
              </a:ln>
              <a:effectLst/>
            </c:spPr>
            <c:extLst>
              <c:ext xmlns:c16="http://schemas.microsoft.com/office/drawing/2014/chart" uri="{C3380CC4-5D6E-409C-BE32-E72D297353CC}">
                <c16:uniqueId val="{0000000B-8D42-4123-A29A-24C284CCC5F2}"/>
              </c:ext>
            </c:extLst>
          </c:dPt>
          <c:dPt>
            <c:idx val="5"/>
            <c:bubble3D val="0"/>
            <c:spPr>
              <a:solidFill>
                <a:schemeClr val="accent5">
                  <a:tint val="50000"/>
                </a:schemeClr>
              </a:solidFill>
              <a:ln>
                <a:noFill/>
              </a:ln>
              <a:effectLst/>
            </c:spPr>
            <c:extLst>
              <c:ext xmlns:c16="http://schemas.microsoft.com/office/drawing/2014/chart" uri="{C3380CC4-5D6E-409C-BE32-E72D297353CC}">
                <c16:uniqueId val="{0000000C-8D42-4123-A29A-24C284CCC5F2}"/>
              </c:ext>
            </c:extLst>
          </c:dPt>
          <c:dLbls>
            <c:dLbl>
              <c:idx val="0"/>
              <c:layout>
                <c:manualLayout>
                  <c:x val="0.18182631692861312"/>
                  <c:y val="-0.19586375101405501"/>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2878430464019156"/>
                      <c:h val="0.1872042082411704"/>
                    </c:manualLayout>
                  </c15:layout>
                </c:ext>
                <c:ext xmlns:c16="http://schemas.microsoft.com/office/drawing/2014/chart" uri="{C3380CC4-5D6E-409C-BE32-E72D297353CC}">
                  <c16:uniqueId val="{00000003-8D42-4123-A29A-24C284CCC5F2}"/>
                </c:ext>
              </c:extLst>
            </c:dLbl>
            <c:dLbl>
              <c:idx val="1"/>
              <c:layout>
                <c:manualLayout>
                  <c:x val="0.16146135721995455"/>
                  <c:y val="0.1462608762485317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731841843311954"/>
                      <c:h val="0.11145223644547776"/>
                    </c:manualLayout>
                  </c15:layout>
                </c:ext>
                <c:ext xmlns:c16="http://schemas.microsoft.com/office/drawing/2014/chart" uri="{C3380CC4-5D6E-409C-BE32-E72D297353CC}">
                  <c16:uniqueId val="{00000005-8D42-4123-A29A-24C284CCC5F2}"/>
                </c:ext>
              </c:extLst>
            </c:dLbl>
            <c:dLbl>
              <c:idx val="2"/>
              <c:layout>
                <c:manualLayout>
                  <c:x val="-8.7482705596707122E-2"/>
                  <c:y val="0.306366430538388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86931672350471"/>
                      <c:h val="0.13941198198979049"/>
                    </c:manualLayout>
                  </c15:layout>
                </c:ext>
                <c:ext xmlns:c16="http://schemas.microsoft.com/office/drawing/2014/chart" uri="{C3380CC4-5D6E-409C-BE32-E72D297353CC}">
                  <c16:uniqueId val="{00000007-8D42-4123-A29A-24C284CCC5F2}"/>
                </c:ext>
              </c:extLst>
            </c:dLbl>
            <c:dLbl>
              <c:idx val="3"/>
              <c:layout>
                <c:manualLayout>
                  <c:x val="-0.23486822722209338"/>
                  <c:y val="-0.2282549349088023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4212107658540713"/>
                      <c:h val="0.10796372674157895"/>
                    </c:manualLayout>
                  </c15:layout>
                </c:ext>
                <c:ext xmlns:c16="http://schemas.microsoft.com/office/drawing/2014/chart" uri="{C3380CC4-5D6E-409C-BE32-E72D297353CC}">
                  <c16:uniqueId val="{00000009-8D42-4123-A29A-24C284CCC5F2}"/>
                </c:ext>
              </c:extLst>
            </c:dLbl>
            <c:dLbl>
              <c:idx val="4"/>
              <c:layout>
                <c:manualLayout>
                  <c:x val="9.9381822305828663E-2"/>
                  <c:y val="-0.2468040154076828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234865659897667"/>
                      <c:h val="5.8009487969347288E-2"/>
                    </c:manualLayout>
                  </c15:layout>
                </c:ext>
                <c:ext xmlns:c16="http://schemas.microsoft.com/office/drawing/2014/chart" uri="{C3380CC4-5D6E-409C-BE32-E72D297353CC}">
                  <c16:uniqueId val="{0000000B-8D42-4123-A29A-24C284CCC5F2}"/>
                </c:ext>
              </c:extLst>
            </c:dLbl>
            <c:dLbl>
              <c:idx val="5"/>
              <c:layout>
                <c:manualLayout>
                  <c:x val="0.31270056772335048"/>
                  <c:y val="-0.133989670271110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513015410124391"/>
                      <c:h val="0.1186139982676275"/>
                    </c:manualLayout>
                  </c15:layout>
                </c:ext>
                <c:ext xmlns:c16="http://schemas.microsoft.com/office/drawing/2014/chart" uri="{C3380CC4-5D6E-409C-BE32-E72D297353CC}">
                  <c16:uniqueId val="{0000000C-8D42-4123-A29A-24C284CCC5F2}"/>
                </c:ext>
              </c:extLst>
            </c:dLbl>
            <c:dLbl>
              <c:idx val="6"/>
              <c:layout>
                <c:manualLayout>
                  <c:x val="-0.24430262135023451"/>
                  <c:y val="-0.2593413155670033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D-8D42-4123-A29A-24C284CCC5F2}"/>
                </c:ext>
              </c:extLst>
            </c:dLbl>
            <c:dLbl>
              <c:idx val="7"/>
              <c:layout>
                <c:manualLayout>
                  <c:x val="0.1393174047597264"/>
                  <c:y val="-0.1976494462993116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E-8D42-4123-A29A-24C284CCC5F2}"/>
                </c:ext>
              </c:extLst>
            </c:dLbl>
            <c:dLbl>
              <c:idx val="8"/>
              <c:layout>
                <c:manualLayout>
                  <c:x val="0.16894859471325335"/>
                  <c:y val="-0.152926844112041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F-8D42-4123-A29A-24C284CCC5F2}"/>
                </c:ext>
              </c:extLst>
            </c:dLbl>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ja-JP"/>
              </a:p>
            </c:txPr>
            <c:showLegendKey val="0"/>
            <c:showVal val="0"/>
            <c:showCatName val="1"/>
            <c:showSerName val="0"/>
            <c:showPercent val="1"/>
            <c:showBubbleSize val="0"/>
            <c:separator> </c:separator>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'8.F-gas'!$X$22:$X$27</c:f>
              <c:strCache>
                <c:ptCount val="6"/>
                <c:pt idx="0">
                  <c:v>Semiconductor</c:v>
                </c:pt>
                <c:pt idx="1">
                  <c:v>Liquid Crystals</c:v>
                </c:pt>
                <c:pt idx="2">
                  <c:v>Solvents/ Cleaning agents</c:v>
                </c:pt>
                <c:pt idx="3">
                  <c:v>Fugitive Emissions from PFCs Manufacturing</c:v>
                </c:pt>
                <c:pt idx="4">
                  <c:v>Other</c:v>
                </c:pt>
                <c:pt idx="5">
                  <c:v>Aluminum Production</c:v>
                </c:pt>
              </c:strCache>
            </c:strRef>
          </c:cat>
          <c:val>
            <c:numRef>
              <c:f>'8.F-gas'!$AX$61:$AX$66</c:f>
              <c:numCache>
                <c:formatCode>0.0%</c:formatCode>
                <c:ptCount val="6"/>
                <c:pt idx="0">
                  <c:v>0.46680405190390228</c:v>
                </c:pt>
                <c:pt idx="1">
                  <c:v>2.2737560949774659E-2</c:v>
                </c:pt>
                <c:pt idx="2">
                  <c:v>0.46733444933206325</c:v>
                </c:pt>
                <c:pt idx="3">
                  <c:v>3.3663540263068198E-2</c:v>
                </c:pt>
                <c:pt idx="4">
                  <c:v>4.702872040296251E-3</c:v>
                </c:pt>
                <c:pt idx="5">
                  <c:v>4.7575255108955206E-3</c:v>
                </c:pt>
              </c:numCache>
            </c:numRef>
          </c:val>
          <c:extLst>
            <c:ext xmlns:c16="http://schemas.microsoft.com/office/drawing/2014/chart" uri="{C3380CC4-5D6E-409C-BE32-E72D297353CC}">
              <c16:uniqueId val="{00000010-8D42-4123-A29A-24C284CCC5F2}"/>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  in CY2023</c:v>
          </c:tx>
          <c:spPr>
            <a:noFill/>
          </c:spPr>
          <c:dPt>
            <c:idx val="0"/>
            <c:bubble3D val="0"/>
            <c:spPr>
              <a:noFill/>
              <a:ln>
                <a:noFill/>
              </a:ln>
              <a:effectLst/>
            </c:spPr>
            <c:extLst>
              <c:ext xmlns:c16="http://schemas.microsoft.com/office/drawing/2014/chart" uri="{C3380CC4-5D6E-409C-BE32-E72D297353CC}">
                <c16:uniqueId val="{00000000-A50A-4937-9093-1AED2AC31F68}"/>
              </c:ext>
            </c:extLst>
          </c:dPt>
          <c:dLbls>
            <c:dLbl>
              <c:idx val="0"/>
              <c:layout>
                <c:manualLayout>
                  <c:x val="-3.9474863557455936E-3"/>
                  <c:y val="-9.6747351798947376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55385120132"/>
                      <c:h val="0.17779115450539509"/>
                    </c:manualLayout>
                  </c15:layout>
                  <c15:dlblFieldTable/>
                  <c15:showDataLabelsRange val="0"/>
                </c:ext>
                <c:ext xmlns:c16="http://schemas.microsoft.com/office/drawing/2014/chart" uri="{C3380CC4-5D6E-409C-BE32-E72D297353CC}">
                  <c16:uniqueId val="{00000000-A50A-4937-9093-1AED2AC31F6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'8.F-gas'!$X$68:$X$73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Lit>
              <c:formatCode>###.0"Mt"</c:formatCode>
              <c:ptCount val="1"/>
              <c:pt idx="0">
                <c:v>2.1</c:v>
              </c:pt>
            </c:numLit>
          </c:val>
          <c:extLst>
            <c:ext xmlns:c16="http://schemas.microsoft.com/office/drawing/2014/chart" uri="{C3380CC4-5D6E-409C-BE32-E72D297353CC}">
              <c16:uniqueId val="{00000001-A50A-4937-9093-1AED2AC31F68}"/>
            </c:ext>
          </c:extLst>
        </c:ser>
        <c:ser>
          <c:idx val="0"/>
          <c:order val="1"/>
          <c:tx>
            <c:strRef>
              <c:f>'8.F-gas'!$BH$43</c:f>
              <c:strCache>
                <c:ptCount val="1"/>
                <c:pt idx="0">
                  <c:v>2023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A50A-4937-9093-1AED2AC31F68}"/>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A50A-4937-9093-1AED2AC31F68}"/>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A50A-4937-9093-1AED2AC31F68}"/>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A50A-4937-9093-1AED2AC31F68}"/>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A50A-4937-9093-1AED2AC31F68}"/>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A50A-4937-9093-1AED2AC31F68}"/>
              </c:ext>
            </c:extLst>
          </c:dPt>
          <c:dLbls>
            <c:dLbl>
              <c:idx val="0"/>
              <c:layout>
                <c:manualLayout>
                  <c:x val="0.16097353958452684"/>
                  <c:y val="-4.2849464017659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A50A-4937-9093-1AED2AC31F68}"/>
                </c:ext>
              </c:extLst>
            </c:dLbl>
            <c:dLbl>
              <c:idx val="1"/>
              <c:layout>
                <c:manualLayout>
                  <c:x val="-0.22405351104591817"/>
                  <c:y val="9.855074117581741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A50A-4937-9093-1AED2AC31F68}"/>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A50A-4937-9093-1AED2AC31F68}"/>
                </c:ext>
              </c:extLst>
            </c:dLbl>
            <c:dLbl>
              <c:idx val="3"/>
              <c:layout>
                <c:manualLayout>
                  <c:x val="-0.21464233882552861"/>
                  <c:y val="-6.77224180311050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716516588216568"/>
                      <c:h val="0.16784467688317356"/>
                    </c:manualLayout>
                  </c15:layout>
                </c:ext>
                <c:ext xmlns:c16="http://schemas.microsoft.com/office/drawing/2014/chart" uri="{C3380CC4-5D6E-409C-BE32-E72D297353CC}">
                  <c16:uniqueId val="{00000009-A50A-4937-9093-1AED2AC31F68}"/>
                </c:ext>
              </c:extLst>
            </c:dLbl>
            <c:dLbl>
              <c:idx val="4"/>
              <c:layout>
                <c:manualLayout>
                  <c:x val="-0.14082746987873535"/>
                  <c:y val="-0.1517046646061217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636305828696172"/>
                      <c:h val="9.8914688859361291E-2"/>
                    </c:manualLayout>
                  </c15:layout>
                </c:ext>
                <c:ext xmlns:c16="http://schemas.microsoft.com/office/drawing/2014/chart" uri="{C3380CC4-5D6E-409C-BE32-E72D297353CC}">
                  <c16:uniqueId val="{0000000B-A50A-4937-9093-1AED2AC31F68}"/>
                </c:ext>
              </c:extLst>
            </c:dLbl>
            <c:dLbl>
              <c:idx val="5"/>
              <c:layout>
                <c:manualLayout>
                  <c:x val="0.11443954590471528"/>
                  <c:y val="-0.1621970581284216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3949678240898643"/>
                      <c:h val="0.1302418273857289"/>
                    </c:manualLayout>
                  </c15:layout>
                </c:ext>
                <c:ext xmlns:c16="http://schemas.microsoft.com/office/drawing/2014/chart" uri="{C3380CC4-5D6E-409C-BE32-E72D297353CC}">
                  <c16:uniqueId val="{0000000D-A50A-4937-9093-1AED2AC31F68}"/>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A50A-4937-9093-1AED2AC31F68}"/>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A50A-4937-9093-1AED2AC31F68}"/>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A50A-4937-9093-1AED2AC31F68}"/>
                </c:ext>
              </c:extLst>
            </c:dLbl>
            <c:dLbl>
              <c:idx val="9"/>
              <c:delete val="1"/>
              <c:extLst>
                <c:ext xmlns:c15="http://schemas.microsoft.com/office/drawing/2012/chart" uri="{CE6537A1-D6FC-4f65-9D91-7224C49458BB}"/>
                <c:ext xmlns:c16="http://schemas.microsoft.com/office/drawing/2014/chart" uri="{C3380CC4-5D6E-409C-BE32-E72D297353CC}">
                  <c16:uniqueId val="{00000011-A50A-4937-9093-1AED2AC31F6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'8.F-gas'!$X$68:$X$73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Ref>
              <c:f>'8.F-gas'!$BH$68:$BH$73</c:f>
              <c:numCache>
                <c:formatCode>0.0%</c:formatCode>
                <c:ptCount val="6"/>
                <c:pt idx="0">
                  <c:v>0.3969941725816809</c:v>
                </c:pt>
                <c:pt idx="1">
                  <c:v>0.31976515118355142</c:v>
                </c:pt>
                <c:pt idx="2">
                  <c:v>0.10486550374690329</c:v>
                </c:pt>
                <c:pt idx="3">
                  <c:v>0.13197841133596569</c:v>
                </c:pt>
                <c:pt idx="4">
                  <c:v>3.5026761829887988E-2</c:v>
                </c:pt>
                <c:pt idx="5">
                  <c:v>1.1369999322010547E-2</c:v>
                </c:pt>
              </c:numCache>
            </c:numRef>
          </c:val>
          <c:extLst>
            <c:ext xmlns:c16="http://schemas.microsoft.com/office/drawing/2014/chart" uri="{C3380CC4-5D6E-409C-BE32-E72D297353CC}">
              <c16:uniqueId val="{00000012-A50A-4937-9093-1AED2AC31F68}"/>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0195095486111111"/>
          <c:y val="0.22102105655814669"/>
          <c:w val="0.61215874565972217"/>
          <c:h val="0.58054410043347959"/>
        </c:manualLayout>
      </c:layout>
      <c:doughnutChart>
        <c:varyColors val="1"/>
        <c:ser>
          <c:idx val="1"/>
          <c:order val="0"/>
          <c:tx>
            <c:v>  in CY2013</c:v>
          </c:tx>
          <c:spPr>
            <a:noFill/>
          </c:spPr>
          <c:dPt>
            <c:idx val="0"/>
            <c:bubble3D val="0"/>
            <c:spPr>
              <a:noFill/>
              <a:ln>
                <a:noFill/>
              </a:ln>
              <a:effectLst/>
            </c:spPr>
            <c:extLst>
              <c:ext xmlns:c16="http://schemas.microsoft.com/office/drawing/2014/chart" uri="{C3380CC4-5D6E-409C-BE32-E72D297353CC}">
                <c16:uniqueId val="{00000000-B7DA-4A78-8D21-77B256E6BA44}"/>
              </c:ext>
            </c:extLst>
          </c:dPt>
          <c:dLbls>
            <c:dLbl>
              <c:idx val="0"/>
              <c:layout>
                <c:manualLayout>
                  <c:x val="7.8748171319459881E-3"/>
                  <c:y val="-0.10150489643968666"/>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067746116995126"/>
                      <c:h val="0.12646473317852946"/>
                    </c:manualLayout>
                  </c15:layout>
                  <c15:dlblFieldTable/>
                  <c15:showDataLabelsRange val="0"/>
                </c:ext>
                <c:ext xmlns:c16="http://schemas.microsoft.com/office/drawing/2014/chart" uri="{C3380CC4-5D6E-409C-BE32-E72D297353CC}">
                  <c16:uniqueId val="{00000000-B7DA-4A78-8D21-77B256E6BA4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'8.F-gas'!$X$68:$Y$73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Lit>
              <c:formatCode>###.0"Mt"</c:formatCode>
              <c:ptCount val="1"/>
              <c:pt idx="0">
                <c:v>2.2999999999999998</c:v>
              </c:pt>
            </c:numLit>
          </c:val>
          <c:extLst>
            <c:ext xmlns:c16="http://schemas.microsoft.com/office/drawing/2014/chart" uri="{C3380CC4-5D6E-409C-BE32-E72D297353CC}">
              <c16:uniqueId val="{00000001-B7DA-4A78-8D21-77B256E6BA44}"/>
            </c:ext>
          </c:extLst>
        </c:ser>
        <c:ser>
          <c:idx val="0"/>
          <c:order val="1"/>
          <c:tx>
            <c:strRef>
              <c:f>'8.F-gas'!$AX$43</c:f>
              <c:strCache>
                <c:ptCount val="1"/>
                <c:pt idx="0">
                  <c:v>2013</c:v>
                </c:pt>
              </c:strCache>
            </c:strRef>
          </c:tx>
          <c:dPt>
            <c:idx val="0"/>
            <c:bubble3D val="0"/>
            <c:spPr>
              <a:solidFill>
                <a:schemeClr val="accent2">
                  <a:shade val="50000"/>
                </a:schemeClr>
              </a:solidFill>
              <a:ln>
                <a:noFill/>
              </a:ln>
              <a:effectLst/>
            </c:spPr>
            <c:extLst>
              <c:ext xmlns:c16="http://schemas.microsoft.com/office/drawing/2014/chart" uri="{C3380CC4-5D6E-409C-BE32-E72D297353CC}">
                <c16:uniqueId val="{00000003-B7DA-4A78-8D21-77B256E6BA44}"/>
              </c:ext>
            </c:extLst>
          </c:dPt>
          <c:dPt>
            <c:idx val="1"/>
            <c:bubble3D val="0"/>
            <c:spPr>
              <a:solidFill>
                <a:schemeClr val="accent2">
                  <a:shade val="70000"/>
                </a:schemeClr>
              </a:solidFill>
              <a:ln>
                <a:noFill/>
              </a:ln>
              <a:effectLst/>
            </c:spPr>
            <c:extLst>
              <c:ext xmlns:c16="http://schemas.microsoft.com/office/drawing/2014/chart" uri="{C3380CC4-5D6E-409C-BE32-E72D297353CC}">
                <c16:uniqueId val="{00000005-B7DA-4A78-8D21-77B256E6BA44}"/>
              </c:ext>
            </c:extLst>
          </c:dPt>
          <c:dPt>
            <c:idx val="2"/>
            <c:bubble3D val="0"/>
            <c:spPr>
              <a:solidFill>
                <a:schemeClr val="accent2">
                  <a:shade val="90000"/>
                </a:schemeClr>
              </a:solidFill>
              <a:ln>
                <a:noFill/>
              </a:ln>
              <a:effectLst/>
            </c:spPr>
            <c:extLst>
              <c:ext xmlns:c16="http://schemas.microsoft.com/office/drawing/2014/chart" uri="{C3380CC4-5D6E-409C-BE32-E72D297353CC}">
                <c16:uniqueId val="{00000007-B7DA-4A78-8D21-77B256E6BA44}"/>
              </c:ext>
            </c:extLst>
          </c:dPt>
          <c:dPt>
            <c:idx val="3"/>
            <c:bubble3D val="0"/>
            <c:spPr>
              <a:solidFill>
                <a:schemeClr val="accent2">
                  <a:tint val="90000"/>
                </a:schemeClr>
              </a:solidFill>
              <a:ln>
                <a:noFill/>
              </a:ln>
              <a:effectLst/>
            </c:spPr>
            <c:extLst>
              <c:ext xmlns:c16="http://schemas.microsoft.com/office/drawing/2014/chart" uri="{C3380CC4-5D6E-409C-BE32-E72D297353CC}">
                <c16:uniqueId val="{00000009-B7DA-4A78-8D21-77B256E6BA44}"/>
              </c:ext>
            </c:extLst>
          </c:dPt>
          <c:dPt>
            <c:idx val="4"/>
            <c:bubble3D val="0"/>
            <c:spPr>
              <a:solidFill>
                <a:schemeClr val="accent2">
                  <a:tint val="70000"/>
                </a:schemeClr>
              </a:solidFill>
              <a:ln>
                <a:noFill/>
              </a:ln>
              <a:effectLst/>
            </c:spPr>
            <c:extLst>
              <c:ext xmlns:c16="http://schemas.microsoft.com/office/drawing/2014/chart" uri="{C3380CC4-5D6E-409C-BE32-E72D297353CC}">
                <c16:uniqueId val="{0000000B-B7DA-4A78-8D21-77B256E6BA44}"/>
              </c:ext>
            </c:extLst>
          </c:dPt>
          <c:dPt>
            <c:idx val="5"/>
            <c:bubble3D val="0"/>
            <c:spPr>
              <a:solidFill>
                <a:schemeClr val="accent2">
                  <a:tint val="50000"/>
                </a:schemeClr>
              </a:solidFill>
              <a:ln>
                <a:noFill/>
              </a:ln>
              <a:effectLst/>
            </c:spPr>
            <c:extLst>
              <c:ext xmlns:c16="http://schemas.microsoft.com/office/drawing/2014/chart" uri="{C3380CC4-5D6E-409C-BE32-E72D297353CC}">
                <c16:uniqueId val="{0000000D-B7DA-4A78-8D21-77B256E6BA44}"/>
              </c:ext>
            </c:extLst>
          </c:dPt>
          <c:dLbls>
            <c:dLbl>
              <c:idx val="0"/>
              <c:layout>
                <c:manualLayout>
                  <c:x val="0.1513031028270436"/>
                  <c:y val="-8.704112926033236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859826054774239"/>
                      <c:h val="0.10302160750667165"/>
                    </c:manualLayout>
                  </c15:layout>
                </c:ext>
                <c:ext xmlns:c16="http://schemas.microsoft.com/office/drawing/2014/chart" uri="{C3380CC4-5D6E-409C-BE32-E72D297353CC}">
                  <c16:uniqueId val="{00000003-B7DA-4A78-8D21-77B256E6BA44}"/>
                </c:ext>
              </c:extLst>
            </c:dLbl>
            <c:dLbl>
              <c:idx val="1"/>
              <c:layout>
                <c:manualLayout>
                  <c:x val="-0.26168518240999672"/>
                  <c:y val="0.128288607811792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422657399421644"/>
                      <c:h val="0.1530089242159029"/>
                    </c:manualLayout>
                  </c15:layout>
                </c:ext>
                <c:ext xmlns:c16="http://schemas.microsoft.com/office/drawing/2014/chart" uri="{C3380CC4-5D6E-409C-BE32-E72D297353CC}">
                  <c16:uniqueId val="{00000005-B7DA-4A78-8D21-77B256E6BA44}"/>
                </c:ext>
              </c:extLst>
            </c:dLbl>
            <c:dLbl>
              <c:idx val="2"/>
              <c:layout>
                <c:manualLayout>
                  <c:x val="-0.18287470512093684"/>
                  <c:y val="7.353955637177539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1641722895845"/>
                      <c:h val="0.18276128439840456"/>
                    </c:manualLayout>
                  </c15:layout>
                </c:ext>
                <c:ext xmlns:c16="http://schemas.microsoft.com/office/drawing/2014/chart" uri="{C3380CC4-5D6E-409C-BE32-E72D297353CC}">
                  <c16:uniqueId val="{00000007-B7DA-4A78-8D21-77B256E6BA44}"/>
                </c:ext>
              </c:extLst>
            </c:dLbl>
            <c:dLbl>
              <c:idx val="3"/>
              <c:layout>
                <c:manualLayout>
                  <c:x val="-0.21560908669467591"/>
                  <c:y val="-5.614138352519913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870578814899341"/>
                      <c:h val="0.21857594481461595"/>
                    </c:manualLayout>
                  </c15:layout>
                </c:ext>
                <c:ext xmlns:c16="http://schemas.microsoft.com/office/drawing/2014/chart" uri="{C3380CC4-5D6E-409C-BE32-E72D297353CC}">
                  <c16:uniqueId val="{00000009-B7DA-4A78-8D21-77B256E6BA44}"/>
                </c:ext>
              </c:extLst>
            </c:dLbl>
            <c:dLbl>
              <c:idx val="4"/>
              <c:layout>
                <c:manualLayout>
                  <c:x val="-0.11386570670418368"/>
                  <c:y val="-0.1929471272502497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2970478533369745"/>
                      <c:h val="0.20984264489166993"/>
                    </c:manualLayout>
                  </c15:layout>
                </c:ext>
                <c:ext xmlns:c16="http://schemas.microsoft.com/office/drawing/2014/chart" uri="{C3380CC4-5D6E-409C-BE32-E72D297353CC}">
                  <c16:uniqueId val="{0000000B-B7DA-4A78-8D21-77B256E6BA44}"/>
                </c:ext>
              </c:extLst>
            </c:dLbl>
            <c:dLbl>
              <c:idx val="5"/>
              <c:layout>
                <c:manualLayout>
                  <c:x val="6.9025856446815331E-2"/>
                  <c:y val="-0.1583932960721113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866940349318654"/>
                      <c:h val="0.13784935149834945"/>
                    </c:manualLayout>
                  </c15:layout>
                </c:ext>
                <c:ext xmlns:c16="http://schemas.microsoft.com/office/drawing/2014/chart" uri="{C3380CC4-5D6E-409C-BE32-E72D297353CC}">
                  <c16:uniqueId val="{0000000D-B7DA-4A78-8D21-77B256E6BA44}"/>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E-B7DA-4A78-8D21-77B256E6BA44}"/>
                </c:ext>
              </c:extLst>
            </c:dLbl>
            <c:dLbl>
              <c:idx val="7"/>
              <c:layout>
                <c:manualLayout>
                  <c:x val="0.1393174047597264"/>
                  <c:y val="-0.1976494462993116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F-B7DA-4A78-8D21-77B256E6BA44}"/>
                </c:ext>
              </c:extLst>
            </c:dLbl>
            <c:dLbl>
              <c:idx val="8"/>
              <c:layout>
                <c:manualLayout>
                  <c:x val="0.16894859471325335"/>
                  <c:y val="-0.1529268441120418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10-B7DA-4A78-8D21-77B256E6BA44}"/>
                </c:ext>
              </c:extLst>
            </c:dLbl>
            <c:dLbl>
              <c:idx val="9"/>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DA-4A78-8D21-77B256E6BA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'8.F-gas'!$X$68:$Y$73</c:f>
              <c:strCache>
                <c:ptCount val="6"/>
                <c:pt idx="0">
                  <c:v>Accelerators</c:v>
                </c:pt>
                <c:pt idx="1">
                  <c:v>Electrical Equipment</c:v>
                </c:pt>
                <c:pt idx="2">
                  <c:v>Magnesium Production</c:v>
                </c:pt>
                <c:pt idx="3">
                  <c:v>Semiconductor</c:v>
                </c:pt>
                <c:pt idx="4">
                  <c:v>Liquid Crystals</c:v>
                </c:pt>
                <c:pt idx="5">
                  <c:v>Fugitive Emissions from SF6 Manufacturing</c:v>
                </c:pt>
              </c:strCache>
            </c:strRef>
          </c:cat>
          <c:val>
            <c:numRef>
              <c:f>'8.F-gas'!$AX$68:$AX$73</c:f>
              <c:numCache>
                <c:formatCode>0.0%</c:formatCode>
                <c:ptCount val="6"/>
                <c:pt idx="0">
                  <c:v>0.36528953132084985</c:v>
                </c:pt>
                <c:pt idx="1">
                  <c:v>0.29841541890681689</c:v>
                </c:pt>
                <c:pt idx="2">
                  <c:v>6.8778855078197157E-2</c:v>
                </c:pt>
                <c:pt idx="3">
                  <c:v>0.15195542504593107</c:v>
                </c:pt>
                <c:pt idx="4">
                  <c:v>7.4730848386789867E-2</c:v>
                </c:pt>
                <c:pt idx="5">
                  <c:v>4.0829921261415165E-2</c:v>
                </c:pt>
              </c:numCache>
            </c:numRef>
          </c:val>
          <c:extLst>
            <c:ext xmlns:c16="http://schemas.microsoft.com/office/drawing/2014/chart" uri="{C3380CC4-5D6E-409C-BE32-E72D297353CC}">
              <c16:uniqueId val="{00000012-B7DA-4A78-8D21-77B256E6BA44}"/>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  in CY2023</c:v>
          </c:tx>
          <c:spPr>
            <a:noFill/>
          </c:spPr>
          <c:dPt>
            <c:idx val="0"/>
            <c:bubble3D val="0"/>
            <c:spPr>
              <a:noFill/>
              <a:ln>
                <a:noFill/>
              </a:ln>
              <a:effectLst/>
            </c:spPr>
            <c:extLst>
              <c:ext xmlns:c16="http://schemas.microsoft.com/office/drawing/2014/chart" uri="{C3380CC4-5D6E-409C-BE32-E72D297353CC}">
                <c16:uniqueId val="{00000000-18E0-41DC-B83A-AB8F0BA7622D}"/>
              </c:ext>
            </c:extLst>
          </c:dPt>
          <c:dLbls>
            <c:dLbl>
              <c:idx val="0"/>
              <c:layout>
                <c:manualLayout>
                  <c:x val="-3.3660287137470758E-3"/>
                  <c:y val="-0.10024716690200644"/>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2745823298098682"/>
                      <c:h val="0.14226271237188737"/>
                    </c:manualLayout>
                  </c15:layout>
                  <c15:dlblFieldTable/>
                  <c15:showDataLabelsRange val="0"/>
                </c:ext>
                <c:ext xmlns:c16="http://schemas.microsoft.com/office/drawing/2014/chart" uri="{C3380CC4-5D6E-409C-BE32-E72D297353CC}">
                  <c16:uniqueId val="{00000000-18E0-41DC-B83A-AB8F0BA76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Lit>
              <c:formatCode>#,##0.00_ "Mt"</c:formatCode>
              <c:ptCount val="1"/>
              <c:pt idx="0">
                <c:v>0.21</c:v>
              </c:pt>
            </c:numLit>
          </c:val>
          <c:extLst>
            <c:ext xmlns:c16="http://schemas.microsoft.com/office/drawing/2014/chart" uri="{C3380CC4-5D6E-409C-BE32-E72D297353CC}">
              <c16:uniqueId val="{00000001-18E0-41DC-B83A-AB8F0BA7622D}"/>
            </c:ext>
          </c:extLst>
        </c:ser>
        <c:ser>
          <c:idx val="0"/>
          <c:order val="1"/>
          <c:tx>
            <c:strRef>
              <c:f>'8.F-gas'!$BH$43</c:f>
              <c:strCache>
                <c:ptCount val="1"/>
                <c:pt idx="0">
                  <c:v>2023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18E0-41DC-B83A-AB8F0BA7622D}"/>
              </c:ext>
            </c:extLst>
          </c:dPt>
          <c:dPt>
            <c:idx val="1"/>
            <c:bubble3D val="0"/>
            <c:spPr>
              <a:solidFill>
                <a:schemeClr val="accent4"/>
              </a:solidFill>
              <a:ln>
                <a:noFill/>
              </a:ln>
              <a:effectLst/>
            </c:spPr>
            <c:extLst>
              <c:ext xmlns:c16="http://schemas.microsoft.com/office/drawing/2014/chart" uri="{C3380CC4-5D6E-409C-BE32-E72D297353CC}">
                <c16:uniqueId val="{00000005-18E0-41DC-B83A-AB8F0BA7622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18E0-41DC-B83A-AB8F0BA7622D}"/>
              </c:ext>
            </c:extLst>
          </c:dPt>
          <c:dLbls>
            <c:dLbl>
              <c:idx val="0"/>
              <c:layout>
                <c:manualLayout>
                  <c:x val="0.17741091210221174"/>
                  <c:y val="0.1599570209641513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7314376752495378"/>
                      <c:h val="0.19183796263271119"/>
                    </c:manualLayout>
                  </c15:layout>
                </c:ext>
                <c:ext xmlns:c16="http://schemas.microsoft.com/office/drawing/2014/chart" uri="{C3380CC4-5D6E-409C-BE32-E72D297353CC}">
                  <c16:uniqueId val="{00000003-18E0-41DC-B83A-AB8F0BA7622D}"/>
                </c:ext>
              </c:extLst>
            </c:dLbl>
            <c:dLbl>
              <c:idx val="1"/>
              <c:layout>
                <c:manualLayout>
                  <c:x val="-0.27353605093258343"/>
                  <c:y val="-4.920402276084798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70056989126"/>
                      <c:h val="0.24511794639216924"/>
                    </c:manualLayout>
                  </c15:layout>
                </c:ext>
                <c:ext xmlns:c16="http://schemas.microsoft.com/office/drawing/2014/chart" uri="{C3380CC4-5D6E-409C-BE32-E72D297353CC}">
                  <c16:uniqueId val="{00000005-18E0-41DC-B83A-AB8F0BA7622D}"/>
                </c:ext>
              </c:extLst>
            </c:dLbl>
            <c:dLbl>
              <c:idx val="2"/>
              <c:layout>
                <c:manualLayout>
                  <c:x val="-7.1274360035673293E-2"/>
                  <c:y val="-0.1493725339982832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18E0-41DC-B83A-AB8F0BA7622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18E0-41DC-B83A-AB8F0BA7622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18E0-41DC-B83A-AB8F0BA7622D}"/>
                </c:ext>
              </c:extLst>
            </c:dLbl>
            <c:dLbl>
              <c:idx val="5"/>
              <c:delete val="1"/>
              <c:extLst>
                <c:ext xmlns:c15="http://schemas.microsoft.com/office/drawing/2012/chart" uri="{CE6537A1-D6FC-4f65-9D91-7224C49458BB}"/>
                <c:ext xmlns:c16="http://schemas.microsoft.com/office/drawing/2014/chart" uri="{C3380CC4-5D6E-409C-BE32-E72D297353CC}">
                  <c16:uniqueId val="{0000000A-18E0-41DC-B83A-AB8F0BA7622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18E0-41DC-B83A-AB8F0BA7622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18E0-41DC-B83A-AB8F0BA7622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18E0-41DC-B83A-AB8F0BA7622D}"/>
                </c:ext>
              </c:extLst>
            </c:dLbl>
            <c:dLbl>
              <c:idx val="9"/>
              <c:delete val="1"/>
              <c:extLst>
                <c:ext xmlns:c15="http://schemas.microsoft.com/office/drawing/2012/chart" uri="{CE6537A1-D6FC-4f65-9D91-7224C49458BB}"/>
                <c:ext xmlns:c16="http://schemas.microsoft.com/office/drawing/2014/chart" uri="{C3380CC4-5D6E-409C-BE32-E72D297353CC}">
                  <c16:uniqueId val="{0000000E-18E0-41DC-B83A-AB8F0BA7622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Ref>
              <c:f>'8.F-gas'!$BH$75:$BH$77</c:f>
              <c:numCache>
                <c:formatCode>0.0%</c:formatCode>
                <c:ptCount val="3"/>
                <c:pt idx="0">
                  <c:v>0.89470442030762753</c:v>
                </c:pt>
                <c:pt idx="1">
                  <c:v>6.5621314410368364E-2</c:v>
                </c:pt>
                <c:pt idx="2">
                  <c:v>3.9674265282004129E-2</c:v>
                </c:pt>
              </c:numCache>
            </c:numRef>
          </c:val>
          <c:extLst>
            <c:ext xmlns:c16="http://schemas.microsoft.com/office/drawing/2014/chart" uri="{C3380CC4-5D6E-409C-BE32-E72D297353CC}">
              <c16:uniqueId val="{0000000F-18E0-41DC-B83A-AB8F0BA762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2216793790248196"/>
          <c:y val="0.14373442747586779"/>
          <c:w val="0.57976574959611593"/>
          <c:h val="0.60932984187802641"/>
        </c:manualLayout>
      </c:layout>
      <c:doughnutChart>
        <c:varyColors val="1"/>
        <c:ser>
          <c:idx val="1"/>
          <c:order val="0"/>
          <c:tx>
            <c:v>  in CY2013</c:v>
          </c:tx>
          <c:spPr>
            <a:noFill/>
          </c:spPr>
          <c:dPt>
            <c:idx val="0"/>
            <c:bubble3D val="0"/>
            <c:spPr>
              <a:noFill/>
              <a:ln>
                <a:noFill/>
              </a:ln>
              <a:effectLst/>
            </c:spPr>
            <c:extLst>
              <c:ext xmlns:c16="http://schemas.microsoft.com/office/drawing/2014/chart" uri="{C3380CC4-5D6E-409C-BE32-E72D297353CC}">
                <c16:uniqueId val="{00000000-DCA4-4593-B2B1-616AEB980D0D}"/>
              </c:ext>
            </c:extLst>
          </c:dPt>
          <c:dLbls>
            <c:dLbl>
              <c:idx val="0"/>
              <c:layout>
                <c:manualLayout>
                  <c:x val="-2.9981644365606368E-3"/>
                  <c:y val="-0.1154470635449514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fld id="{CBB5B11C-B4EE-49B2-9D6D-81ABBE77164B}" type="SERIESNAME">
                      <a:rPr lang="en-US" altLang="ja-JP" sz="1400" baseline="0"/>
                      <a:pPr>
                        <a:defRPr sz="1400"/>
                      </a:pPr>
                      <a:t>[系列名]</a:t>
                    </a:fld>
                    <a:endParaRPr lang="en-US" altLang="ja-JP" sz="1400" baseline="0"/>
                  </a:p>
                  <a:p>
                    <a:pPr>
                      <a:defRPr sz="1400"/>
                    </a:pPr>
                    <a:fld id="{3015D1E3-44A1-46DB-94A0-1930BA717861}" type="VALUE">
                      <a:rPr lang="en-US" altLang="ja-JP" sz="1400"/>
                      <a:pPr>
                        <a:defRPr sz="14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9996988976789989"/>
                      <c:h val="0.14226281660843074"/>
                    </c:manualLayout>
                  </c15:layout>
                  <c15:dlblFieldTable/>
                  <c15:showDataLabelsRange val="0"/>
                </c:ext>
                <c:ext xmlns:c16="http://schemas.microsoft.com/office/drawing/2014/chart" uri="{C3380CC4-5D6E-409C-BE32-E72D297353CC}">
                  <c16:uniqueId val="{00000000-DCA4-4593-B2B1-616AEB980D0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Lit>
              <c:formatCode>###.0"Mt"</c:formatCode>
              <c:ptCount val="1"/>
              <c:pt idx="0">
                <c:v>1.5</c:v>
              </c:pt>
            </c:numLit>
          </c:val>
          <c:extLst>
            <c:ext xmlns:c16="http://schemas.microsoft.com/office/drawing/2014/chart" uri="{C3380CC4-5D6E-409C-BE32-E72D297353CC}">
              <c16:uniqueId val="{00000001-DCA4-4593-B2B1-616AEB980D0D}"/>
            </c:ext>
          </c:extLst>
        </c:ser>
        <c:ser>
          <c:idx val="0"/>
          <c:order val="1"/>
          <c:tx>
            <c:strRef>
              <c:f>'8.F-gas'!$AX$43</c:f>
              <c:strCache>
                <c:ptCount val="1"/>
                <c:pt idx="0">
                  <c:v>2013</c:v>
                </c:pt>
              </c:strCache>
            </c:strRef>
          </c:tx>
          <c:dPt>
            <c:idx val="0"/>
            <c:bubble3D val="0"/>
            <c:spPr>
              <a:solidFill>
                <a:schemeClr val="accent4">
                  <a:shade val="65000"/>
                </a:schemeClr>
              </a:solidFill>
              <a:ln>
                <a:noFill/>
              </a:ln>
              <a:effectLst/>
            </c:spPr>
            <c:extLst>
              <c:ext xmlns:c16="http://schemas.microsoft.com/office/drawing/2014/chart" uri="{C3380CC4-5D6E-409C-BE32-E72D297353CC}">
                <c16:uniqueId val="{00000003-DCA4-4593-B2B1-616AEB980D0D}"/>
              </c:ext>
            </c:extLst>
          </c:dPt>
          <c:dPt>
            <c:idx val="1"/>
            <c:bubble3D val="0"/>
            <c:spPr>
              <a:solidFill>
                <a:schemeClr val="accent4"/>
              </a:solidFill>
              <a:ln>
                <a:noFill/>
              </a:ln>
              <a:effectLst/>
            </c:spPr>
            <c:extLst>
              <c:ext xmlns:c16="http://schemas.microsoft.com/office/drawing/2014/chart" uri="{C3380CC4-5D6E-409C-BE32-E72D297353CC}">
                <c16:uniqueId val="{00000005-DCA4-4593-B2B1-616AEB980D0D}"/>
              </c:ext>
            </c:extLst>
          </c:dPt>
          <c:dPt>
            <c:idx val="2"/>
            <c:bubble3D val="0"/>
            <c:spPr>
              <a:solidFill>
                <a:schemeClr val="accent4">
                  <a:tint val="65000"/>
                </a:schemeClr>
              </a:solidFill>
              <a:ln>
                <a:noFill/>
              </a:ln>
              <a:effectLst/>
            </c:spPr>
            <c:extLst>
              <c:ext xmlns:c16="http://schemas.microsoft.com/office/drawing/2014/chart" uri="{C3380CC4-5D6E-409C-BE32-E72D297353CC}">
                <c16:uniqueId val="{00000007-DCA4-4593-B2B1-616AEB980D0D}"/>
              </c:ext>
            </c:extLst>
          </c:dPt>
          <c:dLbls>
            <c:dLbl>
              <c:idx val="0"/>
              <c:layout>
                <c:manualLayout>
                  <c:x val="0.23764190282469608"/>
                  <c:y val="-8.0374463329625945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972458589837588"/>
                      <c:h val="0.19480136545976051"/>
                    </c:manualLayout>
                  </c15:layout>
                </c:ext>
                <c:ext xmlns:c16="http://schemas.microsoft.com/office/drawing/2014/chart" uri="{C3380CC4-5D6E-409C-BE32-E72D297353CC}">
                  <c16:uniqueId val="{00000003-DCA4-4593-B2B1-616AEB980D0D}"/>
                </c:ext>
              </c:extLst>
            </c:dLbl>
            <c:dLbl>
              <c:idx val="1"/>
              <c:layout>
                <c:manualLayout>
                  <c:x val="-0.31966151031874507"/>
                  <c:y val="6.8765613170108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5601968021551696"/>
                      <c:h val="0.20019284793194192"/>
                    </c:manualLayout>
                  </c15:layout>
                </c:ext>
                <c:ext xmlns:c16="http://schemas.microsoft.com/office/drawing/2014/chart" uri="{C3380CC4-5D6E-409C-BE32-E72D297353CC}">
                  <c16:uniqueId val="{00000005-DCA4-4593-B2B1-616AEB980D0D}"/>
                </c:ext>
              </c:extLst>
            </c:dLbl>
            <c:dLbl>
              <c:idx val="2"/>
              <c:layout>
                <c:manualLayout>
                  <c:x val="-0.21900944758708082"/>
                  <c:y val="-0.13617342467711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49041421941758"/>
                      <c:h val="0.12314657617147975"/>
                    </c:manualLayout>
                  </c15:layout>
                </c:ext>
                <c:ext xmlns:c16="http://schemas.microsoft.com/office/drawing/2014/chart" uri="{C3380CC4-5D6E-409C-BE32-E72D297353CC}">
                  <c16:uniqueId val="{00000007-DCA4-4593-B2B1-616AEB980D0D}"/>
                </c:ext>
              </c:extLst>
            </c:dLbl>
            <c:dLbl>
              <c:idx val="3"/>
              <c:layout>
                <c:manualLayout>
                  <c:x val="-8.3790184604984122E-2"/>
                  <c:y val="-0.1604510822204794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8-DCA4-4593-B2B1-616AEB980D0D}"/>
                </c:ext>
              </c:extLst>
            </c:dLbl>
            <c:dLbl>
              <c:idx val="4"/>
              <c:layout>
                <c:manualLayout>
                  <c:x val="8.5569536729545675E-2"/>
                  <c:y val="-0.1902982176459441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9-DCA4-4593-B2B1-616AEB980D0D}"/>
                </c:ext>
              </c:extLst>
            </c:dLbl>
            <c:dLbl>
              <c:idx val="5"/>
              <c:delete val="1"/>
              <c:extLst>
                <c:ext xmlns:c15="http://schemas.microsoft.com/office/drawing/2012/chart" uri="{CE6537A1-D6FC-4f65-9D91-7224C49458BB}"/>
                <c:ext xmlns:c16="http://schemas.microsoft.com/office/drawing/2014/chart" uri="{C3380CC4-5D6E-409C-BE32-E72D297353CC}">
                  <c16:uniqueId val="{0000000A-DCA4-4593-B2B1-616AEB980D0D}"/>
                </c:ext>
              </c:extLst>
            </c:dLbl>
            <c:dLbl>
              <c:idx val="6"/>
              <c:layout>
                <c:manualLayout>
                  <c:x val="-0.24430262135023451"/>
                  <c:y val="-0.2593413155670033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B-DCA4-4593-B2B1-616AEB980D0D}"/>
                </c:ext>
              </c:extLst>
            </c:dLbl>
            <c:dLbl>
              <c:idx val="7"/>
              <c:layout>
                <c:manualLayout>
                  <c:x val="0.1393174047597264"/>
                  <c:y val="-0.19764944629931169"/>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C-DCA4-4593-B2B1-616AEB980D0D}"/>
                </c:ext>
              </c:extLst>
            </c:dLbl>
            <c:dLbl>
              <c:idx val="8"/>
              <c:layout>
                <c:manualLayout>
                  <c:x val="0.16894859471325335"/>
                  <c:y val="-0.1529268441120418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D-DCA4-4593-B2B1-616AEB980D0D}"/>
                </c:ext>
              </c:extLst>
            </c:dLbl>
            <c:dLbl>
              <c:idx val="9"/>
              <c:delete val="1"/>
              <c:extLst>
                <c:ext xmlns:c15="http://schemas.microsoft.com/office/drawing/2012/chart" uri="{CE6537A1-D6FC-4f65-9D91-7224C49458BB}"/>
                <c:ext xmlns:c16="http://schemas.microsoft.com/office/drawing/2014/chart" uri="{C3380CC4-5D6E-409C-BE32-E72D297353CC}">
                  <c16:uniqueId val="{0000000E-DCA4-4593-B2B1-616AEB980D0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'8.F-gas'!$X$36:$X$38</c:f>
              <c:strCache>
                <c:ptCount val="3"/>
                <c:pt idx="0">
                  <c:v>Semiconductor</c:v>
                </c:pt>
                <c:pt idx="1">
                  <c:v>Fugitive Emissions from NF3 Manufacturing</c:v>
                </c:pt>
                <c:pt idx="2">
                  <c:v>Liquid Crystals</c:v>
                </c:pt>
              </c:strCache>
            </c:strRef>
          </c:cat>
          <c:val>
            <c:numRef>
              <c:f>'8.F-gas'!$AX$75:$AX$77</c:f>
              <c:numCache>
                <c:formatCode>0.0%</c:formatCode>
                <c:ptCount val="3"/>
                <c:pt idx="0">
                  <c:v>6.197727033260312E-2</c:v>
                </c:pt>
                <c:pt idx="1">
                  <c:v>0.92471823196016323</c:v>
                </c:pt>
                <c:pt idx="2">
                  <c:v>1.3304497707233631E-2</c:v>
                </c:pt>
              </c:numCache>
            </c:numRef>
          </c:val>
          <c:extLst>
            <c:ext xmlns:c16="http://schemas.microsoft.com/office/drawing/2014/chart" uri="{C3380CC4-5D6E-409C-BE32-E72D297353CC}">
              <c16:uniqueId val="{0000000F-DCA4-4593-B2B1-616AEB980D0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4173223798861901"/>
          <c:y val="0.26277857338324212"/>
          <c:w val="0.57703556605390427"/>
          <c:h val="0.58897755100052074"/>
        </c:manualLayout>
      </c:layout>
      <c:doughnutChart>
        <c:varyColors val="1"/>
        <c:ser>
          <c:idx val="1"/>
          <c:order val="0"/>
          <c:tx>
            <c:v>2023年</c:v>
          </c:tx>
          <c:dPt>
            <c:idx val="0"/>
            <c:bubble3D val="0"/>
            <c:spPr>
              <a:noFill/>
              <a:ln>
                <a:noFill/>
              </a:ln>
              <a:effectLst/>
            </c:spPr>
            <c:extLst>
              <c:ext xmlns:c16="http://schemas.microsoft.com/office/drawing/2014/chart" uri="{C3380CC4-5D6E-409C-BE32-E72D297353CC}">
                <c16:uniqueId val="{00000001-3A41-44F9-ACCC-50C3A8F4DDC3}"/>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ja-JP" altLang="en-US" sz="1300" baseline="0"/>
                      <a:pPr>
                        <a:defRPr/>
                      </a:pPr>
                      <a:t>[系列名]</a:t>
                    </a:fld>
                    <a:endParaRPr lang="ja-JP" altLang="en-US" sz="1300" baseline="0"/>
                  </a:p>
                  <a:p>
                    <a:pPr>
                      <a:defRPr/>
                    </a:pPr>
                    <a:fld id="{3015D1E3-44A1-46DB-94A0-1930BA717861}" type="VALUE">
                      <a:rPr lang="ja-JP" altLang="en-US"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3A41-44F9-ACCC-50C3A8F4DDC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('8.F-gas'!$T$45,'8.F-gas'!$T$50:$U$59)</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Lit>
              <c:formatCode>#,##0"万トン"</c:formatCode>
              <c:ptCount val="1"/>
              <c:pt idx="0">
                <c:v>3170</c:v>
              </c:pt>
            </c:numLit>
          </c:val>
          <c:extLst>
            <c:ext xmlns:c16="http://schemas.microsoft.com/office/drawing/2014/chart" uri="{C3380CC4-5D6E-409C-BE32-E72D297353CC}">
              <c16:uniqueId val="{00000002-3A41-44F9-ACCC-50C3A8F4DDC3}"/>
            </c:ext>
          </c:extLst>
        </c:ser>
        <c:ser>
          <c:idx val="0"/>
          <c:order val="1"/>
          <c:tx>
            <c:strRef>
              <c:f>'8.F-gas'!$BH$43</c:f>
              <c:strCache>
                <c:ptCount val="1"/>
                <c:pt idx="0">
                  <c:v>2023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3A41-44F9-ACCC-50C3A8F4DDC3}"/>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3A41-44F9-ACCC-50C3A8F4DDC3}"/>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3A41-44F9-ACCC-50C3A8F4DDC3}"/>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3A41-44F9-ACCC-50C3A8F4DDC3}"/>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3A41-44F9-ACCC-50C3A8F4DDC3}"/>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3A41-44F9-ACCC-50C3A8F4DDC3}"/>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3A41-44F9-ACCC-50C3A8F4DDC3}"/>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3A41-44F9-ACCC-50C3A8F4DDC3}"/>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3A41-44F9-ACCC-50C3A8F4DDC3}"/>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3A41-44F9-ACCC-50C3A8F4DDC3}"/>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3A41-44F9-ACCC-50C3A8F4DDC3}"/>
              </c:ext>
            </c:extLst>
          </c:dPt>
          <c:dLbls>
            <c:dLbl>
              <c:idx val="0"/>
              <c:layout>
                <c:manualLayout>
                  <c:x val="-0.37575627439897075"/>
                  <c:y val="-7.37764424161671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1131608068671288"/>
                      <c:h val="8.5410154804333283E-2"/>
                    </c:manualLayout>
                  </c15:layout>
                </c:ext>
                <c:ext xmlns:c16="http://schemas.microsoft.com/office/drawing/2014/chart" uri="{C3380CC4-5D6E-409C-BE32-E72D297353CC}">
                  <c16:uniqueId val="{00000004-3A41-44F9-ACCC-50C3A8F4DDC3}"/>
                </c:ext>
              </c:extLst>
            </c:dLbl>
            <c:dLbl>
              <c:idx val="1"/>
              <c:layout>
                <c:manualLayout>
                  <c:x val="-0.27392778788151362"/>
                  <c:y val="3.918675948550089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5689488242201581E-2"/>
                      <c:h val="0.10841982698411337"/>
                    </c:manualLayout>
                  </c15:layout>
                </c:ext>
                <c:ext xmlns:c16="http://schemas.microsoft.com/office/drawing/2014/chart" uri="{C3380CC4-5D6E-409C-BE32-E72D297353CC}">
                  <c16:uniqueId val="{00000006-3A41-44F9-ACCC-50C3A8F4DDC3}"/>
                </c:ext>
              </c:extLst>
            </c:dLbl>
            <c:dLbl>
              <c:idx val="2"/>
              <c:layout>
                <c:manualLayout>
                  <c:x val="-0.33186456726581859"/>
                  <c:y val="-7.5625263859727232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155927972700232"/>
                      <c:h val="9.9484484289242003E-2"/>
                    </c:manualLayout>
                  </c15:layout>
                </c:ext>
                <c:ext xmlns:c16="http://schemas.microsoft.com/office/drawing/2014/chart" uri="{C3380CC4-5D6E-409C-BE32-E72D297353CC}">
                  <c16:uniqueId val="{00000008-3A41-44F9-ACCC-50C3A8F4DDC3}"/>
                </c:ext>
              </c:extLst>
            </c:dLbl>
            <c:dLbl>
              <c:idx val="3"/>
              <c:layout>
                <c:manualLayout>
                  <c:x val="-0.27672079934449084"/>
                  <c:y val="-0.1610833513604248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6545124116"/>
                      <c:h val="5.2303051265413306E-2"/>
                    </c:manualLayout>
                  </c15:layout>
                </c:ext>
                <c:ext xmlns:c16="http://schemas.microsoft.com/office/drawing/2014/chart" uri="{C3380CC4-5D6E-409C-BE32-E72D297353CC}">
                  <c16:uniqueId val="{0000000A-3A41-44F9-ACCC-50C3A8F4DDC3}"/>
                </c:ext>
              </c:extLst>
            </c:dLbl>
            <c:dLbl>
              <c:idx val="4"/>
              <c:layout>
                <c:manualLayout>
                  <c:x val="-0.28156895284381905"/>
                  <c:y val="-0.24376930524180535"/>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741705644911928"/>
                      <c:h val="7.4156243461485263E-2"/>
                    </c:manualLayout>
                  </c15:layout>
                </c:ext>
                <c:ext xmlns:c16="http://schemas.microsoft.com/office/drawing/2014/chart" uri="{C3380CC4-5D6E-409C-BE32-E72D297353CC}">
                  <c16:uniqueId val="{0000000C-3A41-44F9-ACCC-50C3A8F4DDC3}"/>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E-3A41-44F9-ACCC-50C3A8F4DDC3}"/>
                </c:ext>
              </c:extLst>
            </c:dLbl>
            <c:dLbl>
              <c:idx val="6"/>
              <c:layout>
                <c:manualLayout>
                  <c:x val="0.16738913024232588"/>
                  <c:y val="-0.2724155094690254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3A41-44F9-ACCC-50C3A8F4DDC3}"/>
                </c:ext>
              </c:extLst>
            </c:dLbl>
            <c:dLbl>
              <c:idx val="7"/>
              <c:layout>
                <c:manualLayout>
                  <c:x val="0.23219573632649049"/>
                  <c:y val="-0.19664104036818361"/>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760121829543658"/>
                      <c:h val="8.8758287877845676E-2"/>
                    </c:manualLayout>
                  </c15:layout>
                </c:ext>
                <c:ext xmlns:c16="http://schemas.microsoft.com/office/drawing/2014/chart" uri="{C3380CC4-5D6E-409C-BE32-E72D297353CC}">
                  <c16:uniqueId val="{00000012-3A41-44F9-ACCC-50C3A8F4DDC3}"/>
                </c:ext>
              </c:extLst>
            </c:dLbl>
            <c:dLbl>
              <c:idx val="8"/>
              <c:layout>
                <c:manualLayout>
                  <c:x val="0.27518189032522117"/>
                  <c:y val="-0.1490762489917590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14-3A41-44F9-ACCC-50C3A8F4DDC3}"/>
                </c:ext>
              </c:extLst>
            </c:dLbl>
            <c:dLbl>
              <c:idx val="9"/>
              <c:layout>
                <c:manualLayout>
                  <c:x val="0.27451658395873613"/>
                  <c:y val="-5.7690654800567606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051787103827225"/>
                      <c:h val="7.2493807924214393E-2"/>
                    </c:manualLayout>
                  </c15:layout>
                </c:ext>
                <c:ext xmlns:c16="http://schemas.microsoft.com/office/drawing/2014/chart" uri="{C3380CC4-5D6E-409C-BE32-E72D297353CC}">
                  <c16:uniqueId val="{00000016-3A41-44F9-ACCC-50C3A8F4DDC3}"/>
                </c:ext>
              </c:extLst>
            </c:dLbl>
            <c:dLbl>
              <c:idx val="10"/>
              <c:layout>
                <c:manualLayout>
                  <c:x val="0.25145546856108064"/>
                  <c:y val="5.255661651458502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A41-44F9-ACCC-50C3A8F4DDC3}"/>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('8.F-gas'!$T$45,'8.F-gas'!$T$50:$U$59)</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Ref>
              <c:f>('8.F-gas'!$BH$45,'8.F-gas'!$BH$50:$BH$59)</c:f>
              <c:numCache>
                <c:formatCode>#0.0%;[Red]\-#0.0%</c:formatCode>
                <c:ptCount val="11"/>
                <c:pt idx="0">
                  <c:v>0.89762695905387757</c:v>
                </c:pt>
                <c:pt idx="1">
                  <c:v>8.1684817292595219E-2</c:v>
                </c:pt>
                <c:pt idx="2">
                  <c:v>1.0228330017036883E-2</c:v>
                </c:pt>
                <c:pt idx="3">
                  <c:v>4.0638790941284145E-3</c:v>
                </c:pt>
                <c:pt idx="4">
                  <c:v>2.6861722745772608E-3</c:v>
                </c:pt>
                <c:pt idx="5">
                  <c:v>3.0733588933157378E-3</c:v>
                </c:pt>
                <c:pt idx="6" formatCode="0.000%">
                  <c:v>2.6373869829734261E-5</c:v>
                </c:pt>
                <c:pt idx="7" formatCode="0.00%">
                  <c:v>7.8238217053931203E-5</c:v>
                </c:pt>
                <c:pt idx="8" formatCode="0.00%">
                  <c:v>2.9094358161661359E-4</c:v>
                </c:pt>
                <c:pt idx="9" formatCode="0.000%">
                  <c:v>5.4545918260583491E-5</c:v>
                </c:pt>
                <c:pt idx="10" formatCode="0.000%">
                  <c:v>1.8638178770818495E-4</c:v>
                </c:pt>
              </c:numCache>
            </c:numRef>
          </c:val>
          <c:extLst>
            <c:ext xmlns:c16="http://schemas.microsoft.com/office/drawing/2014/chart" uri="{C3380CC4-5D6E-409C-BE32-E72D297353CC}">
              <c16:uniqueId val="{00000019-3A41-44F9-ACCC-50C3A8F4DDC3}"/>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b="1" kern="1200"/>
              <a:t>冷蔵庫及び空調機器の内訳</a:t>
            </a:r>
            <a:endParaRPr lang="en-US" altLang="ja-JP" sz="1000" b="1" kern="1200"/>
          </a:p>
        </c:rich>
      </c:tx>
      <c:layout>
        <c:manualLayout>
          <c:xMode val="edge"/>
          <c:yMode val="edge"/>
          <c:x val="0.28379879226874033"/>
          <c:y val="5.217796795574321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manualLayout>
          <c:layoutTarget val="inner"/>
          <c:xMode val="edge"/>
          <c:yMode val="edge"/>
          <c:x val="0.30571088405657398"/>
          <c:y val="0.29485482096691529"/>
          <c:w val="0.42542689860144706"/>
          <c:h val="0.67770244383935352"/>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72EB-4A2B-B4F2-575B28E7610D}"/>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2-72EB-4A2B-B4F2-575B28E7610D}"/>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4-72EB-4A2B-B4F2-575B28E7610D}"/>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3-72EB-4A2B-B4F2-575B28E7610D}"/>
              </c:ext>
            </c:extLst>
          </c:dPt>
          <c:dLbls>
            <c:dLbl>
              <c:idx val="0"/>
              <c:layout>
                <c:manualLayout>
                  <c:x val="-0.23241124252757864"/>
                  <c:y val="-7.304433472470059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233867606063351"/>
                      <c:h val="0.41919553488066347"/>
                    </c:manualLayout>
                  </c15:layout>
                </c:ext>
                <c:ext xmlns:c16="http://schemas.microsoft.com/office/drawing/2014/chart" uri="{C3380CC4-5D6E-409C-BE32-E72D297353CC}">
                  <c16:uniqueId val="{00000001-72EB-4A2B-B4F2-575B28E7610D}"/>
                </c:ext>
              </c:extLst>
            </c:dLbl>
            <c:dLbl>
              <c:idx val="1"/>
              <c:layout>
                <c:manualLayout>
                  <c:x val="0.17736146896684835"/>
                  <c:y val="-4.426531597611593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456326136527041"/>
                      <c:h val="0.3298225407367576"/>
                    </c:manualLayout>
                  </c15:layout>
                </c:ext>
                <c:ext xmlns:c16="http://schemas.microsoft.com/office/drawing/2014/chart" uri="{C3380CC4-5D6E-409C-BE32-E72D297353CC}">
                  <c16:uniqueId val="{00000002-72EB-4A2B-B4F2-575B28E7610D}"/>
                </c:ext>
              </c:extLst>
            </c:dLbl>
            <c:dLbl>
              <c:idx val="2"/>
              <c:layout>
                <c:manualLayout>
                  <c:x val="3.8954507456681484E-2"/>
                  <c:y val="0.1304451766706964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4-72EB-4A2B-B4F2-575B28E7610D}"/>
                </c:ext>
              </c:extLst>
            </c:dLbl>
            <c:dLbl>
              <c:idx val="3"/>
              <c:layout>
                <c:manualLayout>
                  <c:x val="1.9306549093782377E-2"/>
                  <c:y val="2.769797584406593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2EB-4A2B-B4F2-575B28E761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'8.F-gas'!$U$7:$U$10</c:f>
              <c:strCache>
                <c:ptCount val="4"/>
                <c:pt idx="0">
                  <c:v>業務用冷凍空調機器</c:v>
                </c:pt>
                <c:pt idx="1">
                  <c:v>家庭用エアコン</c:v>
                </c:pt>
                <c:pt idx="2">
                  <c:v>カーエアコン</c:v>
                </c:pt>
                <c:pt idx="3">
                  <c:v>その他</c:v>
                </c:pt>
              </c:strCache>
            </c:strRef>
          </c:cat>
          <c:val>
            <c:numRef>
              <c:f>'8.F-gas'!$BH$7:$BH$10</c:f>
              <c:numCache>
                <c:formatCode>#,##0_ </c:formatCode>
                <c:ptCount val="4"/>
                <c:pt idx="0">
                  <c:v>16476.072998733362</c:v>
                </c:pt>
                <c:pt idx="1">
                  <c:v>9390.1370912212078</c:v>
                </c:pt>
                <c:pt idx="2">
                  <c:v>2037.3428403785265</c:v>
                </c:pt>
                <c:pt idx="3" formatCode="#,##0.0_ ">
                  <c:v>549.48373484435797</c:v>
                </c:pt>
              </c:numCache>
            </c:numRef>
          </c:val>
          <c:extLst>
            <c:ext xmlns:c16="http://schemas.microsoft.com/office/drawing/2014/chart" uri="{C3380CC4-5D6E-409C-BE32-E72D297353CC}">
              <c16:uniqueId val="{00000000-72EB-4A2B-B4F2-575B28E7610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2444595769485096"/>
          <c:y val="0.26277854125135902"/>
          <c:w val="0.57703556605390427"/>
          <c:h val="0.58897755100052074"/>
        </c:manualLayout>
      </c:layout>
      <c:doughnutChart>
        <c:varyColors val="1"/>
        <c:ser>
          <c:idx val="1"/>
          <c:order val="0"/>
          <c:tx>
            <c:v>2013年</c:v>
          </c:tx>
          <c:dPt>
            <c:idx val="0"/>
            <c:bubble3D val="0"/>
            <c:spPr>
              <a:noFill/>
              <a:ln>
                <a:noFill/>
              </a:ln>
              <a:effectLst/>
            </c:spPr>
            <c:extLst>
              <c:ext xmlns:c16="http://schemas.microsoft.com/office/drawing/2014/chart" uri="{C3380CC4-5D6E-409C-BE32-E72D297353CC}">
                <c16:uniqueId val="{00000001-9FAF-4C4B-AD01-E06325FEF02D}"/>
              </c:ext>
            </c:extLst>
          </c:dPt>
          <c:dLbls>
            <c:dLbl>
              <c:idx val="0"/>
              <c:layout>
                <c:manualLayout>
                  <c:x val="5.2327689442088366E-3"/>
                  <c:y val="-0.10314710532050807"/>
                </c:manualLayout>
              </c:layout>
              <c:tx>
                <c:rich>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fld id="{CBB5B11C-B4EE-49B2-9D6D-81ABBE77164B}" type="SERIESNAME">
                      <a:rPr lang="ja-JP" altLang="en-US" sz="1300" baseline="0"/>
                      <a:pPr>
                        <a:defRPr sz="1300"/>
                      </a:pPr>
                      <a:t>[系列名]</a:t>
                    </a:fld>
                    <a:endParaRPr lang="ja-JP" altLang="en-US" sz="1300" baseline="0"/>
                  </a:p>
                  <a:p>
                    <a:pPr>
                      <a:defRPr sz="1300"/>
                    </a:pPr>
                    <a:fld id="{3015D1E3-44A1-46DB-94A0-1930BA717861}" type="VALUE">
                      <a:rPr lang="ja-JP" altLang="en-US" sz="1300" baseline="0"/>
                      <a:pPr>
                        <a:defRPr sz="13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300" b="0" i="0" u="none" strike="noStrike" kern="1200" baseline="0">
                      <a:solidFill>
                        <a:schemeClr val="tx1"/>
                      </a:solidFill>
                      <a:latin typeface="+mn-lt"/>
                      <a:ea typeface="+mn-ea"/>
                      <a:cs typeface="+mn-cs"/>
                    </a:defRPr>
                  </a:pPr>
                  <a:endParaRPr lang="ja-JP" alt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9FAF-4C4B-AD01-E06325FEF0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('8.F-gas'!$T$6,'8.F-gas'!$T$11:$U$20)</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Lit>
              <c:formatCode>#,##0"万トン"</c:formatCode>
              <c:ptCount val="1"/>
              <c:pt idx="0">
                <c:v>2200</c:v>
              </c:pt>
            </c:numLit>
          </c:val>
          <c:extLst>
            <c:ext xmlns:c16="http://schemas.microsoft.com/office/drawing/2014/chart" uri="{C3380CC4-5D6E-409C-BE32-E72D297353CC}">
              <c16:uniqueId val="{00000002-9FAF-4C4B-AD01-E06325FEF02D}"/>
            </c:ext>
          </c:extLst>
        </c:ser>
        <c:ser>
          <c:idx val="0"/>
          <c:order val="1"/>
          <c:tx>
            <c:strRef>
              <c:f>'8.F-gas'!$AX$43</c:f>
              <c:strCache>
                <c:ptCount val="1"/>
                <c:pt idx="0">
                  <c:v>2013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9FAF-4C4B-AD01-E06325FEF02D}"/>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9FAF-4C4B-AD01-E06325FEF02D}"/>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9FAF-4C4B-AD01-E06325FEF02D}"/>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9FAF-4C4B-AD01-E06325FEF02D}"/>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9FAF-4C4B-AD01-E06325FEF02D}"/>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9FAF-4C4B-AD01-E06325FEF02D}"/>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9FAF-4C4B-AD01-E06325FEF02D}"/>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9FAF-4C4B-AD01-E06325FEF02D}"/>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9FAF-4C4B-AD01-E06325FEF02D}"/>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9FAF-4C4B-AD01-E06325FEF02D}"/>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9FAF-4C4B-AD01-E06325FEF02D}"/>
              </c:ext>
            </c:extLst>
          </c:dPt>
          <c:dLbls>
            <c:dLbl>
              <c:idx val="0"/>
              <c:layout>
                <c:manualLayout>
                  <c:x val="-0.36674009273918462"/>
                  <c:y val="-7.4464045013975161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01794200296953"/>
                      <c:h val="9.6172645498954559E-2"/>
                    </c:manualLayout>
                  </c15:layout>
                </c:ext>
                <c:ext xmlns:c16="http://schemas.microsoft.com/office/drawing/2014/chart" uri="{C3380CC4-5D6E-409C-BE32-E72D297353CC}">
                  <c16:uniqueId val="{00000004-9FAF-4C4B-AD01-E06325FEF02D}"/>
                </c:ext>
              </c:extLst>
            </c:dLbl>
            <c:dLbl>
              <c:idx val="1"/>
              <c:layout>
                <c:manualLayout>
                  <c:x val="-0.25854159080547118"/>
                  <c:y val="8.4250578703703699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4306887718501049"/>
                      <c:h val="0.10841988556587695"/>
                    </c:manualLayout>
                  </c15:layout>
                </c:ext>
                <c:ext xmlns:c16="http://schemas.microsoft.com/office/drawing/2014/chart" uri="{C3380CC4-5D6E-409C-BE32-E72D297353CC}">
                  <c16:uniqueId val="{00000006-9FAF-4C4B-AD01-E06325FEF02D}"/>
                </c:ext>
              </c:extLst>
            </c:dLbl>
            <c:dLbl>
              <c:idx val="2"/>
              <c:layout>
                <c:manualLayout>
                  <c:x val="-0.28894993779408223"/>
                  <c:y val="-4.4365656797995499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9972117244276236"/>
                      <c:h val="0.12621630131278527"/>
                    </c:manualLayout>
                  </c15:layout>
                </c:ext>
                <c:ext xmlns:c16="http://schemas.microsoft.com/office/drawing/2014/chart" uri="{C3380CC4-5D6E-409C-BE32-E72D297353CC}">
                  <c16:uniqueId val="{00000008-9FAF-4C4B-AD01-E06325FEF02D}"/>
                </c:ext>
              </c:extLst>
            </c:dLbl>
            <c:dLbl>
              <c:idx val="3"/>
              <c:layout>
                <c:manualLayout>
                  <c:x val="-0.2655393655798628"/>
                  <c:y val="-0.16433229983465278"/>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8167529505693197"/>
                      <c:h val="7.0228969134557173E-2"/>
                    </c:manualLayout>
                  </c15:layout>
                </c:ext>
                <c:ext xmlns:c16="http://schemas.microsoft.com/office/drawing/2014/chart" uri="{C3380CC4-5D6E-409C-BE32-E72D297353CC}">
                  <c16:uniqueId val="{0000000A-9FAF-4C4B-AD01-E06325FEF02D}"/>
                </c:ext>
              </c:extLst>
            </c:dLbl>
            <c:dLbl>
              <c:idx val="4"/>
              <c:layout>
                <c:manualLayout>
                  <c:x val="-0.26766643251869304"/>
                  <c:y val="-0.24689844343597933"/>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03407895931762"/>
                      <c:h val="7.4102468141908254E-2"/>
                    </c:manualLayout>
                  </c15:layout>
                </c:ext>
                <c:ext xmlns:c16="http://schemas.microsoft.com/office/drawing/2014/chart" uri="{C3380CC4-5D6E-409C-BE32-E72D297353CC}">
                  <c16:uniqueId val="{0000000C-9FAF-4C4B-AD01-E06325FEF02D}"/>
                </c:ext>
              </c:extLst>
            </c:dLbl>
            <c:dLbl>
              <c:idx val="5"/>
              <c:layout>
                <c:manualLayout>
                  <c:x val="1.1608327097133428E-2"/>
                  <c:y val="-0.25976634406113175"/>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816021716636908"/>
                      <c:h val="4.128523193037574E-2"/>
                    </c:manualLayout>
                  </c15:layout>
                </c:ext>
                <c:ext xmlns:c16="http://schemas.microsoft.com/office/drawing/2014/chart" uri="{C3380CC4-5D6E-409C-BE32-E72D297353CC}">
                  <c16:uniqueId val="{0000000E-9FAF-4C4B-AD01-E06325FEF02D}"/>
                </c:ext>
              </c:extLst>
            </c:dLbl>
            <c:dLbl>
              <c:idx val="6"/>
              <c:layout>
                <c:manualLayout>
                  <c:x val="0.24040517440280226"/>
                  <c:y val="-0.2035295598219453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9FAF-4C4B-AD01-E06325FEF02D}"/>
                </c:ext>
              </c:extLst>
            </c:dLbl>
            <c:dLbl>
              <c:idx val="7"/>
              <c:layout>
                <c:manualLayout>
                  <c:x val="0.30474616790659786"/>
                  <c:y val="-0.15286338488736101"/>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345391801713198"/>
                      <c:h val="8.8846140322367581E-2"/>
                    </c:manualLayout>
                  </c15:layout>
                </c:ext>
                <c:ext xmlns:c16="http://schemas.microsoft.com/office/drawing/2014/chart" uri="{C3380CC4-5D6E-409C-BE32-E72D297353CC}">
                  <c16:uniqueId val="{00000012-9FAF-4C4B-AD01-E06325FEF02D}"/>
                </c:ext>
              </c:extLst>
            </c:dLbl>
            <c:dLbl>
              <c:idx val="8"/>
              <c:layout>
                <c:manualLayout>
                  <c:x val="0.31122724724882816"/>
                  <c:y val="-6.5220803292797738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163776323621449"/>
                      <c:h val="6.0357762836600694E-2"/>
                    </c:manualLayout>
                  </c15:layout>
                </c:ext>
                <c:ext xmlns:c16="http://schemas.microsoft.com/office/drawing/2014/chart" uri="{C3380CC4-5D6E-409C-BE32-E72D297353CC}">
                  <c16:uniqueId val="{00000014-9FAF-4C4B-AD01-E06325FEF02D}"/>
                </c:ext>
              </c:extLst>
            </c:dLbl>
            <c:dLbl>
              <c:idx val="9"/>
              <c:layout>
                <c:manualLayout>
                  <c:x val="0.34580702767288579"/>
                  <c:y val="9.4696093230640967E-3"/>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11682983613688"/>
                      <c:h val="8.7800425790436926E-2"/>
                    </c:manualLayout>
                  </c15:layout>
                </c:ext>
                <c:ext xmlns:c16="http://schemas.microsoft.com/office/drawing/2014/chart" uri="{C3380CC4-5D6E-409C-BE32-E72D297353CC}">
                  <c16:uniqueId val="{00000016-9FAF-4C4B-AD01-E06325FEF02D}"/>
                </c:ext>
              </c:extLst>
            </c:dLbl>
            <c:dLbl>
              <c:idx val="10"/>
              <c:layout>
                <c:manualLayout>
                  <c:x val="0.29236508545752754"/>
                  <c:y val="9.8939047248268519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485046672889931E-2"/>
                      <c:h val="0.11441999325036435"/>
                    </c:manualLayout>
                  </c15:layout>
                </c:ext>
                <c:ext xmlns:c16="http://schemas.microsoft.com/office/drawing/2014/chart" uri="{C3380CC4-5D6E-409C-BE32-E72D297353CC}">
                  <c16:uniqueId val="{00000018-9FAF-4C4B-AD01-E06325FEF02D}"/>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('8.F-gas'!$T$6,'8.F-gas'!$T$11:$U$20)</c:f>
              <c:strCache>
                <c:ptCount val="11"/>
                <c:pt idx="0">
                  <c:v>冷蔵庫及び空調機器</c:v>
                </c:pt>
                <c:pt idx="1">
                  <c:v>発泡剤</c:v>
                </c:pt>
                <c:pt idx="2">
                  <c:v>エアゾール・MDI（定量噴射剤）</c:v>
                </c:pt>
                <c:pt idx="3">
                  <c:v>洗浄剤・溶剤</c:v>
                </c:pt>
                <c:pt idx="4">
                  <c:v>HFCsの製造時の漏出</c:v>
                </c:pt>
                <c:pt idx="5">
                  <c:v>半導体</c:v>
                </c:pt>
                <c:pt idx="6">
                  <c:v>液晶</c:v>
                </c:pt>
                <c:pt idx="7">
                  <c:v>HCFC22製造時の副生HFC23</c:v>
                </c:pt>
                <c:pt idx="8">
                  <c:v>消火剤</c:v>
                </c:pt>
                <c:pt idx="9">
                  <c:v>マグネシウム製造</c:v>
                </c:pt>
                <c:pt idx="10">
                  <c:v>その他</c:v>
                </c:pt>
              </c:strCache>
            </c:strRef>
          </c:cat>
          <c:val>
            <c:numRef>
              <c:f>('8.F-gas'!$AX$45,'8.F-gas'!$AX$50:$AX$59)</c:f>
              <c:numCache>
                <c:formatCode>#0.0%;[Red]\-#0.0%</c:formatCode>
                <c:ptCount val="11"/>
                <c:pt idx="0">
                  <c:v>0.87229467441274755</c:v>
                </c:pt>
                <c:pt idx="1">
                  <c:v>8.8782389995294711E-2</c:v>
                </c:pt>
                <c:pt idx="2">
                  <c:v>2.1474617356341794E-2</c:v>
                </c:pt>
                <c:pt idx="3">
                  <c:v>4.9881994977680798E-3</c:v>
                </c:pt>
                <c:pt idx="4">
                  <c:v>5.3772896351642124E-3</c:v>
                </c:pt>
                <c:pt idx="5">
                  <c:v>5.8660586940438462E-3</c:v>
                </c:pt>
                <c:pt idx="6" formatCode="0.000%">
                  <c:v>8.9991239089905724E-5</c:v>
                </c:pt>
                <c:pt idx="7" formatCode="0.00%">
                  <c:v>6.1873772091647307E-4</c:v>
                </c:pt>
                <c:pt idx="8" formatCode="0.00%">
                  <c:v>3.5201538273078197E-4</c:v>
                </c:pt>
                <c:pt idx="9" formatCode="0.000%">
                  <c:v>5.1304425392707539E-5</c:v>
                </c:pt>
                <c:pt idx="10" formatCode="0.000%">
                  <c:v>1.0472164050953163E-4</c:v>
                </c:pt>
              </c:numCache>
            </c:numRef>
          </c:val>
          <c:extLst>
            <c:ext xmlns:c16="http://schemas.microsoft.com/office/drawing/2014/chart" uri="{C3380CC4-5D6E-409C-BE32-E72D297353CC}">
              <c16:uniqueId val="{00000019-9FAF-4C4B-AD01-E06325FEF02D}"/>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b="1" i="0" u="none" strike="noStrike" kern="1200" spc="0" baseline="0">
                <a:solidFill>
                  <a:sysClr val="windowText" lastClr="000000">
                    <a:lumMod val="65000"/>
                    <a:lumOff val="35000"/>
                  </a:sysClr>
                </a:solidFill>
              </a:rPr>
              <a:t>冷蔵庫及び空調機器の内訳</a:t>
            </a:r>
            <a:endParaRPr lang="en-US" altLang="ja-JP" sz="1000" b="1" i="0" u="none" strike="noStrike" kern="1200" spc="0" baseline="0">
              <a:solidFill>
                <a:sysClr val="windowText" lastClr="000000">
                  <a:lumMod val="65000"/>
                  <a:lumOff val="35000"/>
                </a:sysClr>
              </a:solidFill>
            </a:endParaRPr>
          </a:p>
        </c:rich>
      </c:tx>
      <c:layout>
        <c:manualLayout>
          <c:xMode val="edge"/>
          <c:yMode val="edge"/>
          <c:x val="0.30227661738717898"/>
          <c:y val="8.735904482561018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ltLang="ja-JP"/>
        </a:p>
      </c:txPr>
    </c:title>
    <c:autoTitleDeleted val="0"/>
    <c:plotArea>
      <c:layout>
        <c:manualLayout>
          <c:layoutTarget val="inner"/>
          <c:xMode val="edge"/>
          <c:yMode val="edge"/>
          <c:x val="0.31392964208871116"/>
          <c:y val="0.30448486144685116"/>
          <c:w val="0.40262934410438156"/>
          <c:h val="0.62929235225640756"/>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7C50-4932-8F56-E5B852C1A901}"/>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3-7C50-4932-8F56-E5B852C1A901}"/>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5-7C50-4932-8F56-E5B852C1A901}"/>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7-7C50-4932-8F56-E5B852C1A901}"/>
              </c:ext>
            </c:extLst>
          </c:dPt>
          <c:dLbls>
            <c:dLbl>
              <c:idx val="0"/>
              <c:layout>
                <c:manualLayout>
                  <c:x val="-0.21341397468028009"/>
                  <c:y val="-8.870496739552662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751499674407857"/>
                      <c:h val="0.42515193897489145"/>
                    </c:manualLayout>
                  </c15:layout>
                </c:ext>
                <c:ext xmlns:c16="http://schemas.microsoft.com/office/drawing/2014/chart" uri="{C3380CC4-5D6E-409C-BE32-E72D297353CC}">
                  <c16:uniqueId val="{00000001-7C50-4932-8F56-E5B852C1A901}"/>
                </c:ext>
              </c:extLst>
            </c:dLbl>
            <c:dLbl>
              <c:idx val="1"/>
              <c:layout>
                <c:manualLayout>
                  <c:x val="0.1290346417372191"/>
                  <c:y val="-9.20945848468972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309850457744773"/>
                      <c:h val="0.37332023637890327"/>
                    </c:manualLayout>
                  </c15:layout>
                </c:ext>
                <c:ext xmlns:c16="http://schemas.microsoft.com/office/drawing/2014/chart" uri="{C3380CC4-5D6E-409C-BE32-E72D297353CC}">
                  <c16:uniqueId val="{00000003-7C50-4932-8F56-E5B852C1A901}"/>
                </c:ext>
              </c:extLst>
            </c:dLbl>
            <c:dLbl>
              <c:idx val="2"/>
              <c:layout>
                <c:manualLayout>
                  <c:x val="6.5960466812107821E-2"/>
                  <c:y val="0.1137584153883531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5-7C50-4932-8F56-E5B852C1A901}"/>
                </c:ext>
              </c:extLst>
            </c:dLbl>
            <c:dLbl>
              <c:idx val="3"/>
              <c:layout>
                <c:manualLayout>
                  <c:x val="2.8525172623852482E-2"/>
                  <c:y val="2.038876115915437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7C50-4932-8F56-E5B852C1A9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'8.F-gas'!$U$7:$U$10</c:f>
              <c:strCache>
                <c:ptCount val="4"/>
                <c:pt idx="0">
                  <c:v>業務用冷凍空調機器</c:v>
                </c:pt>
                <c:pt idx="1">
                  <c:v>家庭用エアコン</c:v>
                </c:pt>
                <c:pt idx="2">
                  <c:v>カーエアコン</c:v>
                </c:pt>
                <c:pt idx="3">
                  <c:v>その他</c:v>
                </c:pt>
              </c:strCache>
            </c:strRef>
          </c:cat>
          <c:val>
            <c:numRef>
              <c:f>'8.F-gas'!$AX$7:$AX$10</c:f>
              <c:numCache>
                <c:formatCode>#,##0_ </c:formatCode>
                <c:ptCount val="4"/>
                <c:pt idx="0">
                  <c:v>10771.468768199416</c:v>
                </c:pt>
                <c:pt idx="1">
                  <c:v>5287.8000120567967</c:v>
                </c:pt>
                <c:pt idx="2">
                  <c:v>2577.5518878267558</c:v>
                </c:pt>
                <c:pt idx="3" formatCode="#,##0.0_ ">
                  <c:v>592.8124329447819</c:v>
                </c:pt>
              </c:numCache>
            </c:numRef>
          </c:val>
          <c:extLst>
            <c:ext xmlns:c16="http://schemas.microsoft.com/office/drawing/2014/chart" uri="{C3380CC4-5D6E-409C-BE32-E72D297353CC}">
              <c16:uniqueId val="{00000008-7C50-4932-8F56-E5B852C1A90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4173223798861901"/>
          <c:y val="0.26277857338324212"/>
          <c:w val="0.57703556605390427"/>
          <c:h val="0.58897755100052074"/>
        </c:manualLayout>
      </c:layout>
      <c:doughnutChart>
        <c:varyColors val="1"/>
        <c:ser>
          <c:idx val="1"/>
          <c:order val="0"/>
          <c:tx>
            <c:v>  in CY2023</c:v>
          </c:tx>
          <c:dPt>
            <c:idx val="0"/>
            <c:bubble3D val="0"/>
            <c:spPr>
              <a:noFill/>
              <a:ln>
                <a:noFill/>
              </a:ln>
              <a:effectLst/>
            </c:spPr>
            <c:extLst>
              <c:ext xmlns:c16="http://schemas.microsoft.com/office/drawing/2014/chart" uri="{C3380CC4-5D6E-409C-BE32-E72D297353CC}">
                <c16:uniqueId val="{00000001-50C6-44A4-B15E-A0827285EAAF}"/>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en-US" altLang="ja-JP" sz="1300" baseline="0"/>
                      <a:pPr>
                        <a:defRPr/>
                      </a:pPr>
                      <a:t>[系列名]</a:t>
                    </a:fld>
                    <a:endParaRPr lang="en-US" altLang="ja-JP" sz="1300" baseline="0"/>
                  </a:p>
                  <a:p>
                    <a:pPr>
                      <a:defRPr/>
                    </a:pPr>
                    <a:fld id="{3015D1E3-44A1-46DB-94A0-1930BA717861}" type="VALUE">
                      <a:rPr lang="en-US" altLang="ja-JP"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50C6-44A4-B15E-A0827285EA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Lit>
              <c:formatCode>###.0"Mt"</c:formatCode>
              <c:ptCount val="1"/>
              <c:pt idx="0">
                <c:v>31.7</c:v>
              </c:pt>
            </c:numLit>
          </c:val>
          <c:extLst>
            <c:ext xmlns:c16="http://schemas.microsoft.com/office/drawing/2014/chart" uri="{C3380CC4-5D6E-409C-BE32-E72D297353CC}">
              <c16:uniqueId val="{00000002-50C6-44A4-B15E-A0827285EAAF}"/>
            </c:ext>
          </c:extLst>
        </c:ser>
        <c:ser>
          <c:idx val="0"/>
          <c:order val="1"/>
          <c:tx>
            <c:strRef>
              <c:f>'8.F-gas'!$BH$43</c:f>
              <c:strCache>
                <c:ptCount val="1"/>
                <c:pt idx="0">
                  <c:v>2023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50C6-44A4-B15E-A0827285EAAF}"/>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50C6-44A4-B15E-A0827285EAAF}"/>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50C6-44A4-B15E-A0827285EAAF}"/>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50C6-44A4-B15E-A0827285EAAF}"/>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50C6-44A4-B15E-A0827285EAAF}"/>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50C6-44A4-B15E-A0827285EAAF}"/>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50C6-44A4-B15E-A0827285EAAF}"/>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50C6-44A4-B15E-A0827285EAAF}"/>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50C6-44A4-B15E-A0827285EAAF}"/>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50C6-44A4-B15E-A0827285EAAF}"/>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50C6-44A4-B15E-A0827285EAAF}"/>
              </c:ext>
            </c:extLst>
          </c:dPt>
          <c:dLbls>
            <c:dLbl>
              <c:idx val="0"/>
              <c:layout>
                <c:manualLayout>
                  <c:x val="-0.32312019350748183"/>
                  <c:y val="3.958273310658180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6731192675921696"/>
                      <c:h val="0.14208972631643674"/>
                    </c:manualLayout>
                  </c15:layout>
                </c:ext>
                <c:ext xmlns:c16="http://schemas.microsoft.com/office/drawing/2014/chart" uri="{C3380CC4-5D6E-409C-BE32-E72D297353CC}">
                  <c16:uniqueId val="{00000004-50C6-44A4-B15E-A0827285EAAF}"/>
                </c:ext>
              </c:extLst>
            </c:dLbl>
            <c:dLbl>
              <c:idx val="1"/>
              <c:layout>
                <c:manualLayout>
                  <c:x val="-0.31536463867698167"/>
                  <c:y val="5.335666634764769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096171737008306"/>
                      <c:h val="0.14305744473740192"/>
                    </c:manualLayout>
                  </c15:layout>
                </c:ext>
                <c:ext xmlns:c16="http://schemas.microsoft.com/office/drawing/2014/chart" uri="{C3380CC4-5D6E-409C-BE32-E72D297353CC}">
                  <c16:uniqueId val="{00000006-50C6-44A4-B15E-A0827285EAAF}"/>
                </c:ext>
              </c:extLst>
            </c:dLbl>
            <c:dLbl>
              <c:idx val="2"/>
              <c:layout>
                <c:manualLayout>
                  <c:x val="-0.35202312495535765"/>
                  <c:y val="-4.413656359048080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155927972700232"/>
                      <c:h val="9.9484484289242003E-2"/>
                    </c:manualLayout>
                  </c15:layout>
                </c:ext>
                <c:ext xmlns:c16="http://schemas.microsoft.com/office/drawing/2014/chart" uri="{C3380CC4-5D6E-409C-BE32-E72D297353CC}">
                  <c16:uniqueId val="{00000008-50C6-44A4-B15E-A0827285EAAF}"/>
                </c:ext>
              </c:extLst>
            </c:dLbl>
            <c:dLbl>
              <c:idx val="3"/>
              <c:layout>
                <c:manualLayout>
                  <c:x val="-0.36183447632434551"/>
                  <c:y val="-0.14533900889567039"/>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958919342194491"/>
                      <c:h val="0.10268501571209744"/>
                    </c:manualLayout>
                  </c15:layout>
                </c:ext>
                <c:ext xmlns:c16="http://schemas.microsoft.com/office/drawing/2014/chart" uri="{C3380CC4-5D6E-409C-BE32-E72D297353CC}">
                  <c16:uniqueId val="{0000000A-50C6-44A4-B15E-A0827285EAAF}"/>
                </c:ext>
              </c:extLst>
            </c:dLbl>
            <c:dLbl>
              <c:idx val="4"/>
              <c:layout>
                <c:manualLayout>
                  <c:x val="-0.31964607107678661"/>
                  <c:y val="-0.2469180784082507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6596970228736353"/>
                      <c:h val="0.10564494973963588"/>
                    </c:manualLayout>
                  </c15:layout>
                </c:ext>
                <c:ext xmlns:c16="http://schemas.microsoft.com/office/drawing/2014/chart" uri="{C3380CC4-5D6E-409C-BE32-E72D297353CC}">
                  <c16:uniqueId val="{0000000C-50C6-44A4-B15E-A0827285EAAF}"/>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E-50C6-44A4-B15E-A0827285EAAF}"/>
                </c:ext>
              </c:extLst>
            </c:dLbl>
            <c:dLbl>
              <c:idx val="6"/>
              <c:layout>
                <c:manualLayout>
                  <c:x val="0.19426708512159913"/>
                  <c:y val="-0.25037352492984477"/>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50C6-44A4-B15E-A0827285EAAF}"/>
                </c:ext>
              </c:extLst>
            </c:dLbl>
            <c:dLbl>
              <c:idx val="7"/>
              <c:layout>
                <c:manualLayout>
                  <c:x val="0.29652731470719679"/>
                  <c:y val="-0.17459907858740054"/>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771186029522377"/>
                      <c:h val="8.875821123368062E-2"/>
                    </c:manualLayout>
                  </c15:layout>
                </c:ext>
                <c:ext xmlns:c16="http://schemas.microsoft.com/office/drawing/2014/chart" uri="{C3380CC4-5D6E-409C-BE32-E72D297353CC}">
                  <c16:uniqueId val="{00000012-50C6-44A4-B15E-A0827285EAAF}"/>
                </c:ext>
              </c:extLst>
            </c:dLbl>
            <c:dLbl>
              <c:idx val="8"/>
              <c:layout>
                <c:manualLayout>
                  <c:x val="0.31101918584707572"/>
                  <c:y val="-9.8694385943858973E-2"/>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14-50C6-44A4-B15E-A0827285EAAF}"/>
                </c:ext>
              </c:extLst>
            </c:dLbl>
            <c:dLbl>
              <c:idx val="9"/>
              <c:layout>
                <c:manualLayout>
                  <c:x val="0.328272603576855"/>
                  <c:y val="-1.203213926020988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051794820694298"/>
                      <c:h val="0.11972682719767291"/>
                    </c:manualLayout>
                  </c15:layout>
                </c:ext>
                <c:ext xmlns:c16="http://schemas.microsoft.com/office/drawing/2014/chart" uri="{C3380CC4-5D6E-409C-BE32-E72D297353CC}">
                  <c16:uniqueId val="{00000016-50C6-44A4-B15E-A0827285EAAF}"/>
                </c:ext>
              </c:extLst>
            </c:dLbl>
            <c:dLbl>
              <c:idx val="10"/>
              <c:layout>
                <c:manualLayout>
                  <c:x val="0.29849199259620479"/>
                  <c:y val="7.76795485865062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0C6-44A4-B15E-A0827285EAAF}"/>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Ref>
              <c:f>('8.F-gas'!$BH$45,'8.F-gas'!$BH$50:$BH$59)</c:f>
              <c:numCache>
                <c:formatCode>#0.0%;[Red]\-#0.0%</c:formatCode>
                <c:ptCount val="11"/>
                <c:pt idx="0">
                  <c:v>0.89762695905387757</c:v>
                </c:pt>
                <c:pt idx="1">
                  <c:v>8.1684817292595219E-2</c:v>
                </c:pt>
                <c:pt idx="2">
                  <c:v>1.0228330017036883E-2</c:v>
                </c:pt>
                <c:pt idx="3">
                  <c:v>4.0638790941284145E-3</c:v>
                </c:pt>
                <c:pt idx="4">
                  <c:v>2.6861722745772608E-3</c:v>
                </c:pt>
                <c:pt idx="5">
                  <c:v>3.0733588933157378E-3</c:v>
                </c:pt>
                <c:pt idx="6" formatCode="0.000%">
                  <c:v>2.6373869829734261E-5</c:v>
                </c:pt>
                <c:pt idx="7" formatCode="0.00%">
                  <c:v>7.8238217053931203E-5</c:v>
                </c:pt>
                <c:pt idx="8" formatCode="0.00%">
                  <c:v>2.9094358161661359E-4</c:v>
                </c:pt>
                <c:pt idx="9" formatCode="0.000%">
                  <c:v>5.4545918260583491E-5</c:v>
                </c:pt>
                <c:pt idx="10" formatCode="0.000%">
                  <c:v>1.8638178770818495E-4</c:v>
                </c:pt>
              </c:numCache>
            </c:numRef>
          </c:val>
          <c:extLst>
            <c:ext xmlns:c16="http://schemas.microsoft.com/office/drawing/2014/chart" uri="{C3380CC4-5D6E-409C-BE32-E72D297353CC}">
              <c16:uniqueId val="{00000019-50C6-44A4-B15E-A0827285EAAF}"/>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5090016520357541"/>
        </c:manualLayout>
      </c:layout>
      <c:lineChart>
        <c:grouping val="standard"/>
        <c:varyColors val="0"/>
        <c:ser>
          <c:idx val="0"/>
          <c:order val="0"/>
          <c:tx>
            <c:v>Non-Energy-related CO₂</c:v>
          </c:tx>
          <c:spPr>
            <a:ln w="28575" cap="rnd">
              <a:solidFill>
                <a:srgbClr val="4F81BD">
                  <a:lumMod val="75000"/>
                </a:srgbClr>
              </a:solidFill>
              <a:round/>
            </a:ln>
            <a:effectLst/>
          </c:spPr>
          <c:marker>
            <c:symbol val="circle"/>
            <c:size val="5"/>
            <c:spPr>
              <a:solidFill>
                <a:srgbClr val="4F81BD">
                  <a:lumMod val="75000"/>
                </a:srgbClr>
              </a:solidFill>
              <a:ln w="9525">
                <a:solidFill>
                  <a:srgbClr val="4F81BD">
                    <a:lumMod val="75000"/>
                  </a:srgbClr>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'1.Summary'!$AA$7:$BH$7</c:f>
              <c:numCache>
                <c:formatCode>#,##0.0_ </c:formatCode>
                <c:ptCount val="34"/>
                <c:pt idx="0">
                  <c:v>92.78124038402504</c:v>
                </c:pt>
                <c:pt idx="1">
                  <c:v>94.052327887594046</c:v>
                </c:pt>
                <c:pt idx="2">
                  <c:v>94.666338194921224</c:v>
                </c:pt>
                <c:pt idx="3">
                  <c:v>93.127281921798371</c:v>
                </c:pt>
                <c:pt idx="4">
                  <c:v>97.045955999879396</c:v>
                </c:pt>
                <c:pt idx="5">
                  <c:v>98.425047866657195</c:v>
                </c:pt>
                <c:pt idx="6">
                  <c:v>99.867829952760303</c:v>
                </c:pt>
                <c:pt idx="7">
                  <c:v>98.439985383781206</c:v>
                </c:pt>
                <c:pt idx="8">
                  <c:v>92.352829594247765</c:v>
                </c:pt>
                <c:pt idx="9">
                  <c:v>92.813032629972639</c:v>
                </c:pt>
                <c:pt idx="10">
                  <c:v>94.144879875671961</c:v>
                </c:pt>
                <c:pt idx="11">
                  <c:v>92.377629787155783</c:v>
                </c:pt>
                <c:pt idx="12">
                  <c:v>89.98999938763491</c:v>
                </c:pt>
                <c:pt idx="13">
                  <c:v>89.96895576105365</c:v>
                </c:pt>
                <c:pt idx="14">
                  <c:v>89.025271487160481</c:v>
                </c:pt>
                <c:pt idx="15">
                  <c:v>89.141937766765963</c:v>
                </c:pt>
                <c:pt idx="16">
                  <c:v>87.937927939026793</c:v>
                </c:pt>
                <c:pt idx="17">
                  <c:v>87.529689288101494</c:v>
                </c:pt>
                <c:pt idx="18">
                  <c:v>84.492222204652137</c:v>
                </c:pt>
                <c:pt idx="19">
                  <c:v>75.494270426751029</c:v>
                </c:pt>
                <c:pt idx="20">
                  <c:v>76.587456405485639</c:v>
                </c:pt>
                <c:pt idx="21">
                  <c:v>75.529990556925071</c:v>
                </c:pt>
                <c:pt idx="22">
                  <c:v>77.133377241699179</c:v>
                </c:pt>
                <c:pt idx="23">
                  <c:v>78.791791661676271</c:v>
                </c:pt>
                <c:pt idx="24">
                  <c:v>77.30944596482189</c:v>
                </c:pt>
                <c:pt idx="25">
                  <c:v>76.372452555730021</c:v>
                </c:pt>
                <c:pt idx="26">
                  <c:v>75.972790656002999</c:v>
                </c:pt>
                <c:pt idx="27">
                  <c:v>77.046274903045401</c:v>
                </c:pt>
                <c:pt idx="28">
                  <c:v>76.652377992674118</c:v>
                </c:pt>
                <c:pt idx="29">
                  <c:v>75.490857177936903</c:v>
                </c:pt>
                <c:pt idx="30">
                  <c:v>71.184714161230289</c:v>
                </c:pt>
                <c:pt idx="31">
                  <c:v>73.332937972389075</c:v>
                </c:pt>
                <c:pt idx="32">
                  <c:v>70.509253723452105</c:v>
                </c:pt>
                <c:pt idx="33">
                  <c:v>67.006271141186005</c:v>
                </c:pt>
              </c:numCache>
            </c:numRef>
          </c:val>
          <c:smooth val="0"/>
          <c:extLst>
            <c:ext xmlns:c16="http://schemas.microsoft.com/office/drawing/2014/chart" uri="{C3380CC4-5D6E-409C-BE32-E72D297353CC}">
              <c16:uniqueId val="{00000000-0811-4A83-8357-715E08DE9F80}"/>
            </c:ext>
          </c:extLst>
        </c:ser>
        <c:ser>
          <c:idx val="1"/>
          <c:order val="1"/>
          <c:tx>
            <c:v>CH₄</c:v>
          </c:tx>
          <c:spPr>
            <a:ln w="28575" cap="rnd">
              <a:solidFill>
                <a:srgbClr val="F79646">
                  <a:lumMod val="75000"/>
                </a:srgbClr>
              </a:solidFill>
              <a:round/>
            </a:ln>
            <a:effectLst/>
          </c:spPr>
          <c:marker>
            <c:symbol val="circle"/>
            <c:size val="5"/>
            <c:spPr>
              <a:solidFill>
                <a:srgbClr val="F79646">
                  <a:lumMod val="75000"/>
                </a:srgbClr>
              </a:solidFill>
              <a:ln w="9525">
                <a:solidFill>
                  <a:srgbClr val="F79646">
                    <a:lumMod val="75000"/>
                  </a:srgbClr>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'1.Summary'!$AA$8:$BH$8</c:f>
              <c:numCache>
                <c:formatCode>#,##0.0_ </c:formatCode>
                <c:ptCount val="34"/>
                <c:pt idx="0">
                  <c:v>49.901001453264641</c:v>
                </c:pt>
                <c:pt idx="1">
                  <c:v>49.17270475415522</c:v>
                </c:pt>
                <c:pt idx="2">
                  <c:v>49.100703515585323</c:v>
                </c:pt>
                <c:pt idx="3">
                  <c:v>48.096606356141301</c:v>
                </c:pt>
                <c:pt idx="4">
                  <c:v>48.133915147050111</c:v>
                </c:pt>
                <c:pt idx="5">
                  <c:v>46.80038774023992</c:v>
                </c:pt>
                <c:pt idx="6">
                  <c:v>45.360762067414093</c:v>
                </c:pt>
                <c:pt idx="7">
                  <c:v>44.812409063350977</c:v>
                </c:pt>
                <c:pt idx="8">
                  <c:v>42.89878810222978</c:v>
                </c:pt>
                <c:pt idx="9">
                  <c:v>42.449171747560364</c:v>
                </c:pt>
                <c:pt idx="10">
                  <c:v>41.703898844146458</c:v>
                </c:pt>
                <c:pt idx="11">
                  <c:v>40.386220571227064</c:v>
                </c:pt>
                <c:pt idx="12">
                  <c:v>39.465484670905056</c:v>
                </c:pt>
                <c:pt idx="13">
                  <c:v>38.449494127158417</c:v>
                </c:pt>
                <c:pt idx="14">
                  <c:v>38.101652529480475</c:v>
                </c:pt>
                <c:pt idx="15">
                  <c:v>38.08823474528068</c:v>
                </c:pt>
                <c:pt idx="16">
                  <c:v>37.451909105475366</c:v>
                </c:pt>
                <c:pt idx="17">
                  <c:v>36.761985431568874</c:v>
                </c:pt>
                <c:pt idx="18">
                  <c:v>35.868313812825384</c:v>
                </c:pt>
                <c:pt idx="19">
                  <c:v>35.269768851822739</c:v>
                </c:pt>
                <c:pt idx="20">
                  <c:v>34.775925478296379</c:v>
                </c:pt>
                <c:pt idx="21">
                  <c:v>33.424905714819019</c:v>
                </c:pt>
                <c:pt idx="22">
                  <c:v>32.699753162546074</c:v>
                </c:pt>
                <c:pt idx="23">
                  <c:v>32.639660301171631</c:v>
                </c:pt>
                <c:pt idx="24">
                  <c:v>32.088251261293728</c:v>
                </c:pt>
                <c:pt idx="25">
                  <c:v>31.685487174309579</c:v>
                </c:pt>
                <c:pt idx="26">
                  <c:v>31.652252269953493</c:v>
                </c:pt>
                <c:pt idx="27">
                  <c:v>31.459932138852785</c:v>
                </c:pt>
                <c:pt idx="28">
                  <c:v>30.96396566363325</c:v>
                </c:pt>
                <c:pt idx="29">
                  <c:v>30.691995744425558</c:v>
                </c:pt>
                <c:pt idx="30">
                  <c:v>30.361251190348909</c:v>
                </c:pt>
                <c:pt idx="31">
                  <c:v>30.3469707146491</c:v>
                </c:pt>
                <c:pt idx="32">
                  <c:v>29.7822035467345</c:v>
                </c:pt>
                <c:pt idx="33">
                  <c:v>29.392157604825858</c:v>
                </c:pt>
              </c:numCache>
            </c:numRef>
          </c:val>
          <c:smooth val="0"/>
          <c:extLst>
            <c:ext xmlns:c16="http://schemas.microsoft.com/office/drawing/2014/chart" uri="{C3380CC4-5D6E-409C-BE32-E72D297353CC}">
              <c16:uniqueId val="{00000001-0811-4A83-8357-715E08DE9F80}"/>
            </c:ext>
          </c:extLst>
        </c:ser>
        <c:ser>
          <c:idx val="2"/>
          <c:order val="2"/>
          <c:tx>
            <c:v>N₂O</c:v>
          </c:tx>
          <c:spPr>
            <a:ln w="28575" cap="rnd">
              <a:solidFill>
                <a:srgbClr val="1F497D">
                  <a:lumMod val="60000"/>
                  <a:lumOff val="40000"/>
                </a:srgbClr>
              </a:solidFill>
              <a:round/>
            </a:ln>
            <a:effectLst/>
          </c:spPr>
          <c:marker>
            <c:symbol val="circle"/>
            <c:size val="5"/>
            <c:spPr>
              <a:solidFill>
                <a:srgbClr val="1F497D">
                  <a:lumMod val="60000"/>
                  <a:lumOff val="40000"/>
                </a:srgbClr>
              </a:solidFill>
              <a:ln w="9525">
                <a:solidFill>
                  <a:srgbClr val="1F497D">
                    <a:lumMod val="60000"/>
                    <a:lumOff val="40000"/>
                  </a:srgbClr>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'1.Summary'!$AA$9:$BH$9</c:f>
              <c:numCache>
                <c:formatCode>#,##0.0_ </c:formatCode>
                <c:ptCount val="34"/>
                <c:pt idx="0">
                  <c:v>28.857835026463761</c:v>
                </c:pt>
                <c:pt idx="1">
                  <c:v>28.554438880971109</c:v>
                </c:pt>
                <c:pt idx="2">
                  <c:v>28.632467171698998</c:v>
                </c:pt>
                <c:pt idx="3">
                  <c:v>28.602204535087843</c:v>
                </c:pt>
                <c:pt idx="4">
                  <c:v>29.585275289415119</c:v>
                </c:pt>
                <c:pt idx="5">
                  <c:v>29.817500047805243</c:v>
                </c:pt>
                <c:pt idx="6">
                  <c:v>30.781153565957219</c:v>
                </c:pt>
                <c:pt idx="7">
                  <c:v>31.368899870691667</c:v>
                </c:pt>
                <c:pt idx="8">
                  <c:v>30.095251343319628</c:v>
                </c:pt>
                <c:pt idx="9">
                  <c:v>24.545169024743402</c:v>
                </c:pt>
                <c:pt idx="10">
                  <c:v>26.807152373219818</c:v>
                </c:pt>
                <c:pt idx="11">
                  <c:v>23.591804660686108</c:v>
                </c:pt>
                <c:pt idx="12">
                  <c:v>22.945227977049147</c:v>
                </c:pt>
                <c:pt idx="13">
                  <c:v>23.079363491878066</c:v>
                </c:pt>
                <c:pt idx="14">
                  <c:v>23.105296067965636</c:v>
                </c:pt>
                <c:pt idx="15">
                  <c:v>22.759201125144529</c:v>
                </c:pt>
                <c:pt idx="16">
                  <c:v>22.681304211877773</c:v>
                </c:pt>
                <c:pt idx="17">
                  <c:v>22.313708804813317</c:v>
                </c:pt>
                <c:pt idx="18">
                  <c:v>21.328389039361859</c:v>
                </c:pt>
                <c:pt idx="19">
                  <c:v>20.765009795014922</c:v>
                </c:pt>
                <c:pt idx="20">
                  <c:v>20.401202707640557</c:v>
                </c:pt>
                <c:pt idx="21">
                  <c:v>20.042895424413356</c:v>
                </c:pt>
                <c:pt idx="22">
                  <c:v>19.71763982495585</c:v>
                </c:pt>
                <c:pt idx="23">
                  <c:v>19.680619989720199</c:v>
                </c:pt>
                <c:pt idx="24">
                  <c:v>19.188807786259854</c:v>
                </c:pt>
                <c:pt idx="25">
                  <c:v>18.899850361649452</c:v>
                </c:pt>
                <c:pt idx="26">
                  <c:v>18.432008875333207</c:v>
                </c:pt>
                <c:pt idx="27">
                  <c:v>18.452527831093466</c:v>
                </c:pt>
                <c:pt idx="28">
                  <c:v>17.646230479970313</c:v>
                </c:pt>
                <c:pt idx="29">
                  <c:v>17.227885754370661</c:v>
                </c:pt>
                <c:pt idx="30">
                  <c:v>16.848486447472283</c:v>
                </c:pt>
                <c:pt idx="31">
                  <c:v>16.61559194127712</c:v>
                </c:pt>
                <c:pt idx="32">
                  <c:v>16.09578452940298</c:v>
                </c:pt>
                <c:pt idx="33">
                  <c:v>15.804699819595495</c:v>
                </c:pt>
              </c:numCache>
            </c:numRef>
          </c:val>
          <c:smooth val="0"/>
          <c:extLst>
            <c:ext xmlns:c16="http://schemas.microsoft.com/office/drawing/2014/chart" uri="{C3380CC4-5D6E-409C-BE32-E72D297353CC}">
              <c16:uniqueId val="{00000002-0811-4A83-8357-715E08DE9F80}"/>
            </c:ext>
          </c:extLst>
        </c:ser>
        <c:ser>
          <c:idx val="3"/>
          <c:order val="3"/>
          <c:tx>
            <c:v>HFCs</c:v>
          </c:tx>
          <c:spPr>
            <a:ln w="28575" cap="rnd">
              <a:solidFill>
                <a:srgbClr val="9BBB59">
                  <a:lumMod val="75000"/>
                </a:srgbClr>
              </a:solidFill>
              <a:round/>
            </a:ln>
            <a:effectLst/>
          </c:spPr>
          <c:marker>
            <c:symbol val="circle"/>
            <c:size val="5"/>
            <c:spPr>
              <a:solidFill>
                <a:srgbClr val="9BBB59">
                  <a:lumMod val="75000"/>
                </a:srgbClr>
              </a:solidFill>
              <a:ln w="9525">
                <a:solidFill>
                  <a:srgbClr val="9BBB59">
                    <a:lumMod val="75000"/>
                  </a:srgbClr>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'1.Summary'!$AA$11:$BH$11</c:f>
              <c:numCache>
                <c:formatCode>#,##0.0_ </c:formatCode>
                <c:ptCount val="34"/>
                <c:pt idx="0">
                  <c:v>13.409950442681184</c:v>
                </c:pt>
                <c:pt idx="1">
                  <c:v>14.605139090759387</c:v>
                </c:pt>
                <c:pt idx="2">
                  <c:v>14.969798323589462</c:v>
                </c:pt>
                <c:pt idx="3">
                  <c:v>15.387123428309874</c:v>
                </c:pt>
                <c:pt idx="4">
                  <c:v>17.94934837726732</c:v>
                </c:pt>
                <c:pt idx="5">
                  <c:v>21.548602227782816</c:v>
                </c:pt>
                <c:pt idx="6">
                  <c:v>21.101399048100035</c:v>
                </c:pt>
                <c:pt idx="7">
                  <c:v>21.025107690303869</c:v>
                </c:pt>
                <c:pt idx="8">
                  <c:v>20.470921455792006</c:v>
                </c:pt>
                <c:pt idx="9">
                  <c:v>21.014211965589823</c:v>
                </c:pt>
                <c:pt idx="10">
                  <c:v>19.794699210012272</c:v>
                </c:pt>
                <c:pt idx="11">
                  <c:v>16.901788263525905</c:v>
                </c:pt>
                <c:pt idx="12">
                  <c:v>14.183287315848558</c:v>
                </c:pt>
                <c:pt idx="13">
                  <c:v>14.140783673039683</c:v>
                </c:pt>
                <c:pt idx="14">
                  <c:v>10.825296415664909</c:v>
                </c:pt>
                <c:pt idx="15">
                  <c:v>10.788332950634143</c:v>
                </c:pt>
                <c:pt idx="16">
                  <c:v>11.786039835212891</c:v>
                </c:pt>
                <c:pt idx="17">
                  <c:v>12.896071407874869</c:v>
                </c:pt>
                <c:pt idx="18">
                  <c:v>14.396746946663784</c:v>
                </c:pt>
                <c:pt idx="19">
                  <c:v>15.120368203562144</c:v>
                </c:pt>
                <c:pt idx="20">
                  <c:v>16.666858265388434</c:v>
                </c:pt>
                <c:pt idx="21">
                  <c:v>18.417221888496844</c:v>
                </c:pt>
                <c:pt idx="22">
                  <c:v>20.287088186042809</c:v>
                </c:pt>
                <c:pt idx="23">
                  <c:v>22.044881924762016</c:v>
                </c:pt>
                <c:pt idx="24">
                  <c:v>24.258399616204187</c:v>
                </c:pt>
                <c:pt idx="25">
                  <c:v>26.757064060779033</c:v>
                </c:pt>
                <c:pt idx="26">
                  <c:v>28.421065688868243</c:v>
                </c:pt>
                <c:pt idx="27">
                  <c:v>29.434259062251879</c:v>
                </c:pt>
                <c:pt idx="28">
                  <c:v>30.422771054508264</c:v>
                </c:pt>
                <c:pt idx="29">
                  <c:v>31.979085792972548</c:v>
                </c:pt>
                <c:pt idx="30">
                  <c:v>33.187412989902931</c:v>
                </c:pt>
                <c:pt idx="31">
                  <c:v>33.772286967153612</c:v>
                </c:pt>
                <c:pt idx="32">
                  <c:v>32.989504179261367</c:v>
                </c:pt>
                <c:pt idx="33">
                  <c:v>31.698063854017601</c:v>
                </c:pt>
              </c:numCache>
            </c:numRef>
          </c:val>
          <c:smooth val="0"/>
          <c:extLst>
            <c:ext xmlns:c16="http://schemas.microsoft.com/office/drawing/2014/chart" uri="{C3380CC4-5D6E-409C-BE32-E72D297353CC}">
              <c16:uniqueId val="{00000003-0811-4A83-8357-715E08DE9F80}"/>
            </c:ext>
          </c:extLst>
        </c:ser>
        <c:ser>
          <c:idx val="4"/>
          <c:order val="4"/>
          <c:tx>
            <c:v>PFCs</c:v>
          </c:tx>
          <c:spPr>
            <a:ln w="28575" cap="rnd">
              <a:solidFill>
                <a:srgbClr val="4BACC6">
                  <a:lumMod val="60000"/>
                  <a:lumOff val="40000"/>
                </a:srgbClr>
              </a:solidFill>
              <a:round/>
            </a:ln>
            <a:effectLst/>
          </c:spPr>
          <c:marker>
            <c:symbol val="circle"/>
            <c:size val="5"/>
            <c:spPr>
              <a:solidFill>
                <a:srgbClr val="4BACC6">
                  <a:lumMod val="60000"/>
                  <a:lumOff val="40000"/>
                </a:srgbClr>
              </a:solidFill>
              <a:ln w="9525">
                <a:solidFill>
                  <a:srgbClr val="4BACC6">
                    <a:lumMod val="60000"/>
                    <a:lumOff val="40000"/>
                  </a:srgbClr>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'1.Summary'!$AA$12:$BH$12</c:f>
              <c:numCache>
                <c:formatCode>#,##0.0_ </c:formatCode>
                <c:ptCount val="34"/>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3.0549320816555414</c:v>
                </c:pt>
              </c:numCache>
            </c:numRef>
          </c:val>
          <c:smooth val="0"/>
          <c:extLst>
            <c:ext xmlns:c16="http://schemas.microsoft.com/office/drawing/2014/chart" uri="{C3380CC4-5D6E-409C-BE32-E72D297353CC}">
              <c16:uniqueId val="{00000004-0811-4A83-8357-715E08DE9F80}"/>
            </c:ext>
          </c:extLst>
        </c:ser>
        <c:ser>
          <c:idx val="5"/>
          <c:order val="5"/>
          <c:tx>
            <c:v>SF₆</c:v>
          </c:tx>
          <c:spPr>
            <a:ln w="28575" cap="rnd">
              <a:solidFill>
                <a:srgbClr val="FFCCFF"/>
              </a:solidFill>
              <a:round/>
            </a:ln>
            <a:effectLst/>
          </c:spPr>
          <c:marker>
            <c:symbol val="circle"/>
            <c:size val="5"/>
            <c:spPr>
              <a:solidFill>
                <a:srgbClr val="FFCCFF"/>
              </a:solidFill>
              <a:ln w="9525">
                <a:solidFill>
                  <a:srgbClr val="FFCCFF"/>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'1.Summary'!$AA$13:$BH$13</c:f>
              <c:numCache>
                <c:formatCode>#,##0.0_ </c:formatCode>
                <c:ptCount val="34"/>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2.0668426914069955</c:v>
                </c:pt>
              </c:numCache>
            </c:numRef>
          </c:val>
          <c:smooth val="0"/>
          <c:extLst>
            <c:ext xmlns:c16="http://schemas.microsoft.com/office/drawing/2014/chart" uri="{C3380CC4-5D6E-409C-BE32-E72D297353CC}">
              <c16:uniqueId val="{00000005-0811-4A83-8357-715E08DE9F80}"/>
            </c:ext>
          </c:extLst>
        </c:ser>
        <c:ser>
          <c:idx val="6"/>
          <c:order val="6"/>
          <c:tx>
            <c:v>NF₃</c:v>
          </c:tx>
          <c:spPr>
            <a:ln w="28575" cap="rnd">
              <a:solidFill>
                <a:srgbClr val="CCCCFF"/>
              </a:solidFill>
              <a:round/>
            </a:ln>
            <a:effectLst/>
          </c:spPr>
          <c:marker>
            <c:symbol val="circle"/>
            <c:size val="5"/>
            <c:spPr>
              <a:solidFill>
                <a:srgbClr val="CCCCFF"/>
              </a:solidFill>
              <a:ln w="9525">
                <a:solidFill>
                  <a:srgbClr val="CCCCFF"/>
                </a:solidFill>
              </a:ln>
              <a:effectLst/>
            </c:spPr>
          </c:marker>
          <c:cat>
            <c:numRef>
              <c:f>'1.Summary'!$AA$4:$BH$4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'1.Summary'!$AA$14:$BH$14</c:f>
              <c:numCache>
                <c:formatCode>#,##0.00_ </c:formatCode>
                <c:ptCount val="34"/>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200"/>
            </a:pPr>
            <a:endParaRPr lang="ja-JP"/>
          </a:p>
        </c:txPr>
        <c:crossAx val="113826432"/>
        <c:crosses val="autoZero"/>
        <c:auto val="1"/>
        <c:lblAlgn val="ctr"/>
        <c:lblOffset val="100"/>
        <c:tickLblSkip val="1"/>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sz="1200"/>
            </a:pPr>
            <a:endParaRPr lang="ja-JP"/>
          </a:p>
        </c:txPr>
      </c:legendEntry>
      <c:layout>
        <c:manualLayout>
          <c:xMode val="edge"/>
          <c:yMode val="edge"/>
          <c:x val="0.7892382487568177"/>
          <c:y val="0.18004365845170681"/>
          <c:w val="0.20231464582744596"/>
          <c:h val="0.69611103655021922"/>
        </c:manualLayout>
      </c:layout>
      <c:overlay val="0"/>
      <c:txPr>
        <a:bodyPr rot="0" vert="horz"/>
        <a:lstStyle/>
        <a:p>
          <a:pPr>
            <a:defRPr sz="1200"/>
          </a:pPr>
          <a:endParaRPr lang="ja-JP"/>
        </a:p>
      </c:txPr>
    </c:legend>
    <c:plotVisOnly val="1"/>
    <c:dispBlanksAs val="gap"/>
    <c:showDLblsOverMax val="0"/>
  </c:chart>
  <c:spPr>
    <a:noFill/>
    <a:ln w="9525" cap="flat" cmpd="sng" algn="ctr">
      <a:noFill/>
      <a:round/>
    </a:ln>
    <a:effectLst/>
  </c:spPr>
  <c:txPr>
    <a:bodyPr/>
    <a:lstStyle/>
    <a:p>
      <a:pPr>
        <a:defRPr baseline="0">
          <a:latin typeface="Calibri" panose="020F0502020204030204" pitchFamily="34" charset="0"/>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24173223798861901"/>
          <c:y val="0.26277857338324212"/>
          <c:w val="0.57703556605390427"/>
          <c:h val="0.58897755100052074"/>
        </c:manualLayout>
      </c:layout>
      <c:doughnutChart>
        <c:varyColors val="1"/>
        <c:ser>
          <c:idx val="1"/>
          <c:order val="0"/>
          <c:tx>
            <c:v>  in CY2013</c:v>
          </c:tx>
          <c:dPt>
            <c:idx val="0"/>
            <c:bubble3D val="0"/>
            <c:spPr>
              <a:noFill/>
              <a:ln>
                <a:noFill/>
              </a:ln>
              <a:effectLst/>
            </c:spPr>
            <c:extLst>
              <c:ext xmlns:c16="http://schemas.microsoft.com/office/drawing/2014/chart" uri="{C3380CC4-5D6E-409C-BE32-E72D297353CC}">
                <c16:uniqueId val="{00000001-FB36-40C8-91D3-648B793CBB11}"/>
              </c:ext>
            </c:extLst>
          </c:dPt>
          <c:dLbls>
            <c:dLbl>
              <c:idx val="0"/>
              <c:layout>
                <c:manualLayout>
                  <c:x val="2.7392208069448435E-3"/>
                  <c:y val="-0.10025770982913269"/>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fld id="{CBB5B11C-B4EE-49B2-9D6D-81ABBE77164B}" type="SERIESNAME">
                      <a:rPr lang="en-US" altLang="ja-JP" sz="1300" baseline="0"/>
                      <a:pPr>
                        <a:defRPr/>
                      </a:pPr>
                      <a:t>[系列名]</a:t>
                    </a:fld>
                    <a:endParaRPr lang="en-US" altLang="ja-JP" sz="1300" baseline="0"/>
                  </a:p>
                  <a:p>
                    <a:pPr>
                      <a:defRPr/>
                    </a:pPr>
                    <a:fld id="{3015D1E3-44A1-46DB-94A0-1930BA717861}" type="VALUE">
                      <a:rPr lang="en-US" altLang="ja-JP" sz="1300"/>
                      <a:pPr>
                        <a:defRPr/>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lt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1203073212613937"/>
                      <c:h val="0.13493434592226938"/>
                    </c:manualLayout>
                  </c15:layout>
                  <c15:dlblFieldTable/>
                  <c15:showDataLabelsRange val="0"/>
                </c:ext>
                <c:ext xmlns:c16="http://schemas.microsoft.com/office/drawing/2014/chart" uri="{C3380CC4-5D6E-409C-BE32-E72D297353CC}">
                  <c16:uniqueId val="{00000001-FB36-40C8-91D3-648B793CBB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Lit>
              <c:formatCode>###.0"Mt"</c:formatCode>
              <c:ptCount val="1"/>
              <c:pt idx="0">
                <c:v>22</c:v>
              </c:pt>
            </c:numLit>
          </c:val>
          <c:extLst>
            <c:ext xmlns:c16="http://schemas.microsoft.com/office/drawing/2014/chart" uri="{C3380CC4-5D6E-409C-BE32-E72D297353CC}">
              <c16:uniqueId val="{00000002-FB36-40C8-91D3-648B793CBB11}"/>
            </c:ext>
          </c:extLst>
        </c:ser>
        <c:ser>
          <c:idx val="0"/>
          <c:order val="1"/>
          <c:tx>
            <c:strRef>
              <c:f>'8.F-gas'!$BH$43</c:f>
              <c:strCache>
                <c:ptCount val="1"/>
                <c:pt idx="0">
                  <c:v>2023</c:v>
                </c:pt>
              </c:strCache>
            </c:strRef>
          </c:tx>
          <c:dPt>
            <c:idx val="0"/>
            <c:bubble3D val="0"/>
            <c:spPr>
              <a:solidFill>
                <a:schemeClr val="accent3">
                  <a:shade val="42000"/>
                </a:schemeClr>
              </a:solidFill>
              <a:ln>
                <a:noFill/>
              </a:ln>
              <a:effectLst/>
            </c:spPr>
            <c:extLst>
              <c:ext xmlns:c16="http://schemas.microsoft.com/office/drawing/2014/chart" uri="{C3380CC4-5D6E-409C-BE32-E72D297353CC}">
                <c16:uniqueId val="{00000004-FB36-40C8-91D3-648B793CBB11}"/>
              </c:ext>
            </c:extLst>
          </c:dPt>
          <c:dPt>
            <c:idx val="1"/>
            <c:bubble3D val="0"/>
            <c:spPr>
              <a:solidFill>
                <a:schemeClr val="accent3">
                  <a:shade val="55000"/>
                </a:schemeClr>
              </a:solidFill>
              <a:ln>
                <a:noFill/>
              </a:ln>
              <a:effectLst/>
            </c:spPr>
            <c:extLst>
              <c:ext xmlns:c16="http://schemas.microsoft.com/office/drawing/2014/chart" uri="{C3380CC4-5D6E-409C-BE32-E72D297353CC}">
                <c16:uniqueId val="{00000006-FB36-40C8-91D3-648B793CBB11}"/>
              </c:ext>
            </c:extLst>
          </c:dPt>
          <c:dPt>
            <c:idx val="2"/>
            <c:bubble3D val="0"/>
            <c:spPr>
              <a:solidFill>
                <a:schemeClr val="accent3">
                  <a:shade val="68000"/>
                </a:schemeClr>
              </a:solidFill>
              <a:ln>
                <a:noFill/>
              </a:ln>
              <a:effectLst/>
            </c:spPr>
            <c:extLst>
              <c:ext xmlns:c16="http://schemas.microsoft.com/office/drawing/2014/chart" uri="{C3380CC4-5D6E-409C-BE32-E72D297353CC}">
                <c16:uniqueId val="{00000008-FB36-40C8-91D3-648B793CBB11}"/>
              </c:ext>
            </c:extLst>
          </c:dPt>
          <c:dPt>
            <c:idx val="3"/>
            <c:bubble3D val="0"/>
            <c:spPr>
              <a:solidFill>
                <a:schemeClr val="accent3">
                  <a:shade val="80000"/>
                </a:schemeClr>
              </a:solidFill>
              <a:ln>
                <a:noFill/>
              </a:ln>
              <a:effectLst/>
            </c:spPr>
            <c:extLst>
              <c:ext xmlns:c16="http://schemas.microsoft.com/office/drawing/2014/chart" uri="{C3380CC4-5D6E-409C-BE32-E72D297353CC}">
                <c16:uniqueId val="{0000000A-FB36-40C8-91D3-648B793CBB11}"/>
              </c:ext>
            </c:extLst>
          </c:dPt>
          <c:dPt>
            <c:idx val="4"/>
            <c:bubble3D val="0"/>
            <c:spPr>
              <a:solidFill>
                <a:schemeClr val="accent3">
                  <a:shade val="93000"/>
                </a:schemeClr>
              </a:solidFill>
              <a:ln>
                <a:noFill/>
              </a:ln>
              <a:effectLst/>
            </c:spPr>
            <c:extLst>
              <c:ext xmlns:c16="http://schemas.microsoft.com/office/drawing/2014/chart" uri="{C3380CC4-5D6E-409C-BE32-E72D297353CC}">
                <c16:uniqueId val="{0000000C-FB36-40C8-91D3-648B793CBB11}"/>
              </c:ext>
            </c:extLst>
          </c:dPt>
          <c:dPt>
            <c:idx val="5"/>
            <c:bubble3D val="0"/>
            <c:spPr>
              <a:solidFill>
                <a:schemeClr val="accent3">
                  <a:tint val="94000"/>
                </a:schemeClr>
              </a:solidFill>
              <a:ln>
                <a:noFill/>
              </a:ln>
              <a:effectLst/>
            </c:spPr>
            <c:extLst>
              <c:ext xmlns:c16="http://schemas.microsoft.com/office/drawing/2014/chart" uri="{C3380CC4-5D6E-409C-BE32-E72D297353CC}">
                <c16:uniqueId val="{0000000E-FB36-40C8-91D3-648B793CBB11}"/>
              </c:ext>
            </c:extLst>
          </c:dPt>
          <c:dPt>
            <c:idx val="6"/>
            <c:bubble3D val="0"/>
            <c:spPr>
              <a:solidFill>
                <a:schemeClr val="accent3">
                  <a:tint val="81000"/>
                </a:schemeClr>
              </a:solidFill>
              <a:ln>
                <a:noFill/>
              </a:ln>
              <a:effectLst/>
            </c:spPr>
            <c:extLst>
              <c:ext xmlns:c16="http://schemas.microsoft.com/office/drawing/2014/chart" uri="{C3380CC4-5D6E-409C-BE32-E72D297353CC}">
                <c16:uniqueId val="{00000010-FB36-40C8-91D3-648B793CBB11}"/>
              </c:ext>
            </c:extLst>
          </c:dPt>
          <c:dPt>
            <c:idx val="7"/>
            <c:bubble3D val="0"/>
            <c:spPr>
              <a:solidFill>
                <a:schemeClr val="accent3">
                  <a:tint val="69000"/>
                </a:schemeClr>
              </a:solidFill>
              <a:ln>
                <a:noFill/>
              </a:ln>
              <a:effectLst/>
            </c:spPr>
            <c:extLst>
              <c:ext xmlns:c16="http://schemas.microsoft.com/office/drawing/2014/chart" uri="{C3380CC4-5D6E-409C-BE32-E72D297353CC}">
                <c16:uniqueId val="{00000012-FB36-40C8-91D3-648B793CBB11}"/>
              </c:ext>
            </c:extLst>
          </c:dPt>
          <c:dPt>
            <c:idx val="8"/>
            <c:bubble3D val="0"/>
            <c:spPr>
              <a:solidFill>
                <a:schemeClr val="accent3">
                  <a:tint val="56000"/>
                </a:schemeClr>
              </a:solidFill>
              <a:ln>
                <a:noFill/>
              </a:ln>
              <a:effectLst/>
            </c:spPr>
            <c:extLst>
              <c:ext xmlns:c16="http://schemas.microsoft.com/office/drawing/2014/chart" uri="{C3380CC4-5D6E-409C-BE32-E72D297353CC}">
                <c16:uniqueId val="{00000014-FB36-40C8-91D3-648B793CBB11}"/>
              </c:ext>
            </c:extLst>
          </c:dPt>
          <c:dPt>
            <c:idx val="9"/>
            <c:bubble3D val="0"/>
            <c:spPr>
              <a:solidFill>
                <a:schemeClr val="accent3">
                  <a:tint val="43000"/>
                </a:schemeClr>
              </a:solidFill>
              <a:ln>
                <a:noFill/>
              </a:ln>
              <a:effectLst/>
            </c:spPr>
            <c:extLst>
              <c:ext xmlns:c16="http://schemas.microsoft.com/office/drawing/2014/chart" uri="{C3380CC4-5D6E-409C-BE32-E72D297353CC}">
                <c16:uniqueId val="{00000016-FB36-40C8-91D3-648B793CBB11}"/>
              </c:ext>
            </c:extLst>
          </c:dPt>
          <c:dPt>
            <c:idx val="10"/>
            <c:bubble3D val="0"/>
            <c:spPr>
              <a:solidFill>
                <a:schemeClr val="accent3">
                  <a:tint val="42000"/>
                </a:schemeClr>
              </a:solidFill>
              <a:ln>
                <a:noFill/>
              </a:ln>
              <a:effectLst/>
            </c:spPr>
            <c:extLst>
              <c:ext xmlns:c16="http://schemas.microsoft.com/office/drawing/2014/chart" uri="{C3380CC4-5D6E-409C-BE32-E72D297353CC}">
                <c16:uniqueId val="{00000018-FB36-40C8-91D3-648B793CBB11}"/>
              </c:ext>
            </c:extLst>
          </c:dPt>
          <c:dLbls>
            <c:dLbl>
              <c:idx val="0"/>
              <c:layout>
                <c:manualLayout>
                  <c:x val="-0.25928485828645703"/>
                  <c:y val="0.1025600528414424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484476809348747"/>
                      <c:h val="0.21136477802478332"/>
                    </c:manualLayout>
                  </c15:layout>
                </c:ext>
                <c:ext xmlns:c16="http://schemas.microsoft.com/office/drawing/2014/chart" uri="{C3380CC4-5D6E-409C-BE32-E72D297353CC}">
                  <c16:uniqueId val="{00000004-FB36-40C8-91D3-648B793CBB11}"/>
                </c:ext>
              </c:extLst>
            </c:dLbl>
            <c:dLbl>
              <c:idx val="1"/>
              <c:layout>
                <c:manualLayout>
                  <c:x val="-0.23361075607941073"/>
                  <c:y val="4.8633403395287593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632355184640738"/>
                      <c:h val="0.12731311480368676"/>
                    </c:manualLayout>
                  </c15:layout>
                </c:ext>
                <c:ext xmlns:c16="http://schemas.microsoft.com/office/drawing/2014/chart" uri="{C3380CC4-5D6E-409C-BE32-E72D297353CC}">
                  <c16:uniqueId val="{00000006-FB36-40C8-91D3-648B793CBB11}"/>
                </c:ext>
              </c:extLst>
            </c:dLbl>
            <c:dLbl>
              <c:idx val="2"/>
              <c:layout>
                <c:manualLayout>
                  <c:x val="-0.25548612566202544"/>
                  <c:y val="-5.7871227911740625E-2"/>
                </c:manualLayout>
              </c:layout>
              <c:numFmt formatCode="0.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079067218309504"/>
                      <c:h val="0.11132049358968085"/>
                    </c:manualLayout>
                  </c15:layout>
                </c:ext>
                <c:ext xmlns:c16="http://schemas.microsoft.com/office/drawing/2014/chart" uri="{C3380CC4-5D6E-409C-BE32-E72D297353CC}">
                  <c16:uniqueId val="{00000008-FB36-40C8-91D3-648B793CBB11}"/>
                </c:ext>
              </c:extLst>
            </c:dLbl>
            <c:dLbl>
              <c:idx val="3"/>
              <c:layout>
                <c:manualLayout>
                  <c:x val="-0.26786539238478579"/>
                  <c:y val="-0.15516534347833807"/>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371623282377141"/>
                      <c:h val="6.4139072215053827E-2"/>
                    </c:manualLayout>
                  </c15:layout>
                </c:ext>
                <c:ext xmlns:c16="http://schemas.microsoft.com/office/drawing/2014/chart" uri="{C3380CC4-5D6E-409C-BE32-E72D297353CC}">
                  <c16:uniqueId val="{0000000A-FB36-40C8-91D3-648B793CBB11}"/>
                </c:ext>
              </c:extLst>
            </c:dLbl>
            <c:dLbl>
              <c:idx val="4"/>
              <c:layout>
                <c:manualLayout>
                  <c:x val="-0.27382045204078681"/>
                  <c:y val="-0.21565878826258986"/>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4674057388380006"/>
                      <c:h val="0.12445939944818084"/>
                    </c:manualLayout>
                  </c15:layout>
                </c:ext>
                <c:ext xmlns:c16="http://schemas.microsoft.com/office/drawing/2014/chart" uri="{C3380CC4-5D6E-409C-BE32-E72D297353CC}">
                  <c16:uniqueId val="{0000000C-FB36-40C8-91D3-648B793CBB11}"/>
                </c:ext>
              </c:extLst>
            </c:dLbl>
            <c:dLbl>
              <c:idx val="5"/>
              <c:layout>
                <c:manualLayout>
                  <c:x val="-3.4737651153131953E-2"/>
                  <c:y val="-0.2702495251079726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059885983908418"/>
                      <c:h val="4.4318527221083585E-2"/>
                    </c:manualLayout>
                  </c15:layout>
                </c:ext>
                <c:ext xmlns:c16="http://schemas.microsoft.com/office/drawing/2014/chart" uri="{C3380CC4-5D6E-409C-BE32-E72D297353CC}">
                  <c16:uniqueId val="{0000000E-FB36-40C8-91D3-648B793CBB11}"/>
                </c:ext>
              </c:extLst>
            </c:dLbl>
            <c:dLbl>
              <c:idx val="6"/>
              <c:layout>
                <c:manualLayout>
                  <c:x val="0.20770608449814942"/>
                  <c:y val="-0.2724155868370459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34948800894847"/>
                      <c:h val="8.753436604982856E-2"/>
                    </c:manualLayout>
                  </c15:layout>
                </c:ext>
                <c:ext xmlns:c16="http://schemas.microsoft.com/office/drawing/2014/chart" uri="{C3380CC4-5D6E-409C-BE32-E72D297353CC}">
                  <c16:uniqueId val="{00000010-FB36-40C8-91D3-648B793CBB11}"/>
                </c:ext>
              </c:extLst>
            </c:dLbl>
            <c:dLbl>
              <c:idx val="7"/>
              <c:layout>
                <c:manualLayout>
                  <c:x val="0.25433442496723851"/>
                  <c:y val="-0.19664107869026615"/>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6187859557693264"/>
                      <c:h val="8.875821123368062E-2"/>
                    </c:manualLayout>
                  </c15:layout>
                </c:ext>
                <c:ext xmlns:c16="http://schemas.microsoft.com/office/drawing/2014/chart" uri="{C3380CC4-5D6E-409C-BE32-E72D297353CC}">
                  <c16:uniqueId val="{00000012-FB36-40C8-91D3-648B793CBB11}"/>
                </c:ext>
              </c:extLst>
            </c:dLbl>
            <c:dLbl>
              <c:idx val="8"/>
              <c:layout>
                <c:manualLayout>
                  <c:x val="0.27518189032522117"/>
                  <c:y val="-0.14907624899175909"/>
                </c:manualLayout>
              </c:layout>
              <c:numFmt formatCode="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671157930333538"/>
                      <c:h val="6.0357857465015034E-2"/>
                    </c:manualLayout>
                  </c15:layout>
                </c:ext>
                <c:ext xmlns:c16="http://schemas.microsoft.com/office/drawing/2014/chart" uri="{C3380CC4-5D6E-409C-BE32-E72D297353CC}">
                  <c16:uniqueId val="{00000014-FB36-40C8-91D3-648B793CBB11}"/>
                </c:ext>
              </c:extLst>
            </c:dLbl>
            <c:dLbl>
              <c:idx val="9"/>
              <c:layout>
                <c:manualLayout>
                  <c:x val="0.28890675285998813"/>
                  <c:y val="-7.5444677592144987E-2"/>
                </c:manualLayout>
              </c:layout>
              <c:numFmt formatCode="0.000%"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929814756643437"/>
                      <c:h val="7.2493712700833587E-2"/>
                    </c:manualLayout>
                  </c15:layout>
                </c:ext>
                <c:ext xmlns:c16="http://schemas.microsoft.com/office/drawing/2014/chart" uri="{C3380CC4-5D6E-409C-BE32-E72D297353CC}">
                  <c16:uniqueId val="{00000016-FB36-40C8-91D3-648B793CBB11}"/>
                </c:ext>
              </c:extLst>
            </c:dLbl>
            <c:dLbl>
              <c:idx val="10"/>
              <c:layout>
                <c:manualLayout>
                  <c:x val="0.25145546856108064"/>
                  <c:y val="5.255661651458502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FB36-40C8-91D3-648B793CBB11}"/>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75000"/>
                      <a:lumOff val="25000"/>
                    </a:schemeClr>
                  </a:solidFill>
                  <a:prstDash val="solid"/>
                  <a:round/>
                </a:ln>
                <a:effectLst/>
              </c:spPr>
            </c:leaderLines>
            <c:extLst>
              <c:ext xmlns:c15="http://schemas.microsoft.com/office/drawing/2012/chart" uri="{CE6537A1-D6FC-4f65-9D91-7224C49458BB}"/>
            </c:extLst>
          </c:dLbls>
          <c:cat>
            <c:strRef>
              <c:f>('8.F-gas'!$X$45,'8.F-gas'!$X$50:$Y$59)</c:f>
              <c:strCache>
                <c:ptCount val="11"/>
                <c:pt idx="0">
                  <c:v>Refrigeration and 
Air Conditioning Equipment</c:v>
                </c:pt>
                <c:pt idx="1">
                  <c:v>Foam Blowing Agents</c:v>
                </c:pt>
                <c:pt idx="2">
                  <c:v>Aerosols/ MDI</c:v>
                </c:pt>
                <c:pt idx="3">
                  <c:v>Solvents/ Cleaning Agents</c:v>
                </c:pt>
                <c:pt idx="4">
                  <c:v>Fugitive Emissions from HFCs Manufacturing</c:v>
                </c:pt>
                <c:pt idx="5">
                  <c:v>Semiconductor</c:v>
                </c:pt>
                <c:pt idx="6">
                  <c:v>Liquid Crystals</c:v>
                </c:pt>
                <c:pt idx="7">
                  <c:v>By-product Emissions from HCFC-22  </c:v>
                </c:pt>
                <c:pt idx="8">
                  <c:v>Fire Protection</c:v>
                </c:pt>
                <c:pt idx="9">
                  <c:v>Magnesium Production</c:v>
                </c:pt>
                <c:pt idx="10">
                  <c:v>Other</c:v>
                </c:pt>
              </c:strCache>
            </c:strRef>
          </c:cat>
          <c:val>
            <c:numRef>
              <c:f>('8.F-gas'!$AX$45,'8.F-gas'!$AX$50:$AX$59)</c:f>
              <c:numCache>
                <c:formatCode>#0.0%;[Red]\-#0.0%</c:formatCode>
                <c:ptCount val="11"/>
                <c:pt idx="0">
                  <c:v>0.87229467441274755</c:v>
                </c:pt>
                <c:pt idx="1">
                  <c:v>8.8782389995294711E-2</c:v>
                </c:pt>
                <c:pt idx="2">
                  <c:v>2.1474617356341794E-2</c:v>
                </c:pt>
                <c:pt idx="3">
                  <c:v>4.9881994977680798E-3</c:v>
                </c:pt>
                <c:pt idx="4">
                  <c:v>5.3772896351642124E-3</c:v>
                </c:pt>
                <c:pt idx="5">
                  <c:v>5.8660586940438462E-3</c:v>
                </c:pt>
                <c:pt idx="6" formatCode="0.000%">
                  <c:v>8.9991239089905724E-5</c:v>
                </c:pt>
                <c:pt idx="7" formatCode="0.00%">
                  <c:v>6.1873772091647307E-4</c:v>
                </c:pt>
                <c:pt idx="8" formatCode="0.00%">
                  <c:v>3.5201538273078197E-4</c:v>
                </c:pt>
                <c:pt idx="9" formatCode="0.000%">
                  <c:v>5.1304425392707539E-5</c:v>
                </c:pt>
                <c:pt idx="10" formatCode="0.000%">
                  <c:v>1.0472164050953163E-4</c:v>
                </c:pt>
              </c:numCache>
            </c:numRef>
          </c:val>
          <c:extLst>
            <c:ext xmlns:c16="http://schemas.microsoft.com/office/drawing/2014/chart" uri="{C3380CC4-5D6E-409C-BE32-E72D297353CC}">
              <c16:uniqueId val="{00000019-FB36-40C8-91D3-648B793CBB11}"/>
            </c:ext>
          </c:extLst>
        </c:ser>
        <c:dLbls>
          <c:showLegendKey val="0"/>
          <c:showVal val="0"/>
          <c:showCatName val="0"/>
          <c:showSerName val="0"/>
          <c:showPercent val="0"/>
          <c:showBubbleSize val="0"/>
          <c:showLeaderLines val="0"/>
        </c:dLbls>
        <c:firstSliceAng val="0"/>
        <c:holeSize val="2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400" b="1" i="0" u="none" strike="noStrike" baseline="0">
                <a:effectLst/>
              </a:rPr>
              <a:t>The breakdown of</a:t>
            </a:r>
            <a:r>
              <a:rPr lang="ja-JP" altLang="en-US" sz="1400" b="1" i="0" u="none" strike="noStrike" baseline="0">
                <a:effectLst/>
              </a:rPr>
              <a:t> </a:t>
            </a:r>
            <a:r>
              <a:rPr lang="en-US" altLang="ja-JP" sz="1400" b="1" kern="1200"/>
              <a:t>Refrigeration and </a:t>
            </a:r>
          </a:p>
          <a:p>
            <a:pPr>
              <a:defRPr/>
            </a:pPr>
            <a:r>
              <a:rPr lang="en-US" altLang="ja-JP" sz="1400" b="1" kern="1200"/>
              <a:t>Air Conditioning Equipment</a:t>
            </a:r>
          </a:p>
        </c:rich>
      </c:tx>
      <c:layout>
        <c:manualLayout>
          <c:xMode val="edge"/>
          <c:yMode val="edge"/>
          <c:x val="0.24146837333775906"/>
          <c:y val="0.1149278032781687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603976356137219"/>
          <c:y val="0.4015451868012232"/>
          <c:w val="0.33225721239791572"/>
          <c:h val="0.57773126208912984"/>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0FB6-4AA6-8106-08A6C4DB4E2F}"/>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3-0FB6-4AA6-8106-08A6C4DB4E2F}"/>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5-0FB6-4AA6-8106-08A6C4DB4E2F}"/>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7-0FB6-4AA6-8106-08A6C4DB4E2F}"/>
              </c:ext>
            </c:extLst>
          </c:dPt>
          <c:dLbls>
            <c:dLbl>
              <c:idx val="0"/>
              <c:layout>
                <c:manualLayout>
                  <c:x val="-0.19302370036245528"/>
                  <c:y val="-8.655972493785288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261672612459992"/>
                      <c:h val="0.3509283452479447"/>
                    </c:manualLayout>
                  </c15:layout>
                </c:ext>
                <c:ext xmlns:c16="http://schemas.microsoft.com/office/drawing/2014/chart" uri="{C3380CC4-5D6E-409C-BE32-E72D297353CC}">
                  <c16:uniqueId val="{00000001-0FB6-4AA6-8106-08A6C4DB4E2F}"/>
                </c:ext>
              </c:extLst>
            </c:dLbl>
            <c:dLbl>
              <c:idx val="1"/>
              <c:layout>
                <c:manualLayout>
                  <c:x val="0.13548245367063697"/>
                  <c:y val="-1.554149522908843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309850457744773"/>
                      <c:h val="0.37332023637890327"/>
                    </c:manualLayout>
                  </c15:layout>
                </c:ext>
                <c:ext xmlns:c16="http://schemas.microsoft.com/office/drawing/2014/chart" uri="{C3380CC4-5D6E-409C-BE32-E72D297353CC}">
                  <c16:uniqueId val="{00000003-0FB6-4AA6-8106-08A6C4DB4E2F}"/>
                </c:ext>
              </c:extLst>
            </c:dLbl>
            <c:dLbl>
              <c:idx val="2"/>
              <c:layout>
                <c:manualLayout>
                  <c:x val="4.6786442252285572E-3"/>
                  <c:y val="0.153979462739523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5-0FB6-4AA6-8106-08A6C4DB4E2F}"/>
                </c:ext>
              </c:extLst>
            </c:dLbl>
            <c:dLbl>
              <c:idx val="3"/>
              <c:layout>
                <c:manualLayout>
                  <c:x val="1.3160652700356559E-2"/>
                  <c:y val="2.131275932745658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FB6-4AA6-8106-08A6C4DB4E2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'8.F-gas'!$Y$7:$Y$10</c:f>
              <c:strCache>
                <c:ptCount val="4"/>
                <c:pt idx="0">
                  <c:v>Commercial refrigeration</c:v>
                </c:pt>
                <c:pt idx="1">
                  <c:v>Stationary Air-Conditioning (Household)</c:v>
                </c:pt>
                <c:pt idx="2">
                  <c:v>Car Air Conditioners</c:v>
                </c:pt>
                <c:pt idx="3">
                  <c:v>Other</c:v>
                </c:pt>
              </c:strCache>
            </c:strRef>
          </c:cat>
          <c:val>
            <c:numRef>
              <c:f>'8.F-gas'!$BH$7:$BH$10</c:f>
              <c:numCache>
                <c:formatCode>#,##0_ </c:formatCode>
                <c:ptCount val="4"/>
                <c:pt idx="0">
                  <c:v>16476.072998733362</c:v>
                </c:pt>
                <c:pt idx="1">
                  <c:v>9390.1370912212078</c:v>
                </c:pt>
                <c:pt idx="2">
                  <c:v>2037.3428403785265</c:v>
                </c:pt>
                <c:pt idx="3" formatCode="#,##0.0_ ">
                  <c:v>549.48373484435797</c:v>
                </c:pt>
              </c:numCache>
            </c:numRef>
          </c:val>
          <c:extLst>
            <c:ext xmlns:c16="http://schemas.microsoft.com/office/drawing/2014/chart" uri="{C3380CC4-5D6E-409C-BE32-E72D297353CC}">
              <c16:uniqueId val="{00000008-0FB6-4AA6-8106-08A6C4DB4E2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400" b="1" i="0" u="none" strike="noStrike" baseline="0">
                <a:effectLst/>
              </a:rPr>
              <a:t>The breakdown of</a:t>
            </a:r>
            <a:r>
              <a:rPr lang="ja-JP" altLang="en-US" sz="1400" b="1" i="0" u="none" strike="noStrike" baseline="0">
                <a:effectLst/>
              </a:rPr>
              <a:t> </a:t>
            </a:r>
            <a:r>
              <a:rPr lang="en-US" altLang="ja-JP" sz="1400" b="1">
                <a:effectLst/>
              </a:rPr>
              <a:t>Refrigeration and </a:t>
            </a:r>
            <a:endParaRPr lang="ja-JP" altLang="ja-JP" sz="1400" b="1">
              <a:effectLst/>
            </a:endParaRPr>
          </a:p>
          <a:p>
            <a:pPr>
              <a:defRPr/>
            </a:pPr>
            <a:r>
              <a:rPr lang="en-US" altLang="ja-JP" sz="1400" b="1">
                <a:effectLst/>
              </a:rPr>
              <a:t>Air Conditioning Equipment</a:t>
            </a:r>
            <a:endParaRPr lang="ja-JP" altLang="ja-JP" sz="1400" b="1">
              <a:effectLst/>
            </a:endParaRPr>
          </a:p>
        </c:rich>
      </c:tx>
      <c:layout>
        <c:manualLayout>
          <c:xMode val="edge"/>
          <c:yMode val="edge"/>
          <c:x val="0.26227133475161113"/>
          <c:y val="9.52167419636506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ltLang="ja-JP"/>
        </a:p>
      </c:txPr>
    </c:title>
    <c:autoTitleDeleted val="0"/>
    <c:plotArea>
      <c:layout>
        <c:manualLayout>
          <c:layoutTarget val="inner"/>
          <c:xMode val="edge"/>
          <c:yMode val="edge"/>
          <c:x val="0.34603121556121147"/>
          <c:y val="0.41306011344164306"/>
          <c:w val="0.32300963829169604"/>
          <c:h val="0.56503629077963835"/>
        </c:manualLayout>
      </c:layout>
      <c:pieChart>
        <c:varyColors val="1"/>
        <c:ser>
          <c:idx val="0"/>
          <c:order val="0"/>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01AC-4F9E-BBDA-D7D33B5E523E}"/>
              </c:ext>
            </c:extLst>
          </c:dPt>
          <c:dPt>
            <c:idx val="1"/>
            <c:bubble3D val="0"/>
            <c:spPr>
              <a:solidFill>
                <a:srgbClr val="9FBA6A"/>
              </a:solidFill>
              <a:ln w="19050">
                <a:solidFill>
                  <a:schemeClr val="lt1"/>
                </a:solidFill>
              </a:ln>
              <a:effectLst/>
            </c:spPr>
            <c:extLst>
              <c:ext xmlns:c16="http://schemas.microsoft.com/office/drawing/2014/chart" uri="{C3380CC4-5D6E-409C-BE32-E72D297353CC}">
                <c16:uniqueId val="{00000003-01AC-4F9E-BBDA-D7D33B5E523E}"/>
              </c:ext>
            </c:extLst>
          </c:dPt>
          <c:dPt>
            <c:idx val="2"/>
            <c:bubble3D val="0"/>
            <c:spPr>
              <a:solidFill>
                <a:srgbClr val="7A983E"/>
              </a:solidFill>
              <a:ln w="19050">
                <a:solidFill>
                  <a:schemeClr val="lt1"/>
                </a:solidFill>
              </a:ln>
              <a:effectLst/>
            </c:spPr>
            <c:extLst>
              <c:ext xmlns:c16="http://schemas.microsoft.com/office/drawing/2014/chart" uri="{C3380CC4-5D6E-409C-BE32-E72D297353CC}">
                <c16:uniqueId val="{00000005-01AC-4F9E-BBDA-D7D33B5E523E}"/>
              </c:ext>
            </c:extLst>
          </c:dPt>
          <c:dPt>
            <c:idx val="3"/>
            <c:bubble3D val="0"/>
            <c:spPr>
              <a:solidFill>
                <a:srgbClr val="53682A"/>
              </a:solidFill>
              <a:ln w="19050">
                <a:solidFill>
                  <a:schemeClr val="lt1"/>
                </a:solidFill>
              </a:ln>
              <a:effectLst/>
            </c:spPr>
            <c:extLst>
              <c:ext xmlns:c16="http://schemas.microsoft.com/office/drawing/2014/chart" uri="{C3380CC4-5D6E-409C-BE32-E72D297353CC}">
                <c16:uniqueId val="{00000007-01AC-4F9E-BBDA-D7D33B5E523E}"/>
              </c:ext>
            </c:extLst>
          </c:dPt>
          <c:dLbls>
            <c:dLbl>
              <c:idx val="0"/>
              <c:layout>
                <c:manualLayout>
                  <c:x val="-0.21982883552672733"/>
                  <c:y val="-7.097235736992073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596241696880451"/>
                      <c:h val="0.41919515724429085"/>
                    </c:manualLayout>
                  </c15:layout>
                </c:ext>
                <c:ext xmlns:c16="http://schemas.microsoft.com/office/drawing/2014/chart" uri="{C3380CC4-5D6E-409C-BE32-E72D297353CC}">
                  <c16:uniqueId val="{00000001-01AC-4F9E-BBDA-D7D33B5E523E}"/>
                </c:ext>
              </c:extLst>
            </c:dLbl>
            <c:dLbl>
              <c:idx val="1"/>
              <c:layout>
                <c:manualLayout>
                  <c:x val="0.12110772245627656"/>
                  <c:y val="-5.890868379983298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309845194419014"/>
                      <c:h val="0.28895108623217375"/>
                    </c:manualLayout>
                  </c15:layout>
                </c:ext>
                <c:ext xmlns:c16="http://schemas.microsoft.com/office/drawing/2014/chart" uri="{C3380CC4-5D6E-409C-BE32-E72D297353CC}">
                  <c16:uniqueId val="{00000003-01AC-4F9E-BBDA-D7D33B5E523E}"/>
                </c:ext>
              </c:extLst>
            </c:dLbl>
            <c:dLbl>
              <c:idx val="2"/>
              <c:layout>
                <c:manualLayout>
                  <c:x val="8.5833892503152667E-2"/>
                  <c:y val="0.12281380282777854"/>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07016116981293"/>
                      <c:h val="0.29283733899459746"/>
                    </c:manualLayout>
                  </c15:layout>
                </c:ext>
                <c:ext xmlns:c16="http://schemas.microsoft.com/office/drawing/2014/chart" uri="{C3380CC4-5D6E-409C-BE32-E72D297353CC}">
                  <c16:uniqueId val="{00000005-01AC-4F9E-BBDA-D7D33B5E523E}"/>
                </c:ext>
              </c:extLst>
            </c:dLbl>
            <c:dLbl>
              <c:idx val="3"/>
              <c:layout>
                <c:manualLayout>
                  <c:x val="3.2809877593434372E-2"/>
                  <c:y val="1.637558891292909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1AC-4F9E-BBDA-D7D33B5E52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'8.F-gas'!$Y$7:$Y$10</c:f>
              <c:strCache>
                <c:ptCount val="4"/>
                <c:pt idx="0">
                  <c:v>Commercial refrigeration</c:v>
                </c:pt>
                <c:pt idx="1">
                  <c:v>Stationary Air-Conditioning (Household)</c:v>
                </c:pt>
                <c:pt idx="2">
                  <c:v>Car Air Conditioners</c:v>
                </c:pt>
                <c:pt idx="3">
                  <c:v>Other</c:v>
                </c:pt>
              </c:strCache>
            </c:strRef>
          </c:cat>
          <c:val>
            <c:numRef>
              <c:f>'8.F-gas'!$AX$7:$AX$10</c:f>
              <c:numCache>
                <c:formatCode>#,##0_ </c:formatCode>
                <c:ptCount val="4"/>
                <c:pt idx="0">
                  <c:v>10771.468768199416</c:v>
                </c:pt>
                <c:pt idx="1">
                  <c:v>5287.8000120567967</c:v>
                </c:pt>
                <c:pt idx="2">
                  <c:v>2577.5518878267558</c:v>
                </c:pt>
                <c:pt idx="3" formatCode="#,##0.0_ ">
                  <c:v>592.8124329447819</c:v>
                </c:pt>
              </c:numCache>
            </c:numRef>
          </c:val>
          <c:extLst>
            <c:ext xmlns:c16="http://schemas.microsoft.com/office/drawing/2014/chart" uri="{C3380CC4-5D6E-409C-BE32-E72D297353CC}">
              <c16:uniqueId val="{00000008-01AC-4F9E-BBDA-D7D33B5E523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'9.GHG-capita'!$U$7</c:f>
              <c:strCache>
                <c:ptCount val="1"/>
                <c:pt idx="0">
                  <c:v>Mt CO2</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'9.GHG-capita'!$AA$7:$BH$7</c:f>
              <c:numCache>
                <c:formatCode>#,##0_);[Red]\(#,##0\)</c:formatCode>
                <c:ptCount val="34"/>
                <c:pt idx="0">
                  <c:v>1067.561954437844</c:v>
                </c:pt>
                <c:pt idx="1">
                  <c:v>1077.8113134951486</c:v>
                </c:pt>
                <c:pt idx="2">
                  <c:v>1085.8221633882238</c:v>
                </c:pt>
                <c:pt idx="3">
                  <c:v>1081.0016873980737</c:v>
                </c:pt>
                <c:pt idx="4">
                  <c:v>1130.9039713782831</c:v>
                </c:pt>
                <c:pt idx="5">
                  <c:v>1142.1412286336395</c:v>
                </c:pt>
                <c:pt idx="6">
                  <c:v>1153.5496793706229</c:v>
                </c:pt>
                <c:pt idx="7">
                  <c:v>1147.0967966268647</c:v>
                </c:pt>
                <c:pt idx="8">
                  <c:v>1113.1578091833085</c:v>
                </c:pt>
                <c:pt idx="9">
                  <c:v>1149.4787329300641</c:v>
                </c:pt>
                <c:pt idx="10">
                  <c:v>1170.3002428345183</c:v>
                </c:pt>
                <c:pt idx="11">
                  <c:v>1157.3611552556513</c:v>
                </c:pt>
                <c:pt idx="12">
                  <c:v>1188.9924797455733</c:v>
                </c:pt>
                <c:pt idx="13">
                  <c:v>1197.2982498674169</c:v>
                </c:pt>
                <c:pt idx="14">
                  <c:v>1193.4424477155812</c:v>
                </c:pt>
                <c:pt idx="15">
                  <c:v>1200.5211451346584</c:v>
                </c:pt>
                <c:pt idx="16">
                  <c:v>1178.6756193085625</c:v>
                </c:pt>
                <c:pt idx="17">
                  <c:v>1214.4658442662508</c:v>
                </c:pt>
                <c:pt idx="18">
                  <c:v>1146.91826166287</c:v>
                </c:pt>
                <c:pt idx="19">
                  <c:v>1087.272069202096</c:v>
                </c:pt>
                <c:pt idx="20">
                  <c:v>1136.944412005553</c:v>
                </c:pt>
                <c:pt idx="21">
                  <c:v>1188.0046866890555</c:v>
                </c:pt>
                <c:pt idx="22">
                  <c:v>1227.2625996148483</c:v>
                </c:pt>
                <c:pt idx="23">
                  <c:v>1235.3729068825389</c:v>
                </c:pt>
                <c:pt idx="24">
                  <c:v>1185.1804579719142</c:v>
                </c:pt>
                <c:pt idx="25">
                  <c:v>1145.8045035909083</c:v>
                </c:pt>
                <c:pt idx="26">
                  <c:v>1126.11705948397</c:v>
                </c:pt>
                <c:pt idx="27">
                  <c:v>1109.4668535036008</c:v>
                </c:pt>
                <c:pt idx="28">
                  <c:v>1063.9699057731218</c:v>
                </c:pt>
                <c:pt idx="29">
                  <c:v>1028.5874943987685</c:v>
                </c:pt>
                <c:pt idx="30">
                  <c:v>967.97329311698604</c:v>
                </c:pt>
                <c:pt idx="31">
                  <c:v>987.01321734383009</c:v>
                </c:pt>
                <c:pt idx="32">
                  <c:v>960.97186852685149</c:v>
                </c:pt>
                <c:pt idx="33">
                  <c:v>921.71039063362059</c:v>
                </c:pt>
              </c:numCache>
            </c:numRef>
          </c:val>
          <c:extLst>
            <c:ext xmlns:c16="http://schemas.microsoft.com/office/drawing/2014/chart" uri="{C3380CC4-5D6E-409C-BE32-E72D297353CC}">
              <c16:uniqueId val="{00000000-D392-4D5B-9E95-22461049C2BA}"/>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'9.GHG-capita'!$U$10</c:f>
              <c:strCache>
                <c:ptCount val="1"/>
                <c:pt idx="0">
                  <c:v>t CO2/ 一人</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92-4D5B-9E95-22461049C2B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'9.GHG-capita'!$AA$10:$BH$10</c:f>
              <c:numCache>
                <c:formatCode>#,##0.00_);[Red]\(#,##0.00\)</c:formatCode>
                <c:ptCount val="34"/>
                <c:pt idx="0">
                  <c:v>8.6364640237344883</c:v>
                </c:pt>
                <c:pt idx="1">
                  <c:v>8.6849526876910641</c:v>
                </c:pt>
                <c:pt idx="2">
                  <c:v>8.7167722060274695</c:v>
                </c:pt>
                <c:pt idx="3">
                  <c:v>8.6523050424856631</c:v>
                </c:pt>
                <c:pt idx="4">
                  <c:v>9.0280922155293428</c:v>
                </c:pt>
                <c:pt idx="5">
                  <c:v>9.0956536484322665</c:v>
                </c:pt>
                <c:pt idx="6">
                  <c:v>9.1654127187616528</c:v>
                </c:pt>
                <c:pt idx="7">
                  <c:v>9.0926131457379675</c:v>
                </c:pt>
                <c:pt idx="8">
                  <c:v>8.8016146592392648</c:v>
                </c:pt>
                <c:pt idx="9">
                  <c:v>9.0748082210051884</c:v>
                </c:pt>
                <c:pt idx="10">
                  <c:v>9.2203350206775472</c:v>
                </c:pt>
                <c:pt idx="11">
                  <c:v>9.090461177351246</c:v>
                </c:pt>
                <c:pt idx="12">
                  <c:v>9.3264552950565029</c:v>
                </c:pt>
                <c:pt idx="13">
                  <c:v>9.3763078129545399</c:v>
                </c:pt>
                <c:pt idx="14">
                  <c:v>9.339310318855448</c:v>
                </c:pt>
                <c:pt idx="15">
                  <c:v>9.3961018810238741</c:v>
                </c:pt>
                <c:pt idx="16">
                  <c:v>9.2155309130386982</c:v>
                </c:pt>
                <c:pt idx="17">
                  <c:v>9.4855689100954521</c:v>
                </c:pt>
                <c:pt idx="18">
                  <c:v>8.954422579423424</c:v>
                </c:pt>
                <c:pt idx="19">
                  <c:v>8.4921899931430893</c:v>
                </c:pt>
                <c:pt idx="20">
                  <c:v>8.8784001406303723</c:v>
                </c:pt>
                <c:pt idx="21">
                  <c:v>9.2933219749443428</c:v>
                </c:pt>
                <c:pt idx="22">
                  <c:v>9.6185989732532047</c:v>
                </c:pt>
                <c:pt idx="23">
                  <c:v>9.6957476635713284</c:v>
                </c:pt>
                <c:pt idx="24">
                  <c:v>9.3147359711524036</c:v>
                </c:pt>
                <c:pt idx="25">
                  <c:v>9.0153570361300801</c:v>
                </c:pt>
                <c:pt idx="26">
                  <c:v>8.864132015270302</c:v>
                </c:pt>
                <c:pt idx="27">
                  <c:v>8.7415347859942223</c:v>
                </c:pt>
                <c:pt idx="28">
                  <c:v>8.3943061150235643</c:v>
                </c:pt>
                <c:pt idx="29">
                  <c:v>8.127592701977548</c:v>
                </c:pt>
                <c:pt idx="30">
                  <c:v>7.6734302589649337</c:v>
                </c:pt>
                <c:pt idx="31">
                  <c:v>7.8645036464580063</c:v>
                </c:pt>
                <c:pt idx="32">
                  <c:v>7.691035947456534</c:v>
                </c:pt>
                <c:pt idx="33">
                  <c:v>7.4121074902986726</c:v>
                </c:pt>
              </c:numCache>
            </c:numRef>
          </c:val>
          <c:smooth val="0"/>
          <c:extLst>
            <c:ext xmlns:c16="http://schemas.microsoft.com/office/drawing/2014/chart" uri="{C3380CC4-5D6E-409C-BE32-E72D297353CC}">
              <c16:uniqueId val="{00000002-D392-4D5B-9E95-22461049C2BA}"/>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86616832"/>
        <c:crosses val="autoZero"/>
        <c:auto val="1"/>
        <c:lblAlgn val="ctr"/>
        <c:lblOffset val="100"/>
        <c:tickLblSkip val="1"/>
        <c:noMultiLvlLbl val="0"/>
      </c:catAx>
      <c:valAx>
        <c:axId val="1866168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86704640"/>
        <c:crosses val="max"/>
        <c:crossBetween val="between"/>
        <c:majorUnit val="1"/>
      </c:valAx>
      <c:spPr>
        <a:solidFill>
          <a:schemeClr val="bg1"/>
        </a:solid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'9.GHG-capita'!$Y$7</c:f>
              <c:strCache>
                <c:ptCount val="1"/>
                <c:pt idx="0">
                  <c:v>Energy-related CO2 Emissions</c:v>
                </c:pt>
              </c:strCache>
            </c:strRef>
          </c:tx>
          <c:spPr>
            <a:solidFill>
              <a:schemeClr val="accent2">
                <a:alpha val="50000"/>
              </a:schemeClr>
            </a:solidFill>
            <a:ln>
              <a:noFill/>
            </a:ln>
            <a:effectLst/>
          </c:spPr>
          <c:invertIfNegative val="0"/>
          <c:dLbls>
            <c:numFmt formatCode="#,##0_);[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alibri" panose="020F0502020204030204" pitchFamily="34"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'9.GHG-capita'!$AA$7:$BH$7</c:f>
              <c:numCache>
                <c:formatCode>#,##0_);[Red]\(#,##0\)</c:formatCode>
                <c:ptCount val="34"/>
                <c:pt idx="0">
                  <c:v>1067.561954437844</c:v>
                </c:pt>
                <c:pt idx="1">
                  <c:v>1077.8113134951486</c:v>
                </c:pt>
                <c:pt idx="2">
                  <c:v>1085.8221633882238</c:v>
                </c:pt>
                <c:pt idx="3">
                  <c:v>1081.0016873980737</c:v>
                </c:pt>
                <c:pt idx="4">
                  <c:v>1130.9039713782831</c:v>
                </c:pt>
                <c:pt idx="5">
                  <c:v>1142.1412286336395</c:v>
                </c:pt>
                <c:pt idx="6">
                  <c:v>1153.5496793706229</c:v>
                </c:pt>
                <c:pt idx="7">
                  <c:v>1147.0967966268647</c:v>
                </c:pt>
                <c:pt idx="8">
                  <c:v>1113.1578091833085</c:v>
                </c:pt>
                <c:pt idx="9">
                  <c:v>1149.4787329300641</c:v>
                </c:pt>
                <c:pt idx="10">
                  <c:v>1170.3002428345183</c:v>
                </c:pt>
                <c:pt idx="11">
                  <c:v>1157.3611552556513</c:v>
                </c:pt>
                <c:pt idx="12">
                  <c:v>1188.9924797455733</c:v>
                </c:pt>
                <c:pt idx="13">
                  <c:v>1197.2982498674169</c:v>
                </c:pt>
                <c:pt idx="14">
                  <c:v>1193.4424477155812</c:v>
                </c:pt>
                <c:pt idx="15">
                  <c:v>1200.5211451346584</c:v>
                </c:pt>
                <c:pt idx="16">
                  <c:v>1178.6756193085625</c:v>
                </c:pt>
                <c:pt idx="17">
                  <c:v>1214.4658442662508</c:v>
                </c:pt>
                <c:pt idx="18">
                  <c:v>1146.91826166287</c:v>
                </c:pt>
                <c:pt idx="19">
                  <c:v>1087.272069202096</c:v>
                </c:pt>
                <c:pt idx="20">
                  <c:v>1136.944412005553</c:v>
                </c:pt>
                <c:pt idx="21">
                  <c:v>1188.0046866890555</c:v>
                </c:pt>
                <c:pt idx="22">
                  <c:v>1227.2625996148483</c:v>
                </c:pt>
                <c:pt idx="23">
                  <c:v>1235.3729068825389</c:v>
                </c:pt>
                <c:pt idx="24">
                  <c:v>1185.1804579719142</c:v>
                </c:pt>
                <c:pt idx="25">
                  <c:v>1145.8045035909083</c:v>
                </c:pt>
                <c:pt idx="26">
                  <c:v>1126.11705948397</c:v>
                </c:pt>
                <c:pt idx="27">
                  <c:v>1109.4668535036008</c:v>
                </c:pt>
                <c:pt idx="28">
                  <c:v>1063.9699057731218</c:v>
                </c:pt>
                <c:pt idx="29">
                  <c:v>1028.5874943987685</c:v>
                </c:pt>
                <c:pt idx="30">
                  <c:v>967.97329311698604</c:v>
                </c:pt>
                <c:pt idx="31">
                  <c:v>987.01321734383009</c:v>
                </c:pt>
                <c:pt idx="32">
                  <c:v>960.97186852685149</c:v>
                </c:pt>
                <c:pt idx="33">
                  <c:v>921.71039063362059</c:v>
                </c:pt>
              </c:numCache>
            </c:numRef>
          </c:val>
          <c:extLst>
            <c:ext xmlns:c16="http://schemas.microsoft.com/office/drawing/2014/chart" uri="{C3380CC4-5D6E-409C-BE32-E72D297353CC}">
              <c16:uniqueId val="{00000000-6C1C-4424-BF01-CD53080B658B}"/>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'9.GHG-capita'!$Y$10</c:f>
              <c:strCache>
                <c:ptCount val="1"/>
                <c:pt idx="0">
                  <c:v>Energy-related CO2 Emissions per Capita </c:v>
                </c:pt>
              </c:strCache>
            </c:strRef>
          </c:tx>
          <c:spPr>
            <a:ln w="28575" cap="rnd" cmpd="sng" algn="ctr">
              <a:solidFill>
                <a:schemeClr val="accent2">
                  <a:alpha val="50000"/>
                </a:schemeClr>
              </a:solidFill>
              <a:prstDash val="solid"/>
              <a:round/>
            </a:ln>
            <a:effectLst/>
          </c:spPr>
          <c:marker>
            <c:symbol val="triangle"/>
            <c:size val="7"/>
            <c:spPr>
              <a:solidFill>
                <a:schemeClr val="accent2"/>
              </a:solidFill>
              <a:ln w="9525" cap="flat" cmpd="sng" algn="ctr">
                <a:solidFill>
                  <a:schemeClr val="accent2"/>
                </a:solidFill>
                <a:prstDash val="solid"/>
                <a:round/>
              </a:ln>
              <a:effectLst/>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1C-4424-BF01-CD53080B658B}"/>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'9.GHG-capita'!$AA$10:$BH$10</c:f>
              <c:numCache>
                <c:formatCode>#,##0.00_);[Red]\(#,##0.00\)</c:formatCode>
                <c:ptCount val="34"/>
                <c:pt idx="0">
                  <c:v>8.6364640237344883</c:v>
                </c:pt>
                <c:pt idx="1">
                  <c:v>8.6849526876910641</c:v>
                </c:pt>
                <c:pt idx="2">
                  <c:v>8.7167722060274695</c:v>
                </c:pt>
                <c:pt idx="3">
                  <c:v>8.6523050424856631</c:v>
                </c:pt>
                <c:pt idx="4">
                  <c:v>9.0280922155293428</c:v>
                </c:pt>
                <c:pt idx="5">
                  <c:v>9.0956536484322665</c:v>
                </c:pt>
                <c:pt idx="6">
                  <c:v>9.1654127187616528</c:v>
                </c:pt>
                <c:pt idx="7">
                  <c:v>9.0926131457379675</c:v>
                </c:pt>
                <c:pt idx="8">
                  <c:v>8.8016146592392648</c:v>
                </c:pt>
                <c:pt idx="9">
                  <c:v>9.0748082210051884</c:v>
                </c:pt>
                <c:pt idx="10">
                  <c:v>9.2203350206775472</c:v>
                </c:pt>
                <c:pt idx="11">
                  <c:v>9.090461177351246</c:v>
                </c:pt>
                <c:pt idx="12">
                  <c:v>9.3264552950565029</c:v>
                </c:pt>
                <c:pt idx="13">
                  <c:v>9.3763078129545399</c:v>
                </c:pt>
                <c:pt idx="14">
                  <c:v>9.339310318855448</c:v>
                </c:pt>
                <c:pt idx="15">
                  <c:v>9.3961018810238741</c:v>
                </c:pt>
                <c:pt idx="16">
                  <c:v>9.2155309130386982</c:v>
                </c:pt>
                <c:pt idx="17">
                  <c:v>9.4855689100954521</c:v>
                </c:pt>
                <c:pt idx="18">
                  <c:v>8.954422579423424</c:v>
                </c:pt>
                <c:pt idx="19">
                  <c:v>8.4921899931430893</c:v>
                </c:pt>
                <c:pt idx="20">
                  <c:v>8.8784001406303723</c:v>
                </c:pt>
                <c:pt idx="21">
                  <c:v>9.2933219749443428</c:v>
                </c:pt>
                <c:pt idx="22">
                  <c:v>9.6185989732532047</c:v>
                </c:pt>
                <c:pt idx="23">
                  <c:v>9.6957476635713284</c:v>
                </c:pt>
                <c:pt idx="24">
                  <c:v>9.3147359711524036</c:v>
                </c:pt>
                <c:pt idx="25">
                  <c:v>9.0153570361300801</c:v>
                </c:pt>
                <c:pt idx="26">
                  <c:v>8.864132015270302</c:v>
                </c:pt>
                <c:pt idx="27">
                  <c:v>8.7415347859942223</c:v>
                </c:pt>
                <c:pt idx="28">
                  <c:v>8.3943061150235643</c:v>
                </c:pt>
                <c:pt idx="29">
                  <c:v>8.127592701977548</c:v>
                </c:pt>
                <c:pt idx="30">
                  <c:v>7.6734302589649337</c:v>
                </c:pt>
                <c:pt idx="31">
                  <c:v>7.8645036464580063</c:v>
                </c:pt>
                <c:pt idx="32">
                  <c:v>7.691035947456534</c:v>
                </c:pt>
                <c:pt idx="33">
                  <c:v>7.4121074902986726</c:v>
                </c:pt>
              </c:numCache>
            </c:numRef>
          </c:val>
          <c:smooth val="0"/>
          <c:extLst>
            <c:ext xmlns:c16="http://schemas.microsoft.com/office/drawing/2014/chart" uri="{C3380CC4-5D6E-409C-BE32-E72D297353CC}">
              <c16:uniqueId val="{00000002-6C1C-4424-BF01-CD53080B658B}"/>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23616640"/>
        <c:crosses val="autoZero"/>
        <c:auto val="1"/>
        <c:lblAlgn val="ctr"/>
        <c:lblOffset val="100"/>
        <c:tickLblSkip val="1"/>
        <c:noMultiLvlLbl val="0"/>
      </c:catAx>
      <c:valAx>
        <c:axId val="123616640"/>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entury" panose="02040604050505020304" pitchFamily="18" charset="0"/>
                <a:ea typeface="+mn-ea"/>
                <a:cs typeface="+mn-cs"/>
              </a:defRPr>
            </a:pPr>
            <a:endParaRPr lang="ja-JP"/>
          </a:p>
        </c:txPr>
        <c:crossAx val="123606144"/>
        <c:crosses val="max"/>
        <c:crossBetween val="between"/>
        <c:majorUnit val="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'9.GHG-capita'!$T$6</c:f>
              <c:strCache>
                <c:ptCount val="1"/>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Calibri" panose="020F0502020204030204" pitchFamily="34" charset="0"/>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'9.GHG-capita'!$AA$6:$BH$6</c:f>
              <c:numCache>
                <c:formatCode>#,##0_);[Red]\(#,##0\)</c:formatCode>
                <c:ptCount val="34"/>
                <c:pt idx="0">
                  <c:v>1160.3431948218688</c:v>
                </c:pt>
                <c:pt idx="1">
                  <c:v>1171.8636413827428</c:v>
                </c:pt>
                <c:pt idx="2">
                  <c:v>1180.4885015831451</c:v>
                </c:pt>
                <c:pt idx="3">
                  <c:v>1174.1289693198721</c:v>
                </c:pt>
                <c:pt idx="4">
                  <c:v>1227.9499273781626</c:v>
                </c:pt>
                <c:pt idx="5">
                  <c:v>1240.5662765002967</c:v>
                </c:pt>
                <c:pt idx="6">
                  <c:v>1253.4175093233832</c:v>
                </c:pt>
                <c:pt idx="7">
                  <c:v>1245.5367820106458</c:v>
                </c:pt>
                <c:pt idx="8">
                  <c:v>1205.5106387775563</c:v>
                </c:pt>
                <c:pt idx="9">
                  <c:v>1242.2917655600368</c:v>
                </c:pt>
                <c:pt idx="10">
                  <c:v>1264.4451227101904</c:v>
                </c:pt>
                <c:pt idx="11">
                  <c:v>1249.7387850428067</c:v>
                </c:pt>
                <c:pt idx="12">
                  <c:v>1278.9824791332082</c:v>
                </c:pt>
                <c:pt idx="13">
                  <c:v>1287.2672056284707</c:v>
                </c:pt>
                <c:pt idx="14">
                  <c:v>1282.4677192027418</c:v>
                </c:pt>
                <c:pt idx="15">
                  <c:v>1289.6630829014239</c:v>
                </c:pt>
                <c:pt idx="16">
                  <c:v>1266.6135472475896</c:v>
                </c:pt>
                <c:pt idx="17">
                  <c:v>1301.9955335543523</c:v>
                </c:pt>
                <c:pt idx="18">
                  <c:v>1231.4104838675221</c:v>
                </c:pt>
                <c:pt idx="19">
                  <c:v>1162.7663396288469</c:v>
                </c:pt>
                <c:pt idx="20">
                  <c:v>1213.5318684110387</c:v>
                </c:pt>
                <c:pt idx="21">
                  <c:v>1263.5346772459807</c:v>
                </c:pt>
                <c:pt idx="22">
                  <c:v>1304.3959768565476</c:v>
                </c:pt>
                <c:pt idx="23">
                  <c:v>1314.1646985442148</c:v>
                </c:pt>
                <c:pt idx="24">
                  <c:v>1262.489903936736</c:v>
                </c:pt>
                <c:pt idx="25">
                  <c:v>1222.1769561466378</c:v>
                </c:pt>
                <c:pt idx="26">
                  <c:v>1202.0898501399734</c:v>
                </c:pt>
                <c:pt idx="27">
                  <c:v>1186.5131284066465</c:v>
                </c:pt>
                <c:pt idx="28">
                  <c:v>1140.6222837657961</c:v>
                </c:pt>
                <c:pt idx="29">
                  <c:v>1104.0783515767059</c:v>
                </c:pt>
                <c:pt idx="30">
                  <c:v>1039.1580072782167</c:v>
                </c:pt>
                <c:pt idx="31">
                  <c:v>1060.3461553162192</c:v>
                </c:pt>
                <c:pt idx="32">
                  <c:v>1031.4811222503038</c:v>
                </c:pt>
                <c:pt idx="33">
                  <c:v>988.71666177480665</c:v>
                </c:pt>
              </c:numCache>
            </c:numRef>
          </c:val>
          <c:extLst>
            <c:ext xmlns:c16="http://schemas.microsoft.com/office/drawing/2014/chart" uri="{C3380CC4-5D6E-409C-BE32-E72D297353CC}">
              <c16:uniqueId val="{00000000-3E90-412A-A16F-8159F0B7D4BF}"/>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'9.GHG-capita'!$T$9</c:f>
              <c:strCache>
                <c:ptCount val="1"/>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90-412A-A16F-8159F0B7D4BF}"/>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Cambria" panose="02040503050406030204" pitchFamily="18" charset="0"/>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'9.GHG-capita'!$AA$9:$BH$9</c:f>
              <c:numCache>
                <c:formatCode>#,##0.00_);[Red]\(#,##0.00\)</c:formatCode>
                <c:ptCount val="34"/>
                <c:pt idx="0">
                  <c:v>9.3870545082708574</c:v>
                </c:pt>
                <c:pt idx="1">
                  <c:v>9.4428219062114156</c:v>
                </c:pt>
                <c:pt idx="2">
                  <c:v>9.4767354241745014</c:v>
                </c:pt>
                <c:pt idx="3">
                  <c:v>9.3976930102920821</c:v>
                </c:pt>
                <c:pt idx="4">
                  <c:v>9.8028174460396968</c:v>
                </c:pt>
                <c:pt idx="5">
                  <c:v>9.8794797841864828</c:v>
                </c:pt>
                <c:pt idx="6">
                  <c:v>9.9589024966302233</c:v>
                </c:pt>
                <c:pt idx="7">
                  <c:v>9.872910595612181</c:v>
                </c:pt>
                <c:pt idx="8">
                  <c:v>9.5318381837683948</c:v>
                </c:pt>
                <c:pt idx="9">
                  <c:v>9.8075407608930227</c:v>
                </c:pt>
                <c:pt idx="10">
                  <c:v>9.9620654768147592</c:v>
                </c:pt>
                <c:pt idx="11">
                  <c:v>9.8160387150303698</c:v>
                </c:pt>
                <c:pt idx="12">
                  <c:v>10.03233672037093</c:v>
                </c:pt>
                <c:pt idx="13">
                  <c:v>10.080874634896476</c:v>
                </c:pt>
                <c:pt idx="14">
                  <c:v>10.035979553497162</c:v>
                </c:pt>
                <c:pt idx="15">
                  <c:v>10.093787825601277</c:v>
                </c:pt>
                <c:pt idx="16">
                  <c:v>9.903077749568725</c:v>
                </c:pt>
                <c:pt idx="17">
                  <c:v>10.169218354286413</c:v>
                </c:pt>
                <c:pt idx="18">
                  <c:v>9.6140851618275658</c:v>
                </c:pt>
                <c:pt idx="19">
                  <c:v>9.0818415679583762</c:v>
                </c:pt>
                <c:pt idx="20">
                  <c:v>9.4764716703734333</c:v>
                </c:pt>
                <c:pt idx="21">
                  <c:v>9.884165200459103</c:v>
                </c:pt>
                <c:pt idx="22">
                  <c:v>10.223127314109835</c:v>
                </c:pt>
                <c:pt idx="23">
                  <c:v>10.314140155147095</c:v>
                </c:pt>
                <c:pt idx="24">
                  <c:v>9.9223371785420866</c:v>
                </c:pt>
                <c:pt idx="25">
                  <c:v>9.6162666375123376</c:v>
                </c:pt>
                <c:pt idx="26">
                  <c:v>9.4621451971786747</c:v>
                </c:pt>
                <c:pt idx="27">
                  <c:v>9.3485855420122004</c:v>
                </c:pt>
                <c:pt idx="28">
                  <c:v>8.9990633753780767</c:v>
                </c:pt>
                <c:pt idx="29">
                  <c:v>8.7240990207949576</c:v>
                </c:pt>
                <c:pt idx="30">
                  <c:v>8.2377339887317227</c:v>
                </c:pt>
                <c:pt idx="31">
                  <c:v>8.4488191834285988</c:v>
                </c:pt>
                <c:pt idx="32">
                  <c:v>8.2553492460827691</c:v>
                </c:pt>
                <c:pt idx="33">
                  <c:v>7.950951024308468</c:v>
                </c:pt>
              </c:numCache>
            </c:numRef>
          </c:val>
          <c:smooth val="0"/>
          <c:extLst>
            <c:ext xmlns:c16="http://schemas.microsoft.com/office/drawing/2014/chart" uri="{C3380CC4-5D6E-409C-BE32-E72D297353CC}">
              <c16:uniqueId val="{00000002-3E90-412A-A16F-8159F0B7D4BF}"/>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Calibri" panose="020F0502020204030204" pitchFamily="34" charset="0"/>
                <a:ea typeface="+mn-ea"/>
                <a:cs typeface="+mn-cs"/>
              </a:defRPr>
            </a:pPr>
            <a:endParaRPr lang="ja-JP"/>
          </a:p>
        </c:txPr>
        <c:crossAx val="185945472"/>
        <c:crosses val="max"/>
        <c:crossBetween val="between"/>
        <c:majorUnit val="1"/>
      </c:valAx>
      <c:spPr>
        <a:noFill/>
        <a:ln w="25400">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'9.GHG-capita'!$X$6</c:f>
              <c:strCache>
                <c:ptCount val="1"/>
                <c:pt idx="0">
                  <c:v>CO2 Emissions </c:v>
                </c:pt>
              </c:strCache>
            </c:strRef>
          </c:tx>
          <c:spPr>
            <a:solidFill>
              <a:schemeClr val="accent2">
                <a:alpha val="85000"/>
              </a:schemeClr>
            </a:solidFill>
            <a:ln>
              <a:noFill/>
            </a:ln>
            <a:effectLst/>
          </c:spPr>
          <c:invertIfNegative val="0"/>
          <c:dLbls>
            <c:numFmt formatCode="#,##0;[Red]#,##0" sourceLinked="0"/>
            <c:spPr>
              <a:noFill/>
              <a:ln>
                <a:noFill/>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'9.GHG-capita'!$AA$6:$BH$6</c:f>
              <c:numCache>
                <c:formatCode>#,##0_);[Red]\(#,##0\)</c:formatCode>
                <c:ptCount val="34"/>
                <c:pt idx="0">
                  <c:v>1160.3431948218688</c:v>
                </c:pt>
                <c:pt idx="1">
                  <c:v>1171.8636413827428</c:v>
                </c:pt>
                <c:pt idx="2">
                  <c:v>1180.4885015831451</c:v>
                </c:pt>
                <c:pt idx="3">
                  <c:v>1174.1289693198721</c:v>
                </c:pt>
                <c:pt idx="4">
                  <c:v>1227.9499273781626</c:v>
                </c:pt>
                <c:pt idx="5">
                  <c:v>1240.5662765002967</c:v>
                </c:pt>
                <c:pt idx="6">
                  <c:v>1253.4175093233832</c:v>
                </c:pt>
                <c:pt idx="7">
                  <c:v>1245.5367820106458</c:v>
                </c:pt>
                <c:pt idx="8">
                  <c:v>1205.5106387775563</c:v>
                </c:pt>
                <c:pt idx="9">
                  <c:v>1242.2917655600368</c:v>
                </c:pt>
                <c:pt idx="10">
                  <c:v>1264.4451227101904</c:v>
                </c:pt>
                <c:pt idx="11">
                  <c:v>1249.7387850428067</c:v>
                </c:pt>
                <c:pt idx="12">
                  <c:v>1278.9824791332082</c:v>
                </c:pt>
                <c:pt idx="13">
                  <c:v>1287.2672056284707</c:v>
                </c:pt>
                <c:pt idx="14">
                  <c:v>1282.4677192027418</c:v>
                </c:pt>
                <c:pt idx="15">
                  <c:v>1289.6630829014239</c:v>
                </c:pt>
                <c:pt idx="16">
                  <c:v>1266.6135472475896</c:v>
                </c:pt>
                <c:pt idx="17">
                  <c:v>1301.9955335543523</c:v>
                </c:pt>
                <c:pt idx="18">
                  <c:v>1231.4104838675221</c:v>
                </c:pt>
                <c:pt idx="19">
                  <c:v>1162.7663396288469</c:v>
                </c:pt>
                <c:pt idx="20">
                  <c:v>1213.5318684110387</c:v>
                </c:pt>
                <c:pt idx="21">
                  <c:v>1263.5346772459807</c:v>
                </c:pt>
                <c:pt idx="22">
                  <c:v>1304.3959768565476</c:v>
                </c:pt>
                <c:pt idx="23">
                  <c:v>1314.1646985442148</c:v>
                </c:pt>
                <c:pt idx="24">
                  <c:v>1262.489903936736</c:v>
                </c:pt>
                <c:pt idx="25">
                  <c:v>1222.1769561466378</c:v>
                </c:pt>
                <c:pt idx="26">
                  <c:v>1202.0898501399734</c:v>
                </c:pt>
                <c:pt idx="27">
                  <c:v>1186.5131284066465</c:v>
                </c:pt>
                <c:pt idx="28">
                  <c:v>1140.6222837657961</c:v>
                </c:pt>
                <c:pt idx="29">
                  <c:v>1104.0783515767059</c:v>
                </c:pt>
                <c:pt idx="30">
                  <c:v>1039.1580072782167</c:v>
                </c:pt>
                <c:pt idx="31">
                  <c:v>1060.3461553162192</c:v>
                </c:pt>
                <c:pt idx="32">
                  <c:v>1031.4811222503038</c:v>
                </c:pt>
                <c:pt idx="33">
                  <c:v>988.71666177480665</c:v>
                </c:pt>
              </c:numCache>
            </c:numRef>
          </c:val>
          <c:extLst>
            <c:ext xmlns:c16="http://schemas.microsoft.com/office/drawing/2014/chart" uri="{C3380CC4-5D6E-409C-BE32-E72D297353CC}">
              <c16:uniqueId val="{00000000-FD60-48C0-8A04-34CE3D2B0A7A}"/>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'9.GHG-capita'!$X$9</c:f>
              <c:strCache>
                <c:ptCount val="1"/>
                <c:pt idx="0">
                  <c:v>CO2 Emissions per Capita </c:v>
                </c:pt>
              </c:strCache>
            </c:strRef>
          </c:tx>
          <c:spPr>
            <a:ln w="28575" cap="rnd" cmpd="sng" algn="ctr">
              <a:solidFill>
                <a:schemeClr val="accent2">
                  <a:alpha val="85000"/>
                </a:schemeClr>
              </a:solidFill>
              <a:prstDash val="solid"/>
              <a:round/>
            </a:ln>
            <a:effectLst/>
          </c:spPr>
          <c:marker>
            <c:symbol val="diamond"/>
            <c:size val="7"/>
            <c:spPr>
              <a:solidFill>
                <a:schemeClr val="accent2"/>
              </a:solidFill>
              <a:ln w="9525" cap="flat" cmpd="sng" algn="ctr">
                <a:solidFill>
                  <a:schemeClr val="accent2"/>
                </a:solidFill>
                <a:prstDash val="solid"/>
                <a:round/>
              </a:ln>
              <a:effectLst/>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60-48C0-8A04-34CE3D2B0A7A}"/>
                </c:ext>
              </c:extLst>
            </c:dLbl>
            <c:numFmt formatCode="#,##0.00;[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'9.GHG-capita'!$AA$9:$BH$9</c:f>
              <c:numCache>
                <c:formatCode>#,##0.00_);[Red]\(#,##0.00\)</c:formatCode>
                <c:ptCount val="34"/>
                <c:pt idx="0">
                  <c:v>9.3870545082708574</c:v>
                </c:pt>
                <c:pt idx="1">
                  <c:v>9.4428219062114156</c:v>
                </c:pt>
                <c:pt idx="2">
                  <c:v>9.4767354241745014</c:v>
                </c:pt>
                <c:pt idx="3">
                  <c:v>9.3976930102920821</c:v>
                </c:pt>
                <c:pt idx="4">
                  <c:v>9.8028174460396968</c:v>
                </c:pt>
                <c:pt idx="5">
                  <c:v>9.8794797841864828</c:v>
                </c:pt>
                <c:pt idx="6">
                  <c:v>9.9589024966302233</c:v>
                </c:pt>
                <c:pt idx="7">
                  <c:v>9.872910595612181</c:v>
                </c:pt>
                <c:pt idx="8">
                  <c:v>9.5318381837683948</c:v>
                </c:pt>
                <c:pt idx="9">
                  <c:v>9.8075407608930227</c:v>
                </c:pt>
                <c:pt idx="10">
                  <c:v>9.9620654768147592</c:v>
                </c:pt>
                <c:pt idx="11">
                  <c:v>9.8160387150303698</c:v>
                </c:pt>
                <c:pt idx="12">
                  <c:v>10.03233672037093</c:v>
                </c:pt>
                <c:pt idx="13">
                  <c:v>10.080874634896476</c:v>
                </c:pt>
                <c:pt idx="14">
                  <c:v>10.035979553497162</c:v>
                </c:pt>
                <c:pt idx="15">
                  <c:v>10.093787825601277</c:v>
                </c:pt>
                <c:pt idx="16">
                  <c:v>9.903077749568725</c:v>
                </c:pt>
                <c:pt idx="17">
                  <c:v>10.169218354286413</c:v>
                </c:pt>
                <c:pt idx="18">
                  <c:v>9.6140851618275658</c:v>
                </c:pt>
                <c:pt idx="19">
                  <c:v>9.0818415679583762</c:v>
                </c:pt>
                <c:pt idx="20">
                  <c:v>9.4764716703734333</c:v>
                </c:pt>
                <c:pt idx="21">
                  <c:v>9.884165200459103</c:v>
                </c:pt>
                <c:pt idx="22">
                  <c:v>10.223127314109835</c:v>
                </c:pt>
                <c:pt idx="23">
                  <c:v>10.314140155147095</c:v>
                </c:pt>
                <c:pt idx="24">
                  <c:v>9.9223371785420866</c:v>
                </c:pt>
                <c:pt idx="25">
                  <c:v>9.6162666375123376</c:v>
                </c:pt>
                <c:pt idx="26">
                  <c:v>9.4621451971786747</c:v>
                </c:pt>
                <c:pt idx="27">
                  <c:v>9.3485855420122004</c:v>
                </c:pt>
                <c:pt idx="28">
                  <c:v>8.9990633753780767</c:v>
                </c:pt>
                <c:pt idx="29">
                  <c:v>8.7240990207949576</c:v>
                </c:pt>
                <c:pt idx="30">
                  <c:v>8.2377339887317227</c:v>
                </c:pt>
                <c:pt idx="31">
                  <c:v>8.4488191834285988</c:v>
                </c:pt>
                <c:pt idx="32">
                  <c:v>8.2553492460827691</c:v>
                </c:pt>
                <c:pt idx="33">
                  <c:v>7.950951024308468</c:v>
                </c:pt>
              </c:numCache>
            </c:numRef>
          </c:val>
          <c:smooth val="0"/>
          <c:extLst>
            <c:ext xmlns:c16="http://schemas.microsoft.com/office/drawing/2014/chart" uri="{C3380CC4-5D6E-409C-BE32-E72D297353CC}">
              <c16:uniqueId val="{00000002-FD60-48C0-8A04-34CE3D2B0A7A}"/>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15373568"/>
        <c:crosses val="max"/>
        <c:crossBetween val="between"/>
        <c:majorUnit val="1"/>
      </c:valAx>
      <c:spPr>
        <a:noFill/>
        <a:ln w="25400">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'9.GHG-capita'!$S$5</c:f>
              <c:strCache>
                <c:ptCount val="1"/>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baseline="0">
                    <a:latin typeface="Calibri" panose="020F050202020403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'9.GHG-capita'!$AA$5:$BH$5</c:f>
              <c:numCache>
                <c:formatCode>#,##0_);[Red]\(#,##0\)</c:formatCode>
                <c:ptCount val="34"/>
                <c:pt idx="0">
                  <c:v>1272.4663975277192</c:v>
                </c:pt>
                <c:pt idx="1">
                  <c:v>1286.477099302112</c:v>
                </c:pt>
                <c:pt idx="2">
                  <c:v>1297.0896194399168</c:v>
                </c:pt>
                <c:pt idx="3">
                  <c:v>1293.2112879915849</c:v>
                </c:pt>
                <c:pt idx="4">
                  <c:v>1352.1837349635277</c:v>
                </c:pt>
                <c:pt idx="5">
                  <c:v>1372.7394746454563</c:v>
                </c:pt>
                <c:pt idx="6">
                  <c:v>1385.8042173966187</c:v>
                </c:pt>
                <c:pt idx="7">
                  <c:v>1376.9386153393389</c:v>
                </c:pt>
                <c:pt idx="8">
                  <c:v>1328.6653974816727</c:v>
                </c:pt>
                <c:pt idx="9">
                  <c:v>1352.6928643548922</c:v>
                </c:pt>
                <c:pt idx="10">
                  <c:v>1371.6815207080665</c:v>
                </c:pt>
                <c:pt idx="11">
                  <c:v>1346.5279706219624</c:v>
                </c:pt>
                <c:pt idx="12">
                  <c:v>1370.7266397164483</c:v>
                </c:pt>
                <c:pt idx="13">
                  <c:v>1377.5076317176042</c:v>
                </c:pt>
                <c:pt idx="14">
                  <c:v>1369.4285209785251</c:v>
                </c:pt>
                <c:pt idx="15">
                  <c:v>1376.2911844668495</c:v>
                </c:pt>
                <c:pt idx="16">
                  <c:v>1353.8834671357956</c:v>
                </c:pt>
                <c:pt idx="17">
                  <c:v>1387.9639804328206</c:v>
                </c:pt>
                <c:pt idx="18">
                  <c:v>1314.2648712764176</c:v>
                </c:pt>
                <c:pt idx="19">
                  <c:v>1241.5679700401374</c:v>
                </c:pt>
                <c:pt idx="20">
                  <c:v>1293.4211691295659</c:v>
                </c:pt>
                <c:pt idx="21">
                  <c:v>1343.0148115548079</c:v>
                </c:pt>
                <c:pt idx="22">
                  <c:v>1384.1080365928592</c:v>
                </c:pt>
                <c:pt idx="23">
                  <c:v>1395.3613395137197</c:v>
                </c:pt>
                <c:pt idx="24">
                  <c:v>1344.4226447564233</c:v>
                </c:pt>
                <c:pt idx="25">
                  <c:v>1305.4335232838039</c:v>
                </c:pt>
                <c:pt idx="26">
                  <c:v>1286.6601765645764</c:v>
                </c:pt>
                <c:pt idx="27">
                  <c:v>1271.7828630024503</c:v>
                </c:pt>
                <c:pt idx="28">
                  <c:v>1225.4027535523278</c:v>
                </c:pt>
                <c:pt idx="29">
                  <c:v>1189.5949170352869</c:v>
                </c:pt>
                <c:pt idx="30">
                  <c:v>1125.3038258598253</c:v>
                </c:pt>
                <c:pt idx="31">
                  <c:v>1146.5509636994711</c:v>
                </c:pt>
                <c:pt idx="32">
                  <c:v>1115.8783712077193</c:v>
                </c:pt>
                <c:pt idx="33">
                  <c:v>1070.9394494006924</c:v>
                </c:pt>
              </c:numCache>
            </c:numRef>
          </c:val>
          <c:extLst>
            <c:ext xmlns:c16="http://schemas.microsoft.com/office/drawing/2014/chart" uri="{C3380CC4-5D6E-409C-BE32-E72D297353CC}">
              <c16:uniqueId val="{00000000-CC43-486B-81A0-91CEA4F1E505}"/>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'9.GHG-capita'!$S$8</c:f>
              <c:strCache>
                <c:ptCount val="1"/>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3-486B-81A0-91CEA4F1E505}"/>
                </c:ext>
              </c:extLst>
            </c:dLbl>
            <c:numFmt formatCode="#,##0.00;[Red]#,##0.00" sourceLinked="0"/>
            <c:spPr>
              <a:noFill/>
              <a:ln>
                <a:noFill/>
              </a:ln>
              <a:effectLst/>
            </c:spPr>
            <c:txPr>
              <a:bodyPr rot="-5400000" vert="horz"/>
              <a:lstStyle/>
              <a:p>
                <a:pPr>
                  <a:defRPr baseline="0">
                    <a:latin typeface="Calibri" panose="020F050202020403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'9.GHG-capita'!$AA$8:$BH$8</c:f>
              <c:numCache>
                <c:formatCode>#,##0.00_);[Red]\(#,##0.00\)</c:formatCode>
                <c:ptCount val="34"/>
                <c:pt idx="0">
                  <c:v>10.294119435387783</c:v>
                </c:pt>
                <c:pt idx="1">
                  <c:v>10.366371739970766</c:v>
                </c:pt>
                <c:pt idx="2">
                  <c:v>10.412786849164842</c:v>
                </c:pt>
                <c:pt idx="3">
                  <c:v>10.350824312791824</c:v>
                </c:pt>
                <c:pt idx="4">
                  <c:v>10.794585358747677</c:v>
                </c:pt>
                <c:pt idx="5">
                  <c:v>10.932065578127389</c:v>
                </c:pt>
                <c:pt idx="6">
                  <c:v>11.010767743241395</c:v>
                </c:pt>
                <c:pt idx="7">
                  <c:v>10.914484454602905</c:v>
                </c:pt>
                <c:pt idx="8">
                  <c:v>10.505609126776463</c:v>
                </c:pt>
                <c:pt idx="9">
                  <c:v>10.679126089312073</c:v>
                </c:pt>
                <c:pt idx="10">
                  <c:v>10.806938851835453</c:v>
                </c:pt>
                <c:pt idx="11">
                  <c:v>10.5762666956389</c:v>
                </c:pt>
                <c:pt idx="12">
                  <c:v>10.751977783571908</c:v>
                </c:pt>
                <c:pt idx="13">
                  <c:v>10.787567401112067</c:v>
                </c:pt>
                <c:pt idx="14">
                  <c:v>10.716493234668043</c:v>
                </c:pt>
                <c:pt idx="15">
                  <c:v>10.771798763906844</c:v>
                </c:pt>
                <c:pt idx="16">
                  <c:v>10.585401733651773</c:v>
                </c:pt>
                <c:pt idx="17">
                  <c:v>10.840673735933866</c:v>
                </c:pt>
                <c:pt idx="18">
                  <c:v>10.260960551485098</c:v>
                </c:pt>
                <c:pt idx="19">
                  <c:v>9.6973254345799287</c:v>
                </c:pt>
                <c:pt idx="20">
                  <c:v>10.100327305921226</c:v>
                </c:pt>
                <c:pt idx="21">
                  <c:v>10.505908941893583</c:v>
                </c:pt>
                <c:pt idx="22">
                  <c:v>10.847865928466865</c:v>
                </c:pt>
                <c:pt idx="23">
                  <c:v>10.95140695740891</c:v>
                </c:pt>
                <c:pt idx="24">
                  <c:v>10.566274431299533</c:v>
                </c:pt>
                <c:pt idx="25">
                  <c:v>10.271341456987887</c:v>
                </c:pt>
                <c:pt idx="26">
                  <c:v>10.127833130496816</c:v>
                </c:pt>
                <c:pt idx="27">
                  <c:v>10.0204292738081</c:v>
                </c:pt>
                <c:pt idx="28">
                  <c:v>9.6679480986226931</c:v>
                </c:pt>
                <c:pt idx="29">
                  <c:v>9.3998255069755192</c:v>
                </c:pt>
                <c:pt idx="30">
                  <c:v>8.9206391222595425</c:v>
                </c:pt>
                <c:pt idx="31">
                  <c:v>9.1356975534029807</c:v>
                </c:pt>
                <c:pt idx="32">
                  <c:v>8.9308136346428437</c:v>
                </c:pt>
                <c:pt idx="33">
                  <c:v>8.6121610380266702</c:v>
                </c:pt>
              </c:numCache>
            </c:numRef>
          </c:val>
          <c:smooth val="0"/>
          <c:extLst>
            <c:ext xmlns:c16="http://schemas.microsoft.com/office/drawing/2014/chart" uri="{C3380CC4-5D6E-409C-BE32-E72D297353CC}">
              <c16:uniqueId val="{00000002-CC43-486B-81A0-91CEA4F1E505}"/>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baseline="0">
                <a:latin typeface="Calibri" panose="020F0502020204030204" pitchFamily="34"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baseline="0">
                <a:latin typeface="Calibri" panose="020F0502020204030204" pitchFamily="34"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1.5"/>
          <c:min val="6"/>
        </c:scaling>
        <c:delete val="0"/>
        <c:axPos val="r"/>
        <c:numFmt formatCode="#,##0_);[Red]\(#,##0\)" sourceLinked="0"/>
        <c:majorTickMark val="out"/>
        <c:minorTickMark val="none"/>
        <c:tickLblPos val="nextTo"/>
        <c:txPr>
          <a:bodyPr/>
          <a:lstStyle/>
          <a:p>
            <a:pPr>
              <a:defRPr sz="1200" baseline="0">
                <a:latin typeface="Calibri" panose="020F0502020204030204" pitchFamily="34"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'9.GHG-capita'!$W$5</c:f>
              <c:strCache>
                <c:ptCount val="1"/>
                <c:pt idx="0">
                  <c:v>GHG Emissions</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mn-lt"/>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'9.GHG-capita'!$AA$5:$BH$5</c:f>
              <c:numCache>
                <c:formatCode>#,##0_);[Red]\(#,##0\)</c:formatCode>
                <c:ptCount val="34"/>
                <c:pt idx="0">
                  <c:v>1272.4663975277192</c:v>
                </c:pt>
                <c:pt idx="1">
                  <c:v>1286.477099302112</c:v>
                </c:pt>
                <c:pt idx="2">
                  <c:v>1297.0896194399168</c:v>
                </c:pt>
                <c:pt idx="3">
                  <c:v>1293.2112879915849</c:v>
                </c:pt>
                <c:pt idx="4">
                  <c:v>1352.1837349635277</c:v>
                </c:pt>
                <c:pt idx="5">
                  <c:v>1372.7394746454563</c:v>
                </c:pt>
                <c:pt idx="6">
                  <c:v>1385.8042173966187</c:v>
                </c:pt>
                <c:pt idx="7">
                  <c:v>1376.9386153393389</c:v>
                </c:pt>
                <c:pt idx="8">
                  <c:v>1328.6653974816727</c:v>
                </c:pt>
                <c:pt idx="9">
                  <c:v>1352.6928643548922</c:v>
                </c:pt>
                <c:pt idx="10">
                  <c:v>1371.6815207080665</c:v>
                </c:pt>
                <c:pt idx="11">
                  <c:v>1346.5279706219624</c:v>
                </c:pt>
                <c:pt idx="12">
                  <c:v>1370.7266397164483</c:v>
                </c:pt>
                <c:pt idx="13">
                  <c:v>1377.5076317176042</c:v>
                </c:pt>
                <c:pt idx="14">
                  <c:v>1369.4285209785251</c:v>
                </c:pt>
                <c:pt idx="15">
                  <c:v>1376.2911844668495</c:v>
                </c:pt>
                <c:pt idx="16">
                  <c:v>1353.8834671357956</c:v>
                </c:pt>
                <c:pt idx="17">
                  <c:v>1387.9639804328206</c:v>
                </c:pt>
                <c:pt idx="18">
                  <c:v>1314.2648712764176</c:v>
                </c:pt>
                <c:pt idx="19">
                  <c:v>1241.5679700401374</c:v>
                </c:pt>
                <c:pt idx="20">
                  <c:v>1293.4211691295659</c:v>
                </c:pt>
                <c:pt idx="21">
                  <c:v>1343.0148115548079</c:v>
                </c:pt>
                <c:pt idx="22">
                  <c:v>1384.1080365928592</c:v>
                </c:pt>
                <c:pt idx="23">
                  <c:v>1395.3613395137197</c:v>
                </c:pt>
                <c:pt idx="24">
                  <c:v>1344.4226447564233</c:v>
                </c:pt>
                <c:pt idx="25">
                  <c:v>1305.4335232838039</c:v>
                </c:pt>
                <c:pt idx="26">
                  <c:v>1286.6601765645764</c:v>
                </c:pt>
                <c:pt idx="27">
                  <c:v>1271.7828630024503</c:v>
                </c:pt>
                <c:pt idx="28">
                  <c:v>1225.4027535523278</c:v>
                </c:pt>
                <c:pt idx="29">
                  <c:v>1189.5949170352869</c:v>
                </c:pt>
                <c:pt idx="30">
                  <c:v>1125.3038258598253</c:v>
                </c:pt>
                <c:pt idx="31">
                  <c:v>1146.5509636994711</c:v>
                </c:pt>
                <c:pt idx="32">
                  <c:v>1115.8783712077193</c:v>
                </c:pt>
                <c:pt idx="33">
                  <c:v>1070.9394494006924</c:v>
                </c:pt>
              </c:numCache>
            </c:numRef>
          </c:val>
          <c:extLst>
            <c:ext xmlns:c16="http://schemas.microsoft.com/office/drawing/2014/chart" uri="{C3380CC4-5D6E-409C-BE32-E72D297353CC}">
              <c16:uniqueId val="{00000000-D762-4108-B071-E1CEA48F3259}"/>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'9.GHG-capita'!$W$8</c:f>
              <c:strCache>
                <c:ptCount val="1"/>
                <c:pt idx="0">
                  <c:v>GHG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2.2165112528349191E-2"/>
                  <c:y val="-5.6697727594119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62-4108-B071-E1CEA48F3259}"/>
                </c:ext>
              </c:extLst>
            </c:dLbl>
            <c:numFmt formatCode="#,##0.00;[Red]#,##0.00" sourceLinked="0"/>
            <c:spPr>
              <a:noFill/>
              <a:ln>
                <a:noFill/>
              </a:ln>
              <a:effectLst/>
            </c:spPr>
            <c:txPr>
              <a:bodyPr rot="-5400000" vert="horz"/>
              <a:lstStyle/>
              <a:p>
                <a:pPr>
                  <a:defRPr baseline="0">
                    <a:latin typeface="Calibri" panose="020F050202020403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'9.GHG-capita'!$AA$4:$BH$4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'9.GHG-capita'!$AA$8:$BH$8</c:f>
              <c:numCache>
                <c:formatCode>#,##0.00_);[Red]\(#,##0.00\)</c:formatCode>
                <c:ptCount val="34"/>
                <c:pt idx="0">
                  <c:v>10.294119435387783</c:v>
                </c:pt>
                <c:pt idx="1">
                  <c:v>10.366371739970766</c:v>
                </c:pt>
                <c:pt idx="2">
                  <c:v>10.412786849164842</c:v>
                </c:pt>
                <c:pt idx="3">
                  <c:v>10.350824312791824</c:v>
                </c:pt>
                <c:pt idx="4">
                  <c:v>10.794585358747677</c:v>
                </c:pt>
                <c:pt idx="5">
                  <c:v>10.932065578127389</c:v>
                </c:pt>
                <c:pt idx="6">
                  <c:v>11.010767743241395</c:v>
                </c:pt>
                <c:pt idx="7">
                  <c:v>10.914484454602905</c:v>
                </c:pt>
                <c:pt idx="8">
                  <c:v>10.505609126776463</c:v>
                </c:pt>
                <c:pt idx="9">
                  <c:v>10.679126089312073</c:v>
                </c:pt>
                <c:pt idx="10">
                  <c:v>10.806938851835453</c:v>
                </c:pt>
                <c:pt idx="11">
                  <c:v>10.5762666956389</c:v>
                </c:pt>
                <c:pt idx="12">
                  <c:v>10.751977783571908</c:v>
                </c:pt>
                <c:pt idx="13">
                  <c:v>10.787567401112067</c:v>
                </c:pt>
                <c:pt idx="14">
                  <c:v>10.716493234668043</c:v>
                </c:pt>
                <c:pt idx="15">
                  <c:v>10.771798763906844</c:v>
                </c:pt>
                <c:pt idx="16">
                  <c:v>10.585401733651773</c:v>
                </c:pt>
                <c:pt idx="17">
                  <c:v>10.840673735933866</c:v>
                </c:pt>
                <c:pt idx="18">
                  <c:v>10.260960551485098</c:v>
                </c:pt>
                <c:pt idx="19">
                  <c:v>9.6973254345799287</c:v>
                </c:pt>
                <c:pt idx="20">
                  <c:v>10.100327305921226</c:v>
                </c:pt>
                <c:pt idx="21">
                  <c:v>10.505908941893583</c:v>
                </c:pt>
                <c:pt idx="22">
                  <c:v>10.847865928466865</c:v>
                </c:pt>
                <c:pt idx="23">
                  <c:v>10.95140695740891</c:v>
                </c:pt>
                <c:pt idx="24">
                  <c:v>10.566274431299533</c:v>
                </c:pt>
                <c:pt idx="25">
                  <c:v>10.271341456987887</c:v>
                </c:pt>
                <c:pt idx="26">
                  <c:v>10.127833130496816</c:v>
                </c:pt>
                <c:pt idx="27">
                  <c:v>10.0204292738081</c:v>
                </c:pt>
                <c:pt idx="28">
                  <c:v>9.6679480986226931</c:v>
                </c:pt>
                <c:pt idx="29">
                  <c:v>9.3998255069755192</c:v>
                </c:pt>
                <c:pt idx="30">
                  <c:v>8.9206391222595425</c:v>
                </c:pt>
                <c:pt idx="31">
                  <c:v>9.1356975534029807</c:v>
                </c:pt>
                <c:pt idx="32">
                  <c:v>8.9308136346428437</c:v>
                </c:pt>
                <c:pt idx="33">
                  <c:v>8.6121610380266702</c:v>
                </c:pt>
              </c:numCache>
            </c:numRef>
          </c:val>
          <c:smooth val="0"/>
          <c:extLst>
            <c:ext xmlns:c16="http://schemas.microsoft.com/office/drawing/2014/chart" uri="{C3380CC4-5D6E-409C-BE32-E72D297353CC}">
              <c16:uniqueId val="{00000002-D762-4108-B071-E1CEA48F3259}"/>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mn-lt"/>
              </a:defRPr>
            </a:pPr>
            <a:endParaRPr lang="ja-JP"/>
          </a:p>
        </c:txPr>
        <c:crossAx val="115372032"/>
        <c:crosses val="autoZero"/>
        <c:auto val="1"/>
        <c:lblAlgn val="ctr"/>
        <c:lblOffset val="100"/>
        <c:tickLblSkip val="1"/>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mn-lt"/>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1.5"/>
          <c:min val="6"/>
        </c:scaling>
        <c:delete val="0"/>
        <c:axPos val="r"/>
        <c:numFmt formatCode="#,##0_);[Red]\(#,##0\)" sourceLinked="0"/>
        <c:majorTickMark val="out"/>
        <c:minorTickMark val="none"/>
        <c:tickLblPos val="nextTo"/>
        <c:txPr>
          <a:bodyPr/>
          <a:lstStyle/>
          <a:p>
            <a:pPr>
              <a:defRPr sz="1200">
                <a:latin typeface="+mn-lt"/>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defRPr>
            </a:pPr>
            <a:r>
              <a:rPr lang="en-US" sz="1600">
                <a:latin typeface="+mn-lt"/>
                <a:ea typeface="+mn-ea"/>
              </a:rPr>
              <a:t>GDP</a:t>
            </a:r>
            <a:r>
              <a:rPr lang="ja-JP" altLang="en-US" sz="1600">
                <a:latin typeface="+mn-lt"/>
                <a:ea typeface="+mn-ea"/>
              </a:rPr>
              <a:t>当</a:t>
            </a:r>
            <a:r>
              <a:rPr lang="ja-JP" sz="1600">
                <a:latin typeface="+mn-lt"/>
                <a:ea typeface="+mn-ea"/>
              </a:rPr>
              <a:t>たり</a:t>
            </a:r>
            <a:r>
              <a:rPr lang="ja-JP" altLang="en-US" sz="1600">
                <a:latin typeface="+mn-lt"/>
                <a:ea typeface="+mn-ea"/>
              </a:rPr>
              <a:t>エネルギー起源</a:t>
            </a:r>
            <a:r>
              <a:rPr lang="en-US" sz="1600">
                <a:latin typeface="+mn-lt"/>
                <a:ea typeface="+mn-ea"/>
              </a:rPr>
              <a:t>CO</a:t>
            </a:r>
            <a:r>
              <a:rPr lang="en-US" sz="1600" baseline="-25000">
                <a:latin typeface="+mn-lt"/>
                <a:ea typeface="+mn-ea"/>
              </a:rPr>
              <a:t>2</a:t>
            </a:r>
            <a:r>
              <a:rPr lang="ja-JP" sz="1600">
                <a:latin typeface="+mn-lt"/>
                <a:ea typeface="+mn-ea"/>
              </a:rPr>
              <a:t>排出量</a:t>
            </a:r>
          </a:p>
        </c:rich>
      </c:tx>
      <c:layout>
        <c:manualLayout>
          <c:xMode val="edge"/>
          <c:yMode val="edge"/>
          <c:x val="0.27739520972502296"/>
          <c:y val="3.56419440228225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'10.GHG-GDP'!$T$10</c:f>
              <c:strCache>
                <c:ptCount val="1"/>
                <c:pt idx="0">
                  <c:v>GDP当たりエネルギー起源CO2 排出量</c:v>
                </c:pt>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'10.GHG-GDP'!$AA$10:$BH$10</c:f>
              <c:numCache>
                <c:formatCode>#,##0.00_);[Red]\(#,##0.00\)</c:formatCode>
                <c:ptCount val="34"/>
                <c:pt idx="0">
                  <c:v>2.4777357998881864</c:v>
                </c:pt>
                <c:pt idx="1">
                  <c:v>2.440265436634137</c:v>
                </c:pt>
                <c:pt idx="2">
                  <c:v>2.4439095348523998</c:v>
                </c:pt>
                <c:pt idx="3">
                  <c:v>2.4521317575248656</c:v>
                </c:pt>
                <c:pt idx="4">
                  <c:v>2.5246948205836204</c:v>
                </c:pt>
                <c:pt idx="5">
                  <c:v>2.4712187912163568</c:v>
                </c:pt>
                <c:pt idx="6">
                  <c:v>2.4244112872252437</c:v>
                </c:pt>
                <c:pt idx="7">
                  <c:v>2.4138363578658959</c:v>
                </c:pt>
                <c:pt idx="8">
                  <c:v>2.3658667412740124</c:v>
                </c:pt>
                <c:pt idx="9">
                  <c:v>2.428544092951185</c:v>
                </c:pt>
                <c:pt idx="10">
                  <c:v>2.4098945948493342</c:v>
                </c:pt>
                <c:pt idx="11">
                  <c:v>2.4005989362580622</c:v>
                </c:pt>
                <c:pt idx="12">
                  <c:v>2.4437436575727722</c:v>
                </c:pt>
                <c:pt idx="13">
                  <c:v>2.4142835333794226</c:v>
                </c:pt>
                <c:pt idx="14">
                  <c:v>2.3666763196727407</c:v>
                </c:pt>
                <c:pt idx="15">
                  <c:v>2.3305021840617002</c:v>
                </c:pt>
                <c:pt idx="16">
                  <c:v>2.2589314044695121</c:v>
                </c:pt>
                <c:pt idx="17">
                  <c:v>2.3033022151510738</c:v>
                </c:pt>
                <c:pt idx="18">
                  <c:v>2.2565493026487715</c:v>
                </c:pt>
                <c:pt idx="19">
                  <c:v>2.1926307106098704</c:v>
                </c:pt>
                <c:pt idx="20">
                  <c:v>2.2203139798653431</c:v>
                </c:pt>
                <c:pt idx="21">
                  <c:v>2.3082094149490464</c:v>
                </c:pt>
                <c:pt idx="22">
                  <c:v>2.3696019816501304</c:v>
                </c:pt>
                <c:pt idx="23">
                  <c:v>2.3218139844576364</c:v>
                </c:pt>
                <c:pt idx="24">
                  <c:v>2.2353658321224539</c:v>
                </c:pt>
                <c:pt idx="25">
                  <c:v>2.124167273512636</c:v>
                </c:pt>
                <c:pt idx="26">
                  <c:v>2.0720521902019233</c:v>
                </c:pt>
                <c:pt idx="27">
                  <c:v>2.0056399185854001</c:v>
                </c:pt>
                <c:pt idx="28">
                  <c:v>1.9186808079121167</c:v>
                </c:pt>
                <c:pt idx="29">
                  <c:v>1.8697606517279748</c:v>
                </c:pt>
                <c:pt idx="30">
                  <c:v>1.8310996513001754</c:v>
                </c:pt>
                <c:pt idx="31">
                  <c:v>1.8119709966328084</c:v>
                </c:pt>
                <c:pt idx="32">
                  <c:v>1.7406350162382844</c:v>
                </c:pt>
                <c:pt idx="33">
                  <c:v>1.6577530974536692</c:v>
                </c:pt>
              </c:numCache>
            </c:numRef>
          </c:val>
          <c:smooth val="0"/>
          <c:extLst>
            <c:ext xmlns:c16="http://schemas.microsoft.com/office/drawing/2014/chart" uri="{C3380CC4-5D6E-409C-BE32-E72D297353CC}">
              <c16:uniqueId val="{00000000-B804-4065-B6B5-6151BE754800}"/>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latin typeface="+mn-lt"/>
              </a:defRPr>
            </a:pPr>
            <a:endParaRPr lang="ja-JP"/>
          </a:p>
        </c:txPr>
        <c:crossAx val="190489728"/>
        <c:crosses val="autoZero"/>
        <c:auto val="1"/>
        <c:lblAlgn val="ctr"/>
        <c:lblOffset val="100"/>
        <c:tickLblSkip val="1"/>
        <c:noMultiLvlLbl val="0"/>
      </c:catAx>
      <c:valAx>
        <c:axId val="190489728"/>
        <c:scaling>
          <c:orientation val="minMax"/>
          <c:max val="3"/>
          <c:min val="1.5"/>
        </c:scaling>
        <c:delete val="0"/>
        <c:axPos val="l"/>
        <c:numFmt formatCode="#,##0.0;[Red]\-#,##0.0" sourceLinked="0"/>
        <c:majorTickMark val="out"/>
        <c:minorTickMark val="none"/>
        <c:tickLblPos val="nextTo"/>
        <c:txPr>
          <a:bodyPr/>
          <a:lstStyle/>
          <a:p>
            <a:pPr>
              <a:defRPr>
                <a:latin typeface="+mn-lt"/>
              </a:defRPr>
            </a:pPr>
            <a:endParaRPr lang="ja-JP"/>
          </a:p>
        </c:txPr>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ja-JP" altLang="en-US" sz="1600" b="1" i="0" baseline="0">
                <a:solidFill>
                  <a:sysClr val="windowText" lastClr="000000"/>
                </a:solidFill>
                <a:latin typeface="+mn-ea"/>
                <a:ea typeface="+mn-ea"/>
              </a:rPr>
              <a:t>各</a:t>
            </a:r>
            <a:r>
              <a:rPr lang="ja-JP" altLang="ja-JP" sz="1600" b="1" i="0" baseline="0">
                <a:solidFill>
                  <a:sysClr val="windowText" lastClr="000000"/>
                </a:solidFill>
                <a:latin typeface="+mn-ea"/>
                <a:ea typeface="+mn-ea"/>
              </a:rPr>
              <a:t>温室効果ガス</a:t>
            </a:r>
            <a:r>
              <a:rPr lang="ja-JP" altLang="en-US" sz="1600" b="1" i="0" baseline="0">
                <a:solidFill>
                  <a:sysClr val="windowText" lastClr="000000"/>
                </a:solidFill>
                <a:latin typeface="+mn-ea"/>
                <a:ea typeface="+mn-ea"/>
              </a:rPr>
              <a:t>の</a:t>
            </a:r>
            <a:r>
              <a:rPr lang="ja-JP" altLang="ja-JP" sz="1600" b="1" i="0" baseline="0">
                <a:solidFill>
                  <a:sysClr val="windowText" lastClr="000000"/>
                </a:solidFill>
                <a:latin typeface="+mn-ea"/>
                <a:ea typeface="+mn-ea"/>
              </a:rPr>
              <a:t>排出量の推移</a:t>
            </a:r>
            <a:endParaRPr lang="en-US" altLang="ja-JP" sz="1600" b="1" i="0" baseline="0">
              <a:solidFill>
                <a:sysClr val="windowText" lastClr="000000"/>
              </a:solidFill>
              <a:latin typeface="+mn-ea"/>
              <a:ea typeface="+mn-ea"/>
            </a:endParaRPr>
          </a:p>
        </c:rich>
      </c:tx>
      <c:layout>
        <c:manualLayout>
          <c:xMode val="edge"/>
          <c:yMode val="edge"/>
          <c:x val="0.31720100535108103"/>
          <c:y val="2.1484374999999997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ltLang="ja-JP"/>
        </a:p>
      </c:txPr>
    </c:title>
    <c:autoTitleDeleted val="0"/>
    <c:plotArea>
      <c:layout>
        <c:manualLayout>
          <c:layoutTarget val="inner"/>
          <c:xMode val="edge"/>
          <c:yMode val="edge"/>
          <c:x val="0.14653371847247879"/>
          <c:y val="0.1867417848736373"/>
          <c:w val="0.71908809590621359"/>
          <c:h val="0.61638740740740761"/>
        </c:manualLayout>
      </c:layout>
      <c:barChart>
        <c:barDir val="col"/>
        <c:grouping val="stacked"/>
        <c:varyColors val="0"/>
        <c:ser>
          <c:idx val="0"/>
          <c:order val="1"/>
          <c:tx>
            <c:v>CO₂</c:v>
          </c:tx>
          <c:spPr>
            <a:solidFill>
              <a:schemeClr val="accent1"/>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'1.Summary'!$AA$5:$BH$5</c:f>
              <c:numCache>
                <c:formatCode>#,##0_ </c:formatCode>
                <c:ptCount val="34"/>
                <c:pt idx="0">
                  <c:v>1160.3431948218688</c:v>
                </c:pt>
                <c:pt idx="1">
                  <c:v>1171.8636413827428</c:v>
                </c:pt>
                <c:pt idx="2">
                  <c:v>1180.4885015831451</c:v>
                </c:pt>
                <c:pt idx="3">
                  <c:v>1174.1289693198721</c:v>
                </c:pt>
                <c:pt idx="4">
                  <c:v>1227.9499273781626</c:v>
                </c:pt>
                <c:pt idx="5">
                  <c:v>1240.5662765002967</c:v>
                </c:pt>
                <c:pt idx="6">
                  <c:v>1253.4175093233832</c:v>
                </c:pt>
                <c:pt idx="7">
                  <c:v>1245.5367820106458</c:v>
                </c:pt>
                <c:pt idx="8">
                  <c:v>1205.5106387775563</c:v>
                </c:pt>
                <c:pt idx="9">
                  <c:v>1242.2917655600368</c:v>
                </c:pt>
                <c:pt idx="10">
                  <c:v>1264.4451227101904</c:v>
                </c:pt>
                <c:pt idx="11">
                  <c:v>1249.7387850428067</c:v>
                </c:pt>
                <c:pt idx="12">
                  <c:v>1278.9824791332082</c:v>
                </c:pt>
                <c:pt idx="13">
                  <c:v>1287.2672056284707</c:v>
                </c:pt>
                <c:pt idx="14">
                  <c:v>1282.4677192027418</c:v>
                </c:pt>
                <c:pt idx="15">
                  <c:v>1289.6630829014239</c:v>
                </c:pt>
                <c:pt idx="16">
                  <c:v>1266.6135472475896</c:v>
                </c:pt>
                <c:pt idx="17">
                  <c:v>1301.9955335543523</c:v>
                </c:pt>
                <c:pt idx="18">
                  <c:v>1231.4104838675221</c:v>
                </c:pt>
                <c:pt idx="19">
                  <c:v>1162.7663396288469</c:v>
                </c:pt>
                <c:pt idx="20">
                  <c:v>1213.5318684110387</c:v>
                </c:pt>
                <c:pt idx="21">
                  <c:v>1263.5346772459807</c:v>
                </c:pt>
                <c:pt idx="22">
                  <c:v>1304.3959768565476</c:v>
                </c:pt>
                <c:pt idx="23">
                  <c:v>1314.1646985442148</c:v>
                </c:pt>
                <c:pt idx="24">
                  <c:v>1262.489903936736</c:v>
                </c:pt>
                <c:pt idx="25">
                  <c:v>1222.1769561466378</c:v>
                </c:pt>
                <c:pt idx="26">
                  <c:v>1202.0898501399734</c:v>
                </c:pt>
                <c:pt idx="27">
                  <c:v>1186.5131284066465</c:v>
                </c:pt>
                <c:pt idx="28">
                  <c:v>1140.6222837657961</c:v>
                </c:pt>
                <c:pt idx="29">
                  <c:v>1104.0783515767059</c:v>
                </c:pt>
                <c:pt idx="30">
                  <c:v>1039.1580072782167</c:v>
                </c:pt>
                <c:pt idx="31">
                  <c:v>1060.3461553162192</c:v>
                </c:pt>
                <c:pt idx="32">
                  <c:v>1031.4811222503038</c:v>
                </c:pt>
                <c:pt idx="33">
                  <c:v>988.71666177480665</c:v>
                </c:pt>
              </c:numCache>
            </c:numRef>
          </c:val>
          <c:extLst>
            <c:ext xmlns:c16="http://schemas.microsoft.com/office/drawing/2014/chart" uri="{C3380CC4-5D6E-409C-BE32-E72D297353CC}">
              <c16:uniqueId val="{00000000-1115-4688-B43D-F38E4A3F87EF}"/>
            </c:ext>
          </c:extLst>
        </c:ser>
        <c:ser>
          <c:idx val="1"/>
          <c:order val="2"/>
          <c:tx>
            <c:v>CH₄</c:v>
          </c:tx>
          <c:spPr>
            <a:solidFill>
              <a:schemeClr val="accent6">
                <a:lumMod val="75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'1.Summary'!$AA$8:$BH$8</c:f>
              <c:numCache>
                <c:formatCode>#,##0.0_ </c:formatCode>
                <c:ptCount val="34"/>
                <c:pt idx="0">
                  <c:v>49.901001453264641</c:v>
                </c:pt>
                <c:pt idx="1">
                  <c:v>49.17270475415522</c:v>
                </c:pt>
                <c:pt idx="2">
                  <c:v>49.100703515585323</c:v>
                </c:pt>
                <c:pt idx="3">
                  <c:v>48.096606356141301</c:v>
                </c:pt>
                <c:pt idx="4">
                  <c:v>48.133915147050111</c:v>
                </c:pt>
                <c:pt idx="5">
                  <c:v>46.80038774023992</c:v>
                </c:pt>
                <c:pt idx="6">
                  <c:v>45.360762067414093</c:v>
                </c:pt>
                <c:pt idx="7">
                  <c:v>44.812409063350977</c:v>
                </c:pt>
                <c:pt idx="8">
                  <c:v>42.89878810222978</c:v>
                </c:pt>
                <c:pt idx="9">
                  <c:v>42.449171747560364</c:v>
                </c:pt>
                <c:pt idx="10">
                  <c:v>41.703898844146458</c:v>
                </c:pt>
                <c:pt idx="11">
                  <c:v>40.386220571227064</c:v>
                </c:pt>
                <c:pt idx="12">
                  <c:v>39.465484670905056</c:v>
                </c:pt>
                <c:pt idx="13">
                  <c:v>38.449494127158417</c:v>
                </c:pt>
                <c:pt idx="14">
                  <c:v>38.101652529480475</c:v>
                </c:pt>
                <c:pt idx="15">
                  <c:v>38.08823474528068</c:v>
                </c:pt>
                <c:pt idx="16">
                  <c:v>37.451909105475366</c:v>
                </c:pt>
                <c:pt idx="17">
                  <c:v>36.761985431568874</c:v>
                </c:pt>
                <c:pt idx="18">
                  <c:v>35.868313812825384</c:v>
                </c:pt>
                <c:pt idx="19">
                  <c:v>35.269768851822739</c:v>
                </c:pt>
                <c:pt idx="20">
                  <c:v>34.775925478296379</c:v>
                </c:pt>
                <c:pt idx="21">
                  <c:v>33.424905714819019</c:v>
                </c:pt>
                <c:pt idx="22">
                  <c:v>32.699753162546074</c:v>
                </c:pt>
                <c:pt idx="23">
                  <c:v>32.639660301171631</c:v>
                </c:pt>
                <c:pt idx="24">
                  <c:v>32.088251261293728</c:v>
                </c:pt>
                <c:pt idx="25">
                  <c:v>31.685487174309579</c:v>
                </c:pt>
                <c:pt idx="26">
                  <c:v>31.652252269953493</c:v>
                </c:pt>
                <c:pt idx="27">
                  <c:v>31.459932138852785</c:v>
                </c:pt>
                <c:pt idx="28">
                  <c:v>30.96396566363325</c:v>
                </c:pt>
                <c:pt idx="29">
                  <c:v>30.691995744425558</c:v>
                </c:pt>
                <c:pt idx="30">
                  <c:v>30.361251190348909</c:v>
                </c:pt>
                <c:pt idx="31">
                  <c:v>30.3469707146491</c:v>
                </c:pt>
                <c:pt idx="32">
                  <c:v>29.7822035467345</c:v>
                </c:pt>
                <c:pt idx="33">
                  <c:v>29.392157604825858</c:v>
                </c:pt>
              </c:numCache>
            </c:numRef>
          </c:val>
          <c:extLst>
            <c:ext xmlns:c16="http://schemas.microsoft.com/office/drawing/2014/chart" uri="{C3380CC4-5D6E-409C-BE32-E72D297353CC}">
              <c16:uniqueId val="{00000001-1115-4688-B43D-F38E4A3F87EF}"/>
            </c:ext>
          </c:extLst>
        </c:ser>
        <c:ser>
          <c:idx val="2"/>
          <c:order val="3"/>
          <c:tx>
            <c:v>N₂O</c:v>
          </c:tx>
          <c:spPr>
            <a:solidFill>
              <a:schemeClr val="tx2">
                <a:lumMod val="40000"/>
                <a:lumOff val="60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'1.Summary'!$AA$9:$BH$9</c:f>
              <c:numCache>
                <c:formatCode>#,##0.0_ </c:formatCode>
                <c:ptCount val="34"/>
                <c:pt idx="0">
                  <c:v>28.857835026463761</c:v>
                </c:pt>
                <c:pt idx="1">
                  <c:v>28.554438880971109</c:v>
                </c:pt>
                <c:pt idx="2">
                  <c:v>28.632467171698998</c:v>
                </c:pt>
                <c:pt idx="3">
                  <c:v>28.602204535087843</c:v>
                </c:pt>
                <c:pt idx="4">
                  <c:v>29.585275289415119</c:v>
                </c:pt>
                <c:pt idx="5">
                  <c:v>29.817500047805243</c:v>
                </c:pt>
                <c:pt idx="6">
                  <c:v>30.781153565957219</c:v>
                </c:pt>
                <c:pt idx="7">
                  <c:v>31.368899870691667</c:v>
                </c:pt>
                <c:pt idx="8">
                  <c:v>30.095251343319628</c:v>
                </c:pt>
                <c:pt idx="9">
                  <c:v>24.545169024743402</c:v>
                </c:pt>
                <c:pt idx="10">
                  <c:v>26.807152373219818</c:v>
                </c:pt>
                <c:pt idx="11">
                  <c:v>23.591804660686108</c:v>
                </c:pt>
                <c:pt idx="12">
                  <c:v>22.945227977049147</c:v>
                </c:pt>
                <c:pt idx="13">
                  <c:v>23.079363491878066</c:v>
                </c:pt>
                <c:pt idx="14">
                  <c:v>23.105296067965636</c:v>
                </c:pt>
                <c:pt idx="15">
                  <c:v>22.759201125144529</c:v>
                </c:pt>
                <c:pt idx="16">
                  <c:v>22.681304211877773</c:v>
                </c:pt>
                <c:pt idx="17">
                  <c:v>22.313708804813317</c:v>
                </c:pt>
                <c:pt idx="18">
                  <c:v>21.328389039361859</c:v>
                </c:pt>
                <c:pt idx="19">
                  <c:v>20.765009795014922</c:v>
                </c:pt>
                <c:pt idx="20">
                  <c:v>20.401202707640557</c:v>
                </c:pt>
                <c:pt idx="21">
                  <c:v>20.042895424413356</c:v>
                </c:pt>
                <c:pt idx="22">
                  <c:v>19.71763982495585</c:v>
                </c:pt>
                <c:pt idx="23">
                  <c:v>19.680619989720199</c:v>
                </c:pt>
                <c:pt idx="24">
                  <c:v>19.188807786259854</c:v>
                </c:pt>
                <c:pt idx="25">
                  <c:v>18.899850361649452</c:v>
                </c:pt>
                <c:pt idx="26">
                  <c:v>18.432008875333207</c:v>
                </c:pt>
                <c:pt idx="27">
                  <c:v>18.452527831093466</c:v>
                </c:pt>
                <c:pt idx="28">
                  <c:v>17.646230479970313</c:v>
                </c:pt>
                <c:pt idx="29">
                  <c:v>17.227885754370661</c:v>
                </c:pt>
                <c:pt idx="30">
                  <c:v>16.848486447472283</c:v>
                </c:pt>
                <c:pt idx="31">
                  <c:v>16.61559194127712</c:v>
                </c:pt>
                <c:pt idx="32">
                  <c:v>16.09578452940298</c:v>
                </c:pt>
                <c:pt idx="33">
                  <c:v>15.804699819595495</c:v>
                </c:pt>
              </c:numCache>
            </c:numRef>
          </c:val>
          <c:extLst>
            <c:ext xmlns:c16="http://schemas.microsoft.com/office/drawing/2014/chart" uri="{C3380CC4-5D6E-409C-BE32-E72D297353CC}">
              <c16:uniqueId val="{00000002-1115-4688-B43D-F38E4A3F87EF}"/>
            </c:ext>
          </c:extLst>
        </c:ser>
        <c:ser>
          <c:idx val="3"/>
          <c:order val="4"/>
          <c:tx>
            <c:v>HFCs</c:v>
          </c:tx>
          <c:spPr>
            <a:solidFill>
              <a:schemeClr val="accent3">
                <a:lumMod val="75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'1.Summary'!$AA$11:$BH$11</c:f>
              <c:numCache>
                <c:formatCode>#,##0.0_ </c:formatCode>
                <c:ptCount val="34"/>
                <c:pt idx="0">
                  <c:v>13.409950442681184</c:v>
                </c:pt>
                <c:pt idx="1">
                  <c:v>14.605139090759387</c:v>
                </c:pt>
                <c:pt idx="2">
                  <c:v>14.969798323589462</c:v>
                </c:pt>
                <c:pt idx="3">
                  <c:v>15.387123428309874</c:v>
                </c:pt>
                <c:pt idx="4">
                  <c:v>17.94934837726732</c:v>
                </c:pt>
                <c:pt idx="5">
                  <c:v>21.548602227782816</c:v>
                </c:pt>
                <c:pt idx="6">
                  <c:v>21.101399048100035</c:v>
                </c:pt>
                <c:pt idx="7">
                  <c:v>21.025107690303869</c:v>
                </c:pt>
                <c:pt idx="8">
                  <c:v>20.470921455792006</c:v>
                </c:pt>
                <c:pt idx="9">
                  <c:v>21.014211965589823</c:v>
                </c:pt>
                <c:pt idx="10">
                  <c:v>19.794699210012272</c:v>
                </c:pt>
                <c:pt idx="11">
                  <c:v>16.901788263525905</c:v>
                </c:pt>
                <c:pt idx="12">
                  <c:v>14.183287315848558</c:v>
                </c:pt>
                <c:pt idx="13">
                  <c:v>14.140783673039683</c:v>
                </c:pt>
                <c:pt idx="14">
                  <c:v>10.825296415664909</c:v>
                </c:pt>
                <c:pt idx="15">
                  <c:v>10.788332950634143</c:v>
                </c:pt>
                <c:pt idx="16">
                  <c:v>11.786039835212891</c:v>
                </c:pt>
                <c:pt idx="17">
                  <c:v>12.896071407874869</c:v>
                </c:pt>
                <c:pt idx="18">
                  <c:v>14.396746946663784</c:v>
                </c:pt>
                <c:pt idx="19">
                  <c:v>15.120368203562144</c:v>
                </c:pt>
                <c:pt idx="20">
                  <c:v>16.666858265388434</c:v>
                </c:pt>
                <c:pt idx="21">
                  <c:v>18.417221888496844</c:v>
                </c:pt>
                <c:pt idx="22">
                  <c:v>20.287088186042809</c:v>
                </c:pt>
                <c:pt idx="23">
                  <c:v>22.044881924762016</c:v>
                </c:pt>
                <c:pt idx="24">
                  <c:v>24.258399616204187</c:v>
                </c:pt>
                <c:pt idx="25">
                  <c:v>26.757064060779033</c:v>
                </c:pt>
                <c:pt idx="26">
                  <c:v>28.421065688868243</c:v>
                </c:pt>
                <c:pt idx="27">
                  <c:v>29.434259062251879</c:v>
                </c:pt>
                <c:pt idx="28">
                  <c:v>30.422771054508264</c:v>
                </c:pt>
                <c:pt idx="29">
                  <c:v>31.979085792972548</c:v>
                </c:pt>
                <c:pt idx="30">
                  <c:v>33.187412989902931</c:v>
                </c:pt>
                <c:pt idx="31">
                  <c:v>33.772286967153612</c:v>
                </c:pt>
                <c:pt idx="32">
                  <c:v>32.989504179261367</c:v>
                </c:pt>
                <c:pt idx="33">
                  <c:v>31.698063854017601</c:v>
                </c:pt>
              </c:numCache>
            </c:numRef>
          </c:val>
          <c:extLst>
            <c:ext xmlns:c16="http://schemas.microsoft.com/office/drawing/2014/chart" uri="{C3380CC4-5D6E-409C-BE32-E72D297353CC}">
              <c16:uniqueId val="{00000003-1115-4688-B43D-F38E4A3F87EF}"/>
            </c:ext>
          </c:extLst>
        </c:ser>
        <c:ser>
          <c:idx val="4"/>
          <c:order val="5"/>
          <c:tx>
            <c:v>PFCs</c:v>
          </c:tx>
          <c:spPr>
            <a:solidFill>
              <a:schemeClr val="accent5">
                <a:lumMod val="60000"/>
                <a:lumOff val="40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'1.Summary'!$AA$12:$BH$12</c:f>
              <c:numCache>
                <c:formatCode>#,##0.0_ </c:formatCode>
                <c:ptCount val="34"/>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3.0549320816555414</c:v>
                </c:pt>
              </c:numCache>
            </c:numRef>
          </c:val>
          <c:extLst>
            <c:ext xmlns:c16="http://schemas.microsoft.com/office/drawing/2014/chart" uri="{C3380CC4-5D6E-409C-BE32-E72D297353CC}">
              <c16:uniqueId val="{00000004-1115-4688-B43D-F38E4A3F87EF}"/>
            </c:ext>
          </c:extLst>
        </c:ser>
        <c:ser>
          <c:idx val="5"/>
          <c:order val="6"/>
          <c:tx>
            <c:v>SF₆</c:v>
          </c:tx>
          <c:spPr>
            <a:solidFill>
              <a:srgbClr val="FFCCFF"/>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'1.Summary'!$AA$13:$BH$13</c:f>
              <c:numCache>
                <c:formatCode>#,##0.0_ </c:formatCode>
                <c:ptCount val="34"/>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2.0668426914069955</c:v>
                </c:pt>
              </c:numCache>
            </c:numRef>
          </c:val>
          <c:extLst>
            <c:ext xmlns:c16="http://schemas.microsoft.com/office/drawing/2014/chart" uri="{C3380CC4-5D6E-409C-BE32-E72D297353CC}">
              <c16:uniqueId val="{00000005-1115-4688-B43D-F38E4A3F87EF}"/>
            </c:ext>
          </c:extLst>
        </c:ser>
        <c:ser>
          <c:idx val="6"/>
          <c:order val="7"/>
          <c:tx>
            <c:v>NF₃</c:v>
          </c:tx>
          <c:spPr>
            <a:solidFill>
              <a:schemeClr val="accent4">
                <a:lumMod val="60000"/>
                <a:lumOff val="40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'1.Summary'!$AA$14:$BH$14</c:f>
              <c:numCache>
                <c:formatCode>#,##0.00_ </c:formatCode>
                <c:ptCount val="34"/>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numCache>
            </c:numRef>
          </c:val>
          <c:extLst>
            <c:ext xmlns:c16="http://schemas.microsoft.com/office/drawing/2014/chart" uri="{C3380CC4-5D6E-409C-BE32-E72D297353CC}">
              <c16:uniqueId val="{00000006-1115-4688-B43D-F38E4A3F87EF}"/>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0"/>
          <c:tx>
            <c:v>2013年度比-60%</c:v>
          </c:tx>
          <c:spPr>
            <a:ln w="28575" cap="rnd" cmpd="sng" algn="ctr">
              <a:solidFill>
                <a:schemeClr val="tx1"/>
              </a:solidFill>
              <a:prstDash val="solid"/>
              <a:round/>
            </a:ln>
            <a:effectLst/>
          </c:spPr>
          <c:marker>
            <c:symbol val="none"/>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Lit>
              <c:formatCode>General</c:formatCode>
              <c:ptCount val="34"/>
              <c:pt idx="0">
                <c:v>558.14453580548786</c:v>
              </c:pt>
              <c:pt idx="1">
                <c:v>558.14453580548786</c:v>
              </c:pt>
              <c:pt idx="2">
                <c:v>558.14453580548786</c:v>
              </c:pt>
              <c:pt idx="3">
                <c:v>558.14453580548786</c:v>
              </c:pt>
              <c:pt idx="4">
                <c:v>558.14453580548786</c:v>
              </c:pt>
              <c:pt idx="5">
                <c:v>558.14453580548786</c:v>
              </c:pt>
              <c:pt idx="6">
                <c:v>558.14453580548786</c:v>
              </c:pt>
              <c:pt idx="7">
                <c:v>558.14453580548786</c:v>
              </c:pt>
              <c:pt idx="8">
                <c:v>558.14453580548786</c:v>
              </c:pt>
              <c:pt idx="9">
                <c:v>558.14453580548786</c:v>
              </c:pt>
              <c:pt idx="10">
                <c:v>558.14453580548786</c:v>
              </c:pt>
              <c:pt idx="11">
                <c:v>558.14453580548786</c:v>
              </c:pt>
              <c:pt idx="12">
                <c:v>558.14453580548786</c:v>
              </c:pt>
              <c:pt idx="13">
                <c:v>558.14453580548786</c:v>
              </c:pt>
              <c:pt idx="14">
                <c:v>558.14453580548786</c:v>
              </c:pt>
              <c:pt idx="15">
                <c:v>558.14453580548786</c:v>
              </c:pt>
              <c:pt idx="16">
                <c:v>558.14453580548786</c:v>
              </c:pt>
              <c:pt idx="17">
                <c:v>558.14453580548786</c:v>
              </c:pt>
              <c:pt idx="18">
                <c:v>558.14453580548786</c:v>
              </c:pt>
              <c:pt idx="19">
                <c:v>558.14453580548786</c:v>
              </c:pt>
              <c:pt idx="20">
                <c:v>558.14453580548786</c:v>
              </c:pt>
              <c:pt idx="21">
                <c:v>558.14453580548786</c:v>
              </c:pt>
              <c:pt idx="22">
                <c:v>558.14453580548786</c:v>
              </c:pt>
              <c:pt idx="23">
                <c:v>558.14453580548786</c:v>
              </c:pt>
              <c:pt idx="24">
                <c:v>558.14453580548786</c:v>
              </c:pt>
              <c:pt idx="25">
                <c:v>558.14453580548786</c:v>
              </c:pt>
              <c:pt idx="26">
                <c:v>558.14453580548786</c:v>
              </c:pt>
              <c:pt idx="27">
                <c:v>558.14453580548786</c:v>
              </c:pt>
              <c:pt idx="28">
                <c:v>558.14453580548786</c:v>
              </c:pt>
              <c:pt idx="29">
                <c:v>558.14453580548786</c:v>
              </c:pt>
              <c:pt idx="30">
                <c:v>558.14453580548786</c:v>
              </c:pt>
              <c:pt idx="31">
                <c:v>558.14453580548786</c:v>
              </c:pt>
              <c:pt idx="32">
                <c:v>558.14453580548786</c:v>
              </c:pt>
              <c:pt idx="33">
                <c:v>558.14453580548786</c:v>
              </c:pt>
            </c:numLit>
          </c:val>
          <c:smooth val="0"/>
          <c:extLst>
            <c:ext xmlns:c16="http://schemas.microsoft.com/office/drawing/2014/chart" uri="{C3380CC4-5D6E-409C-BE32-E72D297353CC}">
              <c16:uniqueId val="{00000007-1115-4688-B43D-F38E4A3F87EF}"/>
            </c:ext>
          </c:extLst>
        </c:ser>
        <c:ser>
          <c:idx val="7"/>
          <c:order val="8"/>
          <c:tx>
            <c:v>2013年度比-73%</c:v>
          </c:tx>
          <c:spPr>
            <a:ln w="28575" cap="rnd" cmpd="sng" algn="ctr">
              <a:solidFill>
                <a:schemeClr val="accent2">
                  <a:lumMod val="60000"/>
                  <a:shade val="95000"/>
                  <a:satMod val="105000"/>
                </a:schemeClr>
              </a:solidFill>
              <a:prstDash val="solid"/>
              <a:round/>
            </a:ln>
            <a:effectLst/>
          </c:spPr>
          <c:marker>
            <c:symbol val="none"/>
          </c:marker>
          <c:val>
            <c:numLit>
              <c:formatCode>General</c:formatCode>
              <c:ptCount val="34"/>
              <c:pt idx="0">
                <c:v>376.74756166870435</c:v>
              </c:pt>
              <c:pt idx="1">
                <c:v>376.74756166870435</c:v>
              </c:pt>
              <c:pt idx="2">
                <c:v>376.74756166870435</c:v>
              </c:pt>
              <c:pt idx="3">
                <c:v>376.74756166870435</c:v>
              </c:pt>
              <c:pt idx="4">
                <c:v>376.74756166870435</c:v>
              </c:pt>
              <c:pt idx="5">
                <c:v>376.74756166870435</c:v>
              </c:pt>
              <c:pt idx="6">
                <c:v>376.74756166870435</c:v>
              </c:pt>
              <c:pt idx="7">
                <c:v>376.74756166870435</c:v>
              </c:pt>
              <c:pt idx="8">
                <c:v>376.74756166870435</c:v>
              </c:pt>
              <c:pt idx="9">
                <c:v>376.74756166870435</c:v>
              </c:pt>
              <c:pt idx="10">
                <c:v>376.74756166870435</c:v>
              </c:pt>
              <c:pt idx="11">
                <c:v>376.74756166870435</c:v>
              </c:pt>
              <c:pt idx="12">
                <c:v>376.74756166870435</c:v>
              </c:pt>
              <c:pt idx="13">
                <c:v>376.74756166870435</c:v>
              </c:pt>
              <c:pt idx="14">
                <c:v>376.74756166870435</c:v>
              </c:pt>
              <c:pt idx="15">
                <c:v>376.74756166870435</c:v>
              </c:pt>
              <c:pt idx="16">
                <c:v>376.74756166870435</c:v>
              </c:pt>
              <c:pt idx="17">
                <c:v>376.74756166870435</c:v>
              </c:pt>
              <c:pt idx="18">
                <c:v>376.74756166870435</c:v>
              </c:pt>
              <c:pt idx="19">
                <c:v>376.74756166870435</c:v>
              </c:pt>
              <c:pt idx="20">
                <c:v>376.74756166870435</c:v>
              </c:pt>
              <c:pt idx="21">
                <c:v>376.74756166870435</c:v>
              </c:pt>
              <c:pt idx="22">
                <c:v>376.74756166870435</c:v>
              </c:pt>
              <c:pt idx="23">
                <c:v>376.74756166870435</c:v>
              </c:pt>
              <c:pt idx="24">
                <c:v>376.74756166870435</c:v>
              </c:pt>
              <c:pt idx="25">
                <c:v>376.74756166870435</c:v>
              </c:pt>
              <c:pt idx="26">
                <c:v>376.74756166870435</c:v>
              </c:pt>
              <c:pt idx="27">
                <c:v>376.74756166870435</c:v>
              </c:pt>
              <c:pt idx="28">
                <c:v>376.74756166870435</c:v>
              </c:pt>
              <c:pt idx="29">
                <c:v>376.74756166870435</c:v>
              </c:pt>
              <c:pt idx="30">
                <c:v>376.74756166870435</c:v>
              </c:pt>
              <c:pt idx="31">
                <c:v>376.74756166870435</c:v>
              </c:pt>
              <c:pt idx="32">
                <c:v>376.74756166870435</c:v>
              </c:pt>
              <c:pt idx="33">
                <c:v>376.74756166870435</c:v>
              </c:pt>
            </c:numLit>
          </c:val>
          <c:smooth val="0"/>
          <c:extLst>
            <c:ext xmlns:c16="http://schemas.microsoft.com/office/drawing/2014/chart" uri="{C3380CC4-5D6E-409C-BE32-E72D297353CC}">
              <c16:uniqueId val="{00000019-5AB6-40BC-ACDA-38873F34C470}"/>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ja-JP" altLang="en-US" sz="1200" b="0"/>
                  <a:t>［</a:t>
                </a:r>
                <a:r>
                  <a:rPr lang="ja-JP" sz="1200" b="0"/>
                  <a:t>年度</a:t>
                </a:r>
                <a:r>
                  <a:rPr lang="ja-JP" altLang="en-US" sz="1200" b="0"/>
                  <a:t>］</a:t>
                </a:r>
                <a:endParaRPr lang="ja-JP" sz="1200" b="0"/>
              </a:p>
            </c:rich>
          </c:tx>
          <c:layout>
            <c:manualLayout>
              <c:xMode val="edge"/>
              <c:yMode val="edge"/>
              <c:x val="0.4466754283289982"/>
              <c:y val="0.8821690721010901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5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min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egendEntry>
        <c:idx val="8"/>
        <c:delete val="1"/>
      </c:legendEntry>
      <c:layout>
        <c:manualLayout>
          <c:xMode val="edge"/>
          <c:yMode val="edge"/>
          <c:x val="0.89553524453787314"/>
          <c:y val="5.1462890655991272E-2"/>
          <c:w val="6.3794775136974E-2"/>
          <c:h val="0.35271708442809702"/>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ysClr val="window" lastClr="FFFFFF"/>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defRPr>
            </a:pPr>
            <a:r>
              <a:rPr lang="en-US" sz="1600">
                <a:latin typeface="+mn-lt"/>
              </a:rPr>
              <a:t>Energy-related CO</a:t>
            </a:r>
            <a:r>
              <a:rPr lang="en-US" sz="1600" baseline="-25000">
                <a:latin typeface="+mn-lt"/>
              </a:rPr>
              <a:t>2</a:t>
            </a:r>
            <a:r>
              <a:rPr lang="en-US" sz="1600">
                <a:latin typeface="+mn-lt"/>
              </a:rPr>
              <a:t> emissions per GDP</a:t>
            </a:r>
            <a:endParaRPr lang="ja-JP" sz="1600">
              <a:latin typeface="+mn-lt"/>
            </a:endParaRPr>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'10.GHG-GDP'!$X$10</c:f>
              <c:strCache>
                <c:ptCount val="1"/>
              </c:strCache>
            </c:strRef>
          </c:tx>
          <c:spPr>
            <a:ln>
              <a:solidFill>
                <a:srgbClr val="C0504D">
                  <a:alpha val="50000"/>
                </a:srgbClr>
              </a:solidFill>
            </a:ln>
          </c:spPr>
          <c:marker>
            <c:symbol val="triangle"/>
            <c:size val="7"/>
            <c:spPr>
              <a:solidFill>
                <a:srgbClr val="C0504D">
                  <a:alpha val="50000"/>
                </a:srgbClr>
              </a:solidFill>
              <a:ln>
                <a:solidFill>
                  <a:srgbClr val="C0504D"/>
                </a:solidFill>
              </a:ln>
            </c:spPr>
          </c:marker>
          <c:dLbls>
            <c:numFmt formatCode="#,##0.00_);[Red]\(#,##0.00\)" sourceLinked="0"/>
            <c:spPr>
              <a:noFill/>
              <a:ln>
                <a:noFill/>
              </a:ln>
              <a:effectLst/>
            </c:spPr>
            <c:txPr>
              <a:bodyPr rot="-5400000" vert="horz"/>
              <a:lstStyle/>
              <a:p>
                <a:pPr>
                  <a:defRPr sz="100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'10.GHG-GDP'!$AA$10:$BH$10</c:f>
              <c:numCache>
                <c:formatCode>#,##0.00_);[Red]\(#,##0.00\)</c:formatCode>
                <c:ptCount val="34"/>
                <c:pt idx="0">
                  <c:v>2.4777357998881864</c:v>
                </c:pt>
                <c:pt idx="1">
                  <c:v>2.440265436634137</c:v>
                </c:pt>
                <c:pt idx="2">
                  <c:v>2.4439095348523998</c:v>
                </c:pt>
                <c:pt idx="3">
                  <c:v>2.4521317575248656</c:v>
                </c:pt>
                <c:pt idx="4">
                  <c:v>2.5246948205836204</c:v>
                </c:pt>
                <c:pt idx="5">
                  <c:v>2.4712187912163568</c:v>
                </c:pt>
                <c:pt idx="6">
                  <c:v>2.4244112872252437</c:v>
                </c:pt>
                <c:pt idx="7">
                  <c:v>2.4138363578658959</c:v>
                </c:pt>
                <c:pt idx="8">
                  <c:v>2.3658667412740124</c:v>
                </c:pt>
                <c:pt idx="9">
                  <c:v>2.428544092951185</c:v>
                </c:pt>
                <c:pt idx="10">
                  <c:v>2.4098945948493342</c:v>
                </c:pt>
                <c:pt idx="11">
                  <c:v>2.4005989362580622</c:v>
                </c:pt>
                <c:pt idx="12">
                  <c:v>2.4437436575727722</c:v>
                </c:pt>
                <c:pt idx="13">
                  <c:v>2.4142835333794226</c:v>
                </c:pt>
                <c:pt idx="14">
                  <c:v>2.3666763196727407</c:v>
                </c:pt>
                <c:pt idx="15">
                  <c:v>2.3305021840617002</c:v>
                </c:pt>
                <c:pt idx="16">
                  <c:v>2.2589314044695121</c:v>
                </c:pt>
                <c:pt idx="17">
                  <c:v>2.3033022151510738</c:v>
                </c:pt>
                <c:pt idx="18">
                  <c:v>2.2565493026487715</c:v>
                </c:pt>
                <c:pt idx="19">
                  <c:v>2.1926307106098704</c:v>
                </c:pt>
                <c:pt idx="20">
                  <c:v>2.2203139798653431</c:v>
                </c:pt>
                <c:pt idx="21">
                  <c:v>2.3082094149490464</c:v>
                </c:pt>
                <c:pt idx="22">
                  <c:v>2.3696019816501304</c:v>
                </c:pt>
                <c:pt idx="23">
                  <c:v>2.3218139844576364</c:v>
                </c:pt>
                <c:pt idx="24">
                  <c:v>2.2353658321224539</c:v>
                </c:pt>
                <c:pt idx="25">
                  <c:v>2.124167273512636</c:v>
                </c:pt>
                <c:pt idx="26">
                  <c:v>2.0720521902019233</c:v>
                </c:pt>
                <c:pt idx="27">
                  <c:v>2.0056399185854001</c:v>
                </c:pt>
                <c:pt idx="28">
                  <c:v>1.9186808079121167</c:v>
                </c:pt>
                <c:pt idx="29">
                  <c:v>1.8697606517279748</c:v>
                </c:pt>
                <c:pt idx="30">
                  <c:v>1.8310996513001754</c:v>
                </c:pt>
                <c:pt idx="31">
                  <c:v>1.8119709966328084</c:v>
                </c:pt>
                <c:pt idx="32">
                  <c:v>1.7406350162382844</c:v>
                </c:pt>
                <c:pt idx="33">
                  <c:v>1.6577530974536692</c:v>
                </c:pt>
              </c:numCache>
            </c:numRef>
          </c:val>
          <c:smooth val="0"/>
          <c:extLst>
            <c:ext xmlns:c16="http://schemas.microsoft.com/office/drawing/2014/chart" uri="{C3380CC4-5D6E-409C-BE32-E72D297353CC}">
              <c16:uniqueId val="{00000000-9D97-499A-AC6F-D3C862B03A51}"/>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latin typeface="+mn-lt"/>
              </a:defRPr>
            </a:pPr>
            <a:endParaRPr lang="ja-JP"/>
          </a:p>
        </c:txPr>
        <c:crossAx val="125372672"/>
        <c:crosses val="autoZero"/>
        <c:auto val="1"/>
        <c:lblAlgn val="ctr"/>
        <c:lblOffset val="100"/>
        <c:tickLblSkip val="1"/>
        <c:noMultiLvlLbl val="0"/>
      </c:catAx>
      <c:valAx>
        <c:axId val="125372672"/>
        <c:scaling>
          <c:orientation val="minMax"/>
          <c:max val="3"/>
          <c:min val="1.5"/>
        </c:scaling>
        <c:delete val="0"/>
        <c:axPos val="l"/>
        <c:numFmt formatCode="#,##0.0;[Red]\-#,##0.0" sourceLinked="0"/>
        <c:majorTickMark val="out"/>
        <c:minorTickMark val="none"/>
        <c:tickLblPos val="nextTo"/>
        <c:txPr>
          <a:bodyPr/>
          <a:lstStyle/>
          <a:p>
            <a:pPr>
              <a:defRPr>
                <a:latin typeface="+mn-lt"/>
              </a:defRPr>
            </a:pPr>
            <a:endParaRPr lang="ja-JP"/>
          </a:p>
        </c:txPr>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US" altLang="en-US" sz="1600">
                <a:latin typeface="+mn-lt"/>
                <a:ea typeface="+mn-ea"/>
              </a:rPr>
              <a:t>GDP</a:t>
            </a:r>
            <a:r>
              <a:rPr lang="ja-JP" altLang="en-US" sz="1600">
                <a:latin typeface="+mn-lt"/>
                <a:ea typeface="+mn-ea"/>
              </a:rPr>
              <a:t>当たり</a:t>
            </a:r>
            <a:r>
              <a:rPr lang="en-US" altLang="en-US" sz="1600">
                <a:latin typeface="+mn-lt"/>
                <a:ea typeface="+mn-ea"/>
              </a:rPr>
              <a:t>C</a:t>
            </a:r>
            <a:r>
              <a:rPr lang="en-US" altLang="en-US" sz="1600" b="1">
                <a:latin typeface="+mn-lt"/>
                <a:ea typeface="+mn-ea"/>
              </a:rPr>
              <a:t>O</a:t>
            </a:r>
            <a:r>
              <a:rPr lang="en-US" altLang="en-US" sz="1600" baseline="-25000">
                <a:latin typeface="+mn-lt"/>
                <a:ea typeface="+mn-ea"/>
              </a:rPr>
              <a:t>2</a:t>
            </a:r>
            <a:r>
              <a:rPr lang="ja-JP" altLang="en-US" sz="1600">
                <a:latin typeface="+mn-lt"/>
                <a:ea typeface="+mn-ea"/>
              </a:rPr>
              <a:t>排出量</a:t>
            </a:r>
          </a:p>
        </c:rich>
      </c:tx>
      <c:layout>
        <c:manualLayout>
          <c:xMode val="edge"/>
          <c:yMode val="edge"/>
          <c:x val="0.39015000961001978"/>
          <c:y val="2.822218184657162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0.15890087158553792"/>
          <c:y val="0.13206766044860574"/>
          <c:w val="0.79069704474795166"/>
          <c:h val="0.69872166666666702"/>
        </c:manualLayout>
      </c:layout>
      <c:lineChart>
        <c:grouping val="standard"/>
        <c:varyColors val="0"/>
        <c:ser>
          <c:idx val="2"/>
          <c:order val="0"/>
          <c:tx>
            <c:strRef>
              <c:f>'10.GHG-GDP'!$S$9</c:f>
              <c:strCache>
                <c:ptCount val="1"/>
                <c:pt idx="0">
                  <c:v>GDP当たりCO2 排出量</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'10.GHG-GDP'!$AA$9:$BH$9</c:f>
              <c:numCache>
                <c:formatCode>#,##0.00_);[Red]\(#,##0.00\)</c:formatCode>
                <c:ptCount val="34"/>
                <c:pt idx="0">
                  <c:v>2.6930744974709269</c:v>
                </c:pt>
                <c:pt idx="1">
                  <c:v>2.6532086875588359</c:v>
                </c:pt>
                <c:pt idx="2">
                  <c:v>2.6569793858326025</c:v>
                </c:pt>
                <c:pt idx="3">
                  <c:v>2.6633806095429109</c:v>
                </c:pt>
                <c:pt idx="4">
                  <c:v>2.7413457729831197</c:v>
                </c:pt>
                <c:pt idx="5">
                  <c:v>2.684178293698753</c:v>
                </c:pt>
                <c:pt idx="6">
                  <c:v>2.6343031527409657</c:v>
                </c:pt>
                <c:pt idx="7">
                  <c:v>2.6209836679149641</c:v>
                </c:pt>
                <c:pt idx="8">
                  <c:v>2.5621502207564775</c:v>
                </c:pt>
                <c:pt idx="9">
                  <c:v>2.6246334469210937</c:v>
                </c:pt>
                <c:pt idx="10">
                  <c:v>2.6037587237634758</c:v>
                </c:pt>
                <c:pt idx="11">
                  <c:v>2.5922086501265924</c:v>
                </c:pt>
                <c:pt idx="12">
                  <c:v>2.6287006644459936</c:v>
                </c:pt>
                <c:pt idx="13">
                  <c:v>2.5957007938099856</c:v>
                </c:pt>
                <c:pt idx="14">
                  <c:v>2.5432193966216108</c:v>
                </c:pt>
                <c:pt idx="15">
                  <c:v>2.5035482661726798</c:v>
                </c:pt>
                <c:pt idx="16">
                  <c:v>2.4274644120343711</c:v>
                </c:pt>
                <c:pt idx="17">
                  <c:v>2.4693071531907886</c:v>
                </c:pt>
                <c:pt idx="18">
                  <c:v>2.4227868380235429</c:v>
                </c:pt>
                <c:pt idx="19">
                  <c:v>2.344875084857668</c:v>
                </c:pt>
                <c:pt idx="20">
                  <c:v>2.3698799554256302</c:v>
                </c:pt>
                <c:pt idx="21">
                  <c:v>2.4549588657448904</c:v>
                </c:pt>
                <c:pt idx="22">
                  <c:v>2.5185313172468136</c:v>
                </c:pt>
                <c:pt idx="23">
                  <c:v>2.4698987309510656</c:v>
                </c:pt>
                <c:pt idx="24">
                  <c:v>2.3811789805317698</c:v>
                </c:pt>
                <c:pt idx="25">
                  <c:v>2.2657515174289071</c:v>
                </c:pt>
                <c:pt idx="26">
                  <c:v>2.2118419091736436</c:v>
                </c:pt>
                <c:pt idx="27">
                  <c:v>2.1449204063583061</c:v>
                </c:pt>
                <c:pt idx="28">
                  <c:v>2.0569097613226939</c:v>
                </c:pt>
                <c:pt idx="29">
                  <c:v>2.0069875138910507</c:v>
                </c:pt>
                <c:pt idx="30">
                  <c:v>1.9657586405567922</c:v>
                </c:pt>
                <c:pt idx="31">
                  <c:v>1.9465965055610779</c:v>
                </c:pt>
                <c:pt idx="32">
                  <c:v>1.8683503844186398</c:v>
                </c:pt>
                <c:pt idx="33">
                  <c:v>1.7782680169575718</c:v>
                </c:pt>
              </c:numCache>
            </c:numRef>
          </c:val>
          <c:smooth val="0"/>
          <c:extLst>
            <c:ext xmlns:c16="http://schemas.microsoft.com/office/drawing/2014/chart" uri="{C3380CC4-5D6E-409C-BE32-E72D297353CC}">
              <c16:uniqueId val="{00000000-6F22-4478-85CA-C099410CDE04}"/>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90450304"/>
        <c:crosses val="autoZero"/>
        <c:auto val="1"/>
        <c:lblAlgn val="ctr"/>
        <c:lblOffset val="100"/>
        <c:tickLblSkip val="1"/>
        <c:noMultiLvlLbl val="0"/>
      </c:catAx>
      <c:valAx>
        <c:axId val="190450304"/>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90448768"/>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Times New Roman" panose="02020603050405020304" pitchFamily="18" charset="0"/>
              </a:defRPr>
            </a:pPr>
            <a:r>
              <a:rPr lang="en-US" altLang="ja-JP" sz="1600" b="1" i="0" baseline="0">
                <a:effectLst/>
                <a:latin typeface="+mn-lt"/>
                <a:cs typeface="Times New Roman" panose="02020603050405020304" pitchFamily="18" charset="0"/>
              </a:rPr>
              <a:t>CO</a:t>
            </a:r>
            <a:r>
              <a:rPr lang="en-US" altLang="ja-JP" sz="1600" b="1" i="0" baseline="-25000">
                <a:effectLst/>
                <a:latin typeface="+mn-lt"/>
                <a:cs typeface="Times New Roman" panose="02020603050405020304" pitchFamily="18" charset="0"/>
              </a:rPr>
              <a:t>2</a:t>
            </a:r>
            <a:r>
              <a:rPr lang="en-US" altLang="ja-JP" sz="1600" b="1" i="0" baseline="0">
                <a:effectLst/>
                <a:latin typeface="+mn-lt"/>
                <a:cs typeface="Times New Roman" panose="02020603050405020304" pitchFamily="18" charset="0"/>
              </a:rPr>
              <a:t> emissions per GDP</a:t>
            </a:r>
            <a:endParaRPr lang="ja-JP" altLang="ja-JP" sz="1600">
              <a:effectLst/>
              <a:latin typeface="+mn-lt"/>
              <a:cs typeface="Times New Roman" panose="02020603050405020304" pitchFamily="18" charset="0"/>
            </a:endParaRPr>
          </a:p>
        </c:rich>
      </c:tx>
      <c:layout>
        <c:manualLayout>
          <c:xMode val="edge"/>
          <c:yMode val="edge"/>
          <c:x val="0.3671672793217764"/>
          <c:y val="3.724383894571490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Times New Roman" panose="02020603050405020304" pitchFamily="18" charset="0"/>
            </a:defRPr>
          </a:pPr>
          <a:endParaRPr lang="ja-JP" altLang="ja-JP"/>
        </a:p>
      </c:txPr>
    </c:title>
    <c:autoTitleDeleted val="0"/>
    <c:plotArea>
      <c:layout>
        <c:manualLayout>
          <c:layoutTarget val="inner"/>
          <c:xMode val="edge"/>
          <c:yMode val="edge"/>
          <c:x val="0.15890082560070518"/>
          <c:y val="0.13221750307762578"/>
          <c:w val="0.74843486111111113"/>
          <c:h val="0.6987216666666678"/>
        </c:manualLayout>
      </c:layout>
      <c:lineChart>
        <c:grouping val="standard"/>
        <c:varyColors val="0"/>
        <c:ser>
          <c:idx val="2"/>
          <c:order val="0"/>
          <c:tx>
            <c:strRef>
              <c:f>'10.GHG-GDP'!$X$9</c:f>
              <c:strCache>
                <c:ptCount val="1"/>
                <c:pt idx="0">
                  <c:v>CO2 Emissions per GDP</c:v>
                </c:pt>
              </c:strCache>
            </c:strRef>
          </c:tx>
          <c:spPr>
            <a:ln w="28575" cap="rnd" cmpd="sng" algn="ctr">
              <a:solidFill>
                <a:schemeClr val="accent2">
                  <a:alpha val="85000"/>
                </a:schemeClr>
              </a:solidFill>
              <a:prstDash val="solid"/>
              <a:round/>
            </a:ln>
            <a:effectLst/>
          </c:spPr>
          <c:marker>
            <c:symbol val="diamond"/>
            <c:size val="7"/>
            <c:spPr>
              <a:solidFill>
                <a:schemeClr val="accent2">
                  <a:alpha val="85000"/>
                </a:schemeClr>
              </a:solidFill>
              <a:ln w="9525" cap="flat" cmpd="sng" algn="ctr">
                <a:solidFill>
                  <a:schemeClr val="accent2">
                    <a:alpha val="85000"/>
                  </a:schemeClr>
                </a:solidFill>
                <a:prstDash val="solid"/>
                <a:round/>
              </a:ln>
              <a:effectLst/>
            </c:spPr>
          </c:marker>
          <c:dLbls>
            <c:numFmt formatCode="#,##0.00_);[Red]\(#,##0.00\)" sourceLinked="0"/>
            <c:spPr>
              <a:noFill/>
              <a:ln>
                <a:noFill/>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'10.GHG-GDP'!$AA$9:$BH$9</c:f>
              <c:numCache>
                <c:formatCode>#,##0.00_);[Red]\(#,##0.00\)</c:formatCode>
                <c:ptCount val="34"/>
                <c:pt idx="0">
                  <c:v>2.6930744974709269</c:v>
                </c:pt>
                <c:pt idx="1">
                  <c:v>2.6532086875588359</c:v>
                </c:pt>
                <c:pt idx="2">
                  <c:v>2.6569793858326025</c:v>
                </c:pt>
                <c:pt idx="3">
                  <c:v>2.6633806095429109</c:v>
                </c:pt>
                <c:pt idx="4">
                  <c:v>2.7413457729831197</c:v>
                </c:pt>
                <c:pt idx="5">
                  <c:v>2.684178293698753</c:v>
                </c:pt>
                <c:pt idx="6">
                  <c:v>2.6343031527409657</c:v>
                </c:pt>
                <c:pt idx="7">
                  <c:v>2.6209836679149641</c:v>
                </c:pt>
                <c:pt idx="8">
                  <c:v>2.5621502207564775</c:v>
                </c:pt>
                <c:pt idx="9">
                  <c:v>2.6246334469210937</c:v>
                </c:pt>
                <c:pt idx="10">
                  <c:v>2.6037587237634758</c:v>
                </c:pt>
                <c:pt idx="11">
                  <c:v>2.5922086501265924</c:v>
                </c:pt>
                <c:pt idx="12">
                  <c:v>2.6287006644459936</c:v>
                </c:pt>
                <c:pt idx="13">
                  <c:v>2.5957007938099856</c:v>
                </c:pt>
                <c:pt idx="14">
                  <c:v>2.5432193966216108</c:v>
                </c:pt>
                <c:pt idx="15">
                  <c:v>2.5035482661726798</c:v>
                </c:pt>
                <c:pt idx="16">
                  <c:v>2.4274644120343711</c:v>
                </c:pt>
                <c:pt idx="17">
                  <c:v>2.4693071531907886</c:v>
                </c:pt>
                <c:pt idx="18">
                  <c:v>2.4227868380235429</c:v>
                </c:pt>
                <c:pt idx="19">
                  <c:v>2.344875084857668</c:v>
                </c:pt>
                <c:pt idx="20">
                  <c:v>2.3698799554256302</c:v>
                </c:pt>
                <c:pt idx="21">
                  <c:v>2.4549588657448904</c:v>
                </c:pt>
                <c:pt idx="22">
                  <c:v>2.5185313172468136</c:v>
                </c:pt>
                <c:pt idx="23">
                  <c:v>2.4698987309510656</c:v>
                </c:pt>
                <c:pt idx="24">
                  <c:v>2.3811789805317698</c:v>
                </c:pt>
                <c:pt idx="25">
                  <c:v>2.2657515174289071</c:v>
                </c:pt>
                <c:pt idx="26">
                  <c:v>2.2118419091736436</c:v>
                </c:pt>
                <c:pt idx="27">
                  <c:v>2.1449204063583061</c:v>
                </c:pt>
                <c:pt idx="28">
                  <c:v>2.0569097613226939</c:v>
                </c:pt>
                <c:pt idx="29">
                  <c:v>2.0069875138910507</c:v>
                </c:pt>
                <c:pt idx="30">
                  <c:v>1.9657586405567922</c:v>
                </c:pt>
                <c:pt idx="31">
                  <c:v>1.9465965055610779</c:v>
                </c:pt>
                <c:pt idx="32">
                  <c:v>1.8683503844186398</c:v>
                </c:pt>
                <c:pt idx="33">
                  <c:v>1.7782680169575718</c:v>
                </c:pt>
              </c:numCache>
            </c:numRef>
          </c:val>
          <c:smooth val="0"/>
          <c:extLst>
            <c:ext xmlns:c16="http://schemas.microsoft.com/office/drawing/2014/chart" uri="{C3380CC4-5D6E-409C-BE32-E72D297353CC}">
              <c16:uniqueId val="{00000000-5F83-44CE-BDFE-520734903C92}"/>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24191872"/>
        <c:crosses val="autoZero"/>
        <c:auto val="1"/>
        <c:lblAlgn val="ctr"/>
        <c:lblOffset val="100"/>
        <c:tickLblSkip val="1"/>
        <c:noMultiLvlLbl val="0"/>
      </c:catAx>
      <c:valAx>
        <c:axId val="124191872"/>
        <c:scaling>
          <c:orientation val="minMax"/>
          <c:max val="3"/>
          <c:min val="1.5"/>
        </c:scaling>
        <c:delete val="0"/>
        <c:axPos val="l"/>
        <c:numFmt formatCode="#,##0.0;[Red]\-#,##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crossAx val="123850112"/>
        <c:crosses val="autoZero"/>
        <c:crossBetween val="between"/>
        <c:majorUnit val="0.1"/>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ja-JP"/>
    </a:p>
  </c:txPr>
  <c:printSettings>
    <c:headerFooter/>
    <c:pageMargins b="0.75000000000000133" l="0.70000000000000062" r="0.70000000000000062" t="0.75000000000000133" header="0.30000000000000032" footer="0.30000000000000032"/>
    <c:pageSetup paperSize="9" orientation="landscape" verticalDpi="0"/>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ltLang="en-US"/>
              <a:t>当</a:t>
            </a:r>
            <a:r>
              <a:rPr lang="ja-JP"/>
              <a:t>たり</a:t>
            </a:r>
            <a:r>
              <a:rPr lang="en-US"/>
              <a:t>GHG</a:t>
            </a:r>
            <a:r>
              <a:rPr lang="ja-JP"/>
              <a:t>排出量</a:t>
            </a:r>
          </a:p>
        </c:rich>
      </c:tx>
      <c:layout>
        <c:manualLayout>
          <c:xMode val="edge"/>
          <c:yMode val="edge"/>
          <c:x val="0.34948378804177282"/>
          <c:y val="2.8222300786007209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'10.GHG-GDP'!$R$8</c:f>
              <c:strCache>
                <c:ptCount val="1"/>
                <c:pt idx="0">
                  <c:v>GDP当たりGHG 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'10.GHG-GDP'!$AA$4:$BH$4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'10.GHG-GDP'!$AA$8:$BH$8</c:f>
              <c:numCache>
                <c:formatCode>#,##0.00_);[Red]\(#,##0.00\)</c:formatCode>
                <c:ptCount val="34"/>
                <c:pt idx="0">
                  <c:v>2.9533045217683882</c:v>
                </c:pt>
                <c:pt idx="1">
                  <c:v>2.9127042564323729</c:v>
                </c:pt>
                <c:pt idx="2">
                  <c:v>2.9194188472038913</c:v>
                </c:pt>
                <c:pt idx="3">
                  <c:v>2.9335055675135582</c:v>
                </c:pt>
                <c:pt idx="4">
                  <c:v>3.0186924429836606</c:v>
                </c:pt>
                <c:pt idx="5">
                  <c:v>2.9701577179265537</c:v>
                </c:pt>
                <c:pt idx="6">
                  <c:v>2.9125398295579203</c:v>
                </c:pt>
                <c:pt idx="7">
                  <c:v>2.8974926109368049</c:v>
                </c:pt>
                <c:pt idx="8">
                  <c:v>2.8238990449069936</c:v>
                </c:pt>
                <c:pt idx="9">
                  <c:v>2.8578817260346483</c:v>
                </c:pt>
                <c:pt idx="10">
                  <c:v>2.8245810447776702</c:v>
                </c:pt>
                <c:pt idx="11">
                  <c:v>2.7929688146504139</c:v>
                </c:pt>
                <c:pt idx="12">
                  <c:v>2.8172630097625984</c:v>
                </c:pt>
                <c:pt idx="13">
                  <c:v>2.7776654586512342</c:v>
                </c:pt>
                <c:pt idx="14">
                  <c:v>2.7156684918389353</c:v>
                </c:pt>
                <c:pt idx="15">
                  <c:v>2.6717143836271946</c:v>
                </c:pt>
                <c:pt idx="16">
                  <c:v>2.5947171824078281</c:v>
                </c:pt>
                <c:pt idx="17">
                  <c:v>2.6323511079163389</c:v>
                </c:pt>
                <c:pt idx="18">
                  <c:v>2.5858019511126495</c:v>
                </c:pt>
                <c:pt idx="19">
                  <c:v>2.5037891964035683</c:v>
                </c:pt>
                <c:pt idx="20">
                  <c:v>2.525894030831584</c:v>
                </c:pt>
                <c:pt idx="21">
                  <c:v>2.6093831675751638</c:v>
                </c:pt>
                <c:pt idx="22">
                  <c:v>2.6724395800520644</c:v>
                </c:pt>
                <c:pt idx="23">
                  <c:v>2.622503256632077</c:v>
                </c:pt>
                <c:pt idx="24">
                  <c:v>2.5357121135483909</c:v>
                </c:pt>
                <c:pt idx="25">
                  <c:v>2.4200979828717744</c:v>
                </c:pt>
                <c:pt idx="26">
                  <c:v>2.3674510695343693</c:v>
                </c:pt>
                <c:pt idx="27">
                  <c:v>2.2990668623902812</c:v>
                </c:pt>
                <c:pt idx="28">
                  <c:v>2.2097962850698027</c:v>
                </c:pt>
                <c:pt idx="29">
                  <c:v>2.1624390530513988</c:v>
                </c:pt>
                <c:pt idx="30">
                  <c:v>2.128719312599515</c:v>
                </c:pt>
                <c:pt idx="31">
                  <c:v>2.1048523524088996</c:v>
                </c:pt>
                <c:pt idx="32">
                  <c:v>2.021221463813148</c:v>
                </c:pt>
                <c:pt idx="33">
                  <c:v>1.9261507817101595</c:v>
                </c:pt>
              </c:numCache>
            </c:numRef>
          </c:val>
          <c:smooth val="0"/>
          <c:extLst>
            <c:ext xmlns:c16="http://schemas.microsoft.com/office/drawing/2014/chart" uri="{C3380CC4-5D6E-409C-BE32-E72D297353CC}">
              <c16:uniqueId val="{00000000-3BD7-4554-811F-264CE4E9FC35}"/>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50304"/>
        <c:crosses val="autoZero"/>
        <c:auto val="1"/>
        <c:lblAlgn val="ctr"/>
        <c:lblOffset val="100"/>
        <c:tickLblSkip val="1"/>
        <c:noMultiLvlLbl val="0"/>
      </c:catAx>
      <c:valAx>
        <c:axId val="190450304"/>
        <c:scaling>
          <c:orientation val="minMax"/>
          <c:max val="3.5"/>
          <c:min val="1.5"/>
        </c:scaling>
        <c:delete val="0"/>
        <c:axPos val="l"/>
        <c:numFmt formatCode="#,##0.0;[Red]\-#,##0.0" sourceLinked="0"/>
        <c:majorTickMark val="out"/>
        <c:minorTickMark val="none"/>
        <c:tickLblPos val="nextTo"/>
        <c:crossAx val="190448768"/>
        <c:crosses val="autoZero"/>
        <c:crossBetween val="between"/>
        <c:majorUnit val="0.1"/>
      </c:valAx>
    </c:plotArea>
    <c:plotVisOnly val="1"/>
    <c:dispBlanksAs val="gap"/>
    <c:showDLblsOverMax val="0"/>
  </c:chart>
  <c:spPr>
    <a:noFill/>
    <a:ln>
      <a:noFill/>
    </a:ln>
  </c:spPr>
  <c:txPr>
    <a:bodyPr/>
    <a:lstStyle/>
    <a:p>
      <a:pPr>
        <a:defRPr baseline="0">
          <a:latin typeface="Calibri" panose="020F0502020204030204" pitchFamily="34" charset="0"/>
          <a:ea typeface="ＭＳ Ｐゴシック" panose="020B0600070205080204" pitchFamily="50" charset="-128"/>
        </a:defRPr>
      </a:pPr>
      <a:endParaRPr lang="ja-JP"/>
    </a:p>
  </c:tx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mn-lt"/>
                <a:cs typeface="Times New Roman" panose="02020603050405020304" pitchFamily="18" charset="0"/>
              </a:defRPr>
            </a:pPr>
            <a:r>
              <a:rPr lang="en-US" altLang="ja-JP" sz="1600" b="1" i="0" baseline="0">
                <a:effectLst/>
                <a:latin typeface="+mn-lt"/>
                <a:cs typeface="Times New Roman" panose="02020603050405020304" pitchFamily="18" charset="0"/>
              </a:rPr>
              <a:t>GHG emissions per GDP</a:t>
            </a:r>
            <a:endParaRPr lang="ja-JP" altLang="ja-JP" sz="1600">
              <a:effectLst/>
              <a:latin typeface="+mn-lt"/>
              <a:cs typeface="Times New Roman" panose="02020603050405020304" pitchFamily="18" charset="0"/>
            </a:endParaRPr>
          </a:p>
        </c:rich>
      </c:tx>
      <c:layout>
        <c:manualLayout>
          <c:xMode val="edge"/>
          <c:yMode val="edge"/>
          <c:x val="0.32918502428005886"/>
          <c:y val="2.8222329979622415E-2"/>
        </c:manualLayout>
      </c:layout>
      <c:overlay val="0"/>
    </c:title>
    <c:autoTitleDeleted val="0"/>
    <c:plotArea>
      <c:layout>
        <c:manualLayout>
          <c:layoutTarget val="inner"/>
          <c:xMode val="edge"/>
          <c:yMode val="edge"/>
          <c:x val="0.15890080058857686"/>
          <c:y val="0.13212980636307006"/>
          <c:w val="0.74843486111111113"/>
          <c:h val="0.6987216666666678"/>
        </c:manualLayout>
      </c:layout>
      <c:lineChart>
        <c:grouping val="standard"/>
        <c:varyColors val="0"/>
        <c:ser>
          <c:idx val="2"/>
          <c:order val="0"/>
          <c:tx>
            <c:strRef>
              <c:f>'10.GHG-GDP'!$X$8</c:f>
              <c:strCache>
                <c:ptCount val="1"/>
              </c:strCache>
            </c:strRef>
          </c:tx>
          <c:spPr>
            <a:ln>
              <a:solidFill>
                <a:srgbClr val="C0504D">
                  <a:alpha val="85000"/>
                </a:srgbClr>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'10.GHG-GDP'!$AA$4:$BH$4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'10.GHG-GDP'!$AA$8:$BH$8</c:f>
              <c:numCache>
                <c:formatCode>#,##0.00_);[Red]\(#,##0.00\)</c:formatCode>
                <c:ptCount val="34"/>
                <c:pt idx="0">
                  <c:v>2.9533045217683882</c:v>
                </c:pt>
                <c:pt idx="1">
                  <c:v>2.9127042564323729</c:v>
                </c:pt>
                <c:pt idx="2">
                  <c:v>2.9194188472038913</c:v>
                </c:pt>
                <c:pt idx="3">
                  <c:v>2.9335055675135582</c:v>
                </c:pt>
                <c:pt idx="4">
                  <c:v>3.0186924429836606</c:v>
                </c:pt>
                <c:pt idx="5">
                  <c:v>2.9701577179265537</c:v>
                </c:pt>
                <c:pt idx="6">
                  <c:v>2.9125398295579203</c:v>
                </c:pt>
                <c:pt idx="7">
                  <c:v>2.8974926109368049</c:v>
                </c:pt>
                <c:pt idx="8">
                  <c:v>2.8238990449069936</c:v>
                </c:pt>
                <c:pt idx="9">
                  <c:v>2.8578817260346483</c:v>
                </c:pt>
                <c:pt idx="10">
                  <c:v>2.8245810447776702</c:v>
                </c:pt>
                <c:pt idx="11">
                  <c:v>2.7929688146504139</c:v>
                </c:pt>
                <c:pt idx="12">
                  <c:v>2.8172630097625984</c:v>
                </c:pt>
                <c:pt idx="13">
                  <c:v>2.7776654586512342</c:v>
                </c:pt>
                <c:pt idx="14">
                  <c:v>2.7156684918389353</c:v>
                </c:pt>
                <c:pt idx="15">
                  <c:v>2.6717143836271946</c:v>
                </c:pt>
                <c:pt idx="16">
                  <c:v>2.5947171824078281</c:v>
                </c:pt>
                <c:pt idx="17">
                  <c:v>2.6323511079163389</c:v>
                </c:pt>
                <c:pt idx="18">
                  <c:v>2.5858019511126495</c:v>
                </c:pt>
                <c:pt idx="19">
                  <c:v>2.5037891964035683</c:v>
                </c:pt>
                <c:pt idx="20">
                  <c:v>2.525894030831584</c:v>
                </c:pt>
                <c:pt idx="21">
                  <c:v>2.6093831675751638</c:v>
                </c:pt>
                <c:pt idx="22">
                  <c:v>2.6724395800520644</c:v>
                </c:pt>
                <c:pt idx="23">
                  <c:v>2.622503256632077</c:v>
                </c:pt>
                <c:pt idx="24">
                  <c:v>2.5357121135483909</c:v>
                </c:pt>
                <c:pt idx="25">
                  <c:v>2.4200979828717744</c:v>
                </c:pt>
                <c:pt idx="26">
                  <c:v>2.3674510695343693</c:v>
                </c:pt>
                <c:pt idx="27">
                  <c:v>2.2990668623902812</c:v>
                </c:pt>
                <c:pt idx="28">
                  <c:v>2.2097962850698027</c:v>
                </c:pt>
                <c:pt idx="29">
                  <c:v>2.1624390530513988</c:v>
                </c:pt>
                <c:pt idx="30">
                  <c:v>2.128719312599515</c:v>
                </c:pt>
                <c:pt idx="31">
                  <c:v>2.1048523524088996</c:v>
                </c:pt>
                <c:pt idx="32">
                  <c:v>2.021221463813148</c:v>
                </c:pt>
                <c:pt idx="33">
                  <c:v>1.9261507817101595</c:v>
                </c:pt>
              </c:numCache>
            </c:numRef>
          </c:val>
          <c:smooth val="0"/>
          <c:extLst>
            <c:ext xmlns:c16="http://schemas.microsoft.com/office/drawing/2014/chart" uri="{C3380CC4-5D6E-409C-BE32-E72D297353CC}">
              <c16:uniqueId val="{00000000-954E-4B1E-89C4-4467F53CF124}"/>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mn-lt"/>
              </a:defRPr>
            </a:pPr>
            <a:endParaRPr lang="ja-JP"/>
          </a:p>
        </c:txPr>
        <c:crossAx val="124191872"/>
        <c:crosses val="autoZero"/>
        <c:auto val="1"/>
        <c:lblAlgn val="ctr"/>
        <c:lblOffset val="100"/>
        <c:tickLblSkip val="1"/>
        <c:noMultiLvlLbl val="0"/>
      </c:catAx>
      <c:valAx>
        <c:axId val="124191872"/>
        <c:scaling>
          <c:orientation val="minMax"/>
          <c:max val="3.5"/>
          <c:min val="1.5"/>
        </c:scaling>
        <c:delete val="0"/>
        <c:axPos val="l"/>
        <c:numFmt formatCode="#,##0.0;[Red]\-#,##0.0" sourceLinked="0"/>
        <c:majorTickMark val="out"/>
        <c:minorTickMark val="none"/>
        <c:tickLblPos val="nextTo"/>
        <c:txPr>
          <a:bodyPr/>
          <a:lstStyle/>
          <a:p>
            <a:pPr>
              <a:defRPr sz="1200">
                <a:latin typeface="+mn-lt"/>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a:latin typeface="+mn-lt"/>
              </a:rPr>
              <a:t>家庭からの</a:t>
            </a:r>
            <a:r>
              <a:rPr lang="en-US" altLang="ja-JP" sz="1600">
                <a:latin typeface="+mn-lt"/>
              </a:rPr>
              <a:t>CO</a:t>
            </a:r>
            <a:r>
              <a:rPr lang="en-US" altLang="ja-JP" sz="1600" baseline="-25000">
                <a:latin typeface="+mn-lt"/>
              </a:rPr>
              <a:t>2</a:t>
            </a:r>
            <a:r>
              <a:rPr lang="ja-JP" altLang="ja-JP" sz="1600">
                <a:latin typeface="+mn-lt"/>
              </a:rPr>
              <a:t>排出量（燃料種別）</a:t>
            </a:r>
          </a:p>
        </c:rich>
      </c:tx>
      <c:layout>
        <c:manualLayout>
          <c:xMode val="edge"/>
          <c:yMode val="edge"/>
          <c:x val="0.22725293869713853"/>
          <c:y val="8.1503975532891598E-2"/>
        </c:manualLayout>
      </c:layout>
      <c:overlay val="0"/>
    </c:title>
    <c:autoTitleDeleted val="0"/>
    <c:plotArea>
      <c:layout>
        <c:manualLayout>
          <c:layoutTarget val="inner"/>
          <c:xMode val="edge"/>
          <c:yMode val="edge"/>
          <c:x val="0.18235732683931999"/>
          <c:y val="0.24892469302201467"/>
          <c:w val="0.67252020793331146"/>
          <c:h val="0.46079665194503783"/>
        </c:manualLayout>
      </c:layout>
      <c:doughnutChart>
        <c:varyColors val="1"/>
        <c:ser>
          <c:idx val="1"/>
          <c:order val="0"/>
          <c:tx>
            <c:v>世帯当たりCO2排出量</c:v>
          </c:tx>
          <c:spPr>
            <a:noFill/>
            <a:ln>
              <a:noFill/>
            </a:ln>
          </c:spPr>
          <c:dLbls>
            <c:dLbl>
              <c:idx val="0"/>
              <c:layout>
                <c:manualLayout>
                  <c:x val="7.0648561370639837E-2"/>
                  <c:y val="1.1780206138668444E-2"/>
                </c:manualLayout>
              </c:layout>
              <c:tx>
                <c:rich>
                  <a:bodyPr wrap="square" lIns="38100" tIns="19050" rIns="38100" bIns="19050" anchor="ctr" anchorCtr="0">
                    <a:noAutofit/>
                  </a:bodyPr>
                  <a:lstStyle/>
                  <a:p>
                    <a:pPr algn="l">
                      <a:defRPr sz="1200" b="0"/>
                    </a:pPr>
                    <a:fld id="{5391F2BC-3640-4F7A-B7CE-5BA6E9A5A969}" type="VALUE">
                      <a:rPr lang="en-US" altLang="ja-JP" sz="1200" b="0"/>
                      <a:pPr algn="l">
                        <a:defRPr sz="12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907850096248865"/>
                  <c:y val="2.6066562961220913E-2"/>
                </c:manualLayout>
              </c:layout>
              <c:tx>
                <c:rich>
                  <a:bodyPr wrap="square" lIns="38100" tIns="19050" rIns="38100" bIns="19050" anchor="ctr" anchorCtr="0">
                    <a:spAutoFit/>
                  </a:bodyPr>
                  <a:lstStyle/>
                  <a:p>
                    <a:pPr algn="l">
                      <a:defRPr sz="1200" b="1">
                        <a:solidFill>
                          <a:sysClr val="windowText" lastClr="000000"/>
                        </a:solidFill>
                      </a:defRPr>
                    </a:pPr>
                    <a:fld id="{D9A0223F-6EBD-4311-8284-331C0B075F5D}" type="VALUE">
                      <a:rPr lang="ja-JP" altLang="en-US" sz="1200" b="0">
                        <a:solidFill>
                          <a:sysClr val="windowText" lastClr="000000"/>
                        </a:solidFill>
                      </a:rPr>
                      <a:pPr algn="l">
                        <a:defRPr sz="12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sz="1200"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3610</c:v>
              </c:pt>
              <c:pt idx="1">
                <c:v>2023</c:v>
              </c:pt>
            </c:numLit>
          </c:val>
          <c:extLst>
            <c:ext xmlns:c16="http://schemas.microsoft.com/office/drawing/2014/chart" uri="{C3380CC4-5D6E-409C-BE32-E72D297353CC}">
              <c16:uniqueId val="{00000000-1216-4813-8149-C105A1D41FED}"/>
            </c:ext>
          </c:extLst>
        </c:ser>
        <c:ser>
          <c:idx val="0"/>
          <c:order val="1"/>
          <c:tx>
            <c:strRef>
              <c:f>'11.Household (per household)'!$BH$25</c:f>
              <c:strCache>
                <c:ptCount val="1"/>
                <c:pt idx="0">
                  <c:v>2023</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2.1524050529581028E-3"/>
                  <c:y val="-1.516395151357683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2952388726761"/>
                      <c:h val="7.5999950612432671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3919692783215473"/>
                  <c:y val="4.51886277952173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0.1506231442888587"/>
                  <c:y val="-9.526460618626729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'11.Household (per household)'!$BH$27:$BH$36</c:f>
              <c:numCache>
                <c:formatCode>0.0%</c:formatCode>
                <c:ptCount val="10"/>
                <c:pt idx="0">
                  <c:v>0</c:v>
                </c:pt>
                <c:pt idx="1">
                  <c:v>7.5245484321786904E-2</c:v>
                </c:pt>
                <c:pt idx="2">
                  <c:v>4.5918741552606279E-2</c:v>
                </c:pt>
                <c:pt idx="3">
                  <c:v>9.0336131795851926E-2</c:v>
                </c:pt>
                <c:pt idx="4">
                  <c:v>0.45988924989340807</c:v>
                </c:pt>
                <c:pt idx="5" formatCode="0.00%">
                  <c:v>2.696207584360912E-4</c:v>
                </c:pt>
                <c:pt idx="6">
                  <c:v>0.25355879532369341</c:v>
                </c:pt>
                <c:pt idx="7">
                  <c:v>1.5310808007449002E-2</c:v>
                </c:pt>
                <c:pt idx="8">
                  <c:v>3.9428058896742731E-2</c:v>
                </c:pt>
                <c:pt idx="9">
                  <c:v>2.004310945002552E-2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排出量（用途別）</a:t>
            </a:r>
          </a:p>
        </c:rich>
      </c:tx>
      <c:layout>
        <c:manualLayout>
          <c:xMode val="edge"/>
          <c:yMode val="edge"/>
          <c:x val="0.18458730732369744"/>
          <c:y val="0"/>
        </c:manualLayout>
      </c:layout>
      <c:overlay val="0"/>
    </c:title>
    <c:autoTitleDeleted val="0"/>
    <c:plotArea>
      <c:layout>
        <c:manualLayout>
          <c:layoutTarget val="inner"/>
          <c:xMode val="edge"/>
          <c:yMode val="edge"/>
          <c:x val="0.1023014458834474"/>
          <c:y val="0.13297371223186752"/>
          <c:w val="0.72226823617771663"/>
          <c:h val="0.51925492448289934"/>
        </c:manualLayout>
      </c:layout>
      <c:doughnutChart>
        <c:varyColors val="1"/>
        <c:ser>
          <c:idx val="1"/>
          <c:order val="0"/>
          <c:tx>
            <c:v>世帯当たりCO2排出量</c:v>
          </c:tx>
          <c:spPr>
            <a:noFill/>
          </c:spPr>
          <c:dPt>
            <c:idx val="0"/>
            <c:bubble3D val="0"/>
            <c:extLst>
              <c:ext xmlns:c16="http://schemas.microsoft.com/office/drawing/2014/chart" uri="{C3380CC4-5D6E-409C-BE32-E72D297353CC}">
                <c16:uniqueId val="{00000001-AE74-467D-ABEB-D5CA3C42956C}"/>
              </c:ext>
            </c:extLst>
          </c:dPt>
          <c:dLbls>
            <c:dLbl>
              <c:idx val="0"/>
              <c:layout>
                <c:manualLayout>
                  <c:x val="8.9550993330946349E-2"/>
                  <c:y val="4.1719617357895567E-4"/>
                </c:manualLayout>
              </c:layout>
              <c:tx>
                <c:rich>
                  <a:bodyPr wrap="square" lIns="38100" tIns="19050" rIns="38100" bIns="19050" anchor="ctr" anchorCtr="0">
                    <a:noAutofit/>
                  </a:bodyPr>
                  <a:lstStyle/>
                  <a:p>
                    <a:pPr algn="l">
                      <a:defRPr sz="1200" b="0"/>
                    </a:pPr>
                    <a:fld id="{B086859C-FA85-44F7-ADE8-01EEC6B896F0}" type="VALUE">
                      <a:rPr lang="en-US" altLang="ja-JP" sz="1200" b="0" i="0" baseline="0"/>
                      <a:pPr algn="l">
                        <a:defRPr sz="12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6470891488172721"/>
                  <c:y val="1.77077578142989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3610</c:v>
              </c:pt>
              <c:pt idx="1">
                <c:v>2023</c:v>
              </c:pt>
            </c:numLit>
          </c:val>
          <c:extLst>
            <c:ext xmlns:c16="http://schemas.microsoft.com/office/drawing/2014/chart" uri="{C3380CC4-5D6E-409C-BE32-E72D297353CC}">
              <c16:uniqueId val="{00000000-AE74-467D-ABEB-D5CA3C42956C}"/>
            </c:ext>
          </c:extLst>
        </c:ser>
        <c:ser>
          <c:idx val="0"/>
          <c:order val="1"/>
          <c:tx>
            <c:strRef>
              <c:f>'11.Household (per household)'!$BH$51</c:f>
              <c:strCache>
                <c:ptCount val="1"/>
                <c:pt idx="0">
                  <c:v>2023</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283-408C-AD03-DDADFEE26285}"/>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283-408C-AD03-DDADFEE26285}"/>
              </c:ext>
            </c:extLst>
          </c:dPt>
          <c:dLbls>
            <c:dLbl>
              <c:idx val="0"/>
              <c:layout>
                <c:manualLayout>
                  <c:x val="3.0235620131409228E-2"/>
                  <c:y val="-3.40603398694659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607332353427763"/>
                      <c:h val="8.0928111471193928E-2"/>
                    </c:manualLayout>
                  </c15:layout>
                </c:ext>
                <c:ext xmlns:c16="http://schemas.microsoft.com/office/drawing/2014/chart" uri="{C3380CC4-5D6E-409C-BE32-E72D297353CC}">
                  <c16:uniqueId val="{00000000-E283-408C-AD03-DDADFEE26285}"/>
                </c:ext>
              </c:extLst>
            </c:dLbl>
            <c:dLbl>
              <c:idx val="1"/>
              <c:layout>
                <c:manualLayout>
                  <c:x val="0.1247657262495772"/>
                  <c:y val="-9.419131050421021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1.3819063816657288E-3"/>
                  <c:y val="-2.00509042899386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'11.Household (per household)'!$BH$53:$BH$60</c:f>
              <c:numCache>
                <c:formatCode>0.0%</c:formatCode>
                <c:ptCount val="8"/>
                <c:pt idx="0">
                  <c:v>0.15616513717171851</c:v>
                </c:pt>
                <c:pt idx="1">
                  <c:v>2.9644023944089749E-2</c:v>
                </c:pt>
                <c:pt idx="2">
                  <c:v>0.12873110755464293</c:v>
                </c:pt>
                <c:pt idx="3">
                  <c:v>5.3819906827598234E-2</c:v>
                </c:pt>
                <c:pt idx="4">
                  <c:v>0.30329905282403979</c:v>
                </c:pt>
                <c:pt idx="5">
                  <c:v>0.2688696033311424</c:v>
                </c:pt>
                <c:pt idx="6">
                  <c:v>3.9428058896742731E-2</c:v>
                </c:pt>
                <c:pt idx="7">
                  <c:v>2.004310945002552E-2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b="1" i="0" u="none" strike="noStrike" baseline="0">
                <a:latin typeface="+mn-lt"/>
              </a:rPr>
              <a:t>家庭からの</a:t>
            </a:r>
            <a:r>
              <a:rPr lang="en-US" altLang="ja-JP" sz="1600" b="1" i="0" u="none" strike="noStrike" baseline="0">
                <a:latin typeface="+mn-lt"/>
              </a:rPr>
              <a:t>CO</a:t>
            </a:r>
            <a:r>
              <a:rPr lang="en-US" altLang="ja-JP" sz="1600" b="1" i="0" u="none" strike="noStrike" baseline="-25000">
                <a:latin typeface="+mn-lt"/>
              </a:rPr>
              <a:t>2</a:t>
            </a:r>
            <a:r>
              <a:rPr lang="en-US" altLang="ja-JP" sz="1600" b="1" i="0" u="none" strike="noStrike" baseline="0">
                <a:latin typeface="+mn-lt"/>
              </a:rPr>
              <a:t> </a:t>
            </a:r>
            <a:r>
              <a:rPr lang="ja-JP" altLang="ja-JP" sz="1600" b="1" i="0" u="none" strike="noStrike" baseline="0">
                <a:latin typeface="+mn-lt"/>
              </a:rPr>
              <a:t>排出量（燃料種別）</a:t>
            </a:r>
            <a:r>
              <a:rPr lang="ja-JP" altLang="en-US" sz="1600" b="1" i="0" u="none" strike="noStrike" baseline="0">
                <a:latin typeface="+mn-lt"/>
              </a:rPr>
              <a:t>の推移</a:t>
            </a:r>
            <a:endParaRPr lang="ja-JP" altLang="en-US" sz="1600">
              <a:latin typeface="+mn-lt"/>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'11.Household (per household)'!$W$13</c:f>
              <c:strCache>
                <c:ptCount val="1"/>
                <c:pt idx="0">
                  <c:v>石炭等</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household)'!$AA$13:$BG$13</c:f>
              <c:numCache>
                <c:formatCode>#,##0.0_);[Red]\(#,##0.0\)</c:formatCode>
                <c:ptCount val="33"/>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DE6C-467E-AB1B-D49E7093164E}"/>
            </c:ext>
          </c:extLst>
        </c:ser>
        <c:ser>
          <c:idx val="1"/>
          <c:order val="1"/>
          <c:tx>
            <c:strRef>
              <c:f>'11.Household (per household)'!$W$14</c:f>
              <c:strCache>
                <c:ptCount val="1"/>
                <c:pt idx="0">
                  <c:v>灯油</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household)'!$AA$14:$BH$14</c:f>
              <c:numCache>
                <c:formatCode>#,##0_);[Red]\(#,##0\)</c:formatCode>
                <c:ptCount val="34"/>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pt idx="32">
                  <c:v>298.81373741611748</c:v>
                </c:pt>
                <c:pt idx="33">
                  <c:v>271.50452645968022</c:v>
                </c:pt>
              </c:numCache>
            </c:numRef>
          </c:val>
          <c:extLst>
            <c:ext xmlns:c16="http://schemas.microsoft.com/office/drawing/2014/chart" uri="{C3380CC4-5D6E-409C-BE32-E72D297353CC}">
              <c16:uniqueId val="{00000001-DE6C-467E-AB1B-D49E7093164E}"/>
            </c:ext>
          </c:extLst>
        </c:ser>
        <c:ser>
          <c:idx val="2"/>
          <c:order val="2"/>
          <c:tx>
            <c:strRef>
              <c:f>'11.Household (per household)'!$W$15</c:f>
              <c:strCache>
                <c:ptCount val="1"/>
                <c:pt idx="0">
                  <c:v>LPG</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household)'!$AA$15:$BH$15</c:f>
              <c:numCache>
                <c:formatCode>#,##0_);[Red]\(#,##0\)</c:formatCode>
                <c:ptCount val="34"/>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pt idx="31">
                  <c:v>189.07287134362483</c:v>
                </c:pt>
                <c:pt idx="32">
                  <c:v>178.9114627963165</c:v>
                </c:pt>
                <c:pt idx="33">
                  <c:v>165.68630387903582</c:v>
                </c:pt>
              </c:numCache>
            </c:numRef>
          </c:val>
          <c:extLst>
            <c:ext xmlns:c16="http://schemas.microsoft.com/office/drawing/2014/chart" uri="{C3380CC4-5D6E-409C-BE32-E72D297353CC}">
              <c16:uniqueId val="{00000002-DE6C-467E-AB1B-D49E7093164E}"/>
            </c:ext>
          </c:extLst>
        </c:ser>
        <c:ser>
          <c:idx val="3"/>
          <c:order val="3"/>
          <c:tx>
            <c:strRef>
              <c:f>'11.Household (per household)'!$W$16</c:f>
              <c:strCache>
                <c:ptCount val="1"/>
                <c:pt idx="0">
                  <c:v>都市ガス</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household)'!$AA$16:$BH$16</c:f>
              <c:numCache>
                <c:formatCode>#,##0_);[Red]\(#,##0\)</c:formatCode>
                <c:ptCount val="34"/>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374.76878098634893</c:v>
                </c:pt>
                <c:pt idx="31">
                  <c:v>369.47884739645991</c:v>
                </c:pt>
                <c:pt idx="32">
                  <c:v>345.97631936547293</c:v>
                </c:pt>
                <c:pt idx="33">
                  <c:v>325.95535674332132</c:v>
                </c:pt>
              </c:numCache>
            </c:numRef>
          </c:val>
          <c:extLst>
            <c:ext xmlns:c16="http://schemas.microsoft.com/office/drawing/2014/chart" uri="{C3380CC4-5D6E-409C-BE32-E72D297353CC}">
              <c16:uniqueId val="{00000003-DE6C-467E-AB1B-D49E7093164E}"/>
            </c:ext>
          </c:extLst>
        </c:ser>
        <c:ser>
          <c:idx val="4"/>
          <c:order val="4"/>
          <c:tx>
            <c:strRef>
              <c:f>'11.Household (per household)'!$W$17</c:f>
              <c:strCache>
                <c:ptCount val="1"/>
                <c:pt idx="0">
                  <c:v>電力</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household)'!$AA$17:$BH$17</c:f>
              <c:numCache>
                <c:formatCode>#,##0_);[Red]\(#,##0\)</c:formatCode>
                <c:ptCount val="34"/>
                <c:pt idx="0">
                  <c:v>1623.9057230152578</c:v>
                </c:pt>
                <c:pt idx="1">
                  <c:v>1626.0288000553937</c:v>
                </c:pt>
                <c:pt idx="2">
                  <c:v>1678.4572126532025</c:v>
                </c:pt>
                <c:pt idx="3">
                  <c:v>1579.7509519384735</c:v>
                </c:pt>
                <c:pt idx="4">
                  <c:v>1786.0476132290639</c:v>
                </c:pt>
                <c:pt idx="5">
                  <c:v>1730.9124356973339</c:v>
                </c:pt>
                <c:pt idx="6">
                  <c:v>1707.2081114754742</c:v>
                </c:pt>
                <c:pt idx="7">
                  <c:v>1654.0555816168965</c:v>
                </c:pt>
                <c:pt idx="8">
                  <c:v>1594.6518554317922</c:v>
                </c:pt>
                <c:pt idx="9">
                  <c:v>1688.0454394209844</c:v>
                </c:pt>
                <c:pt idx="10">
                  <c:v>1658.8268834565674</c:v>
                </c:pt>
                <c:pt idx="11">
                  <c:v>1664.700338296994</c:v>
                </c:pt>
                <c:pt idx="12">
                  <c:v>1784.0535049464409</c:v>
                </c:pt>
                <c:pt idx="13">
                  <c:v>1865.7026267689423</c:v>
                </c:pt>
                <c:pt idx="14">
                  <c:v>1852.930300068374</c:v>
                </c:pt>
                <c:pt idx="15">
                  <c:v>1857.1052208431138</c:v>
                </c:pt>
                <c:pt idx="16">
                  <c:v>1758.8151673399707</c:v>
                </c:pt>
                <c:pt idx="17">
                  <c:v>1976.9669752010111</c:v>
                </c:pt>
                <c:pt idx="18">
                  <c:v>1928.084734474719</c:v>
                </c:pt>
                <c:pt idx="19">
                  <c:v>1838.9048288182389</c:v>
                </c:pt>
                <c:pt idx="20">
                  <c:v>2077.3846210907823</c:v>
                </c:pt>
                <c:pt idx="21">
                  <c:v>2321.2425382587726</c:v>
                </c:pt>
                <c:pt idx="22">
                  <c:v>2616.9217416545748</c:v>
                </c:pt>
                <c:pt idx="23">
                  <c:v>2664.7039075176958</c:v>
                </c:pt>
                <c:pt idx="24">
                  <c:v>2476.1457340851707</c:v>
                </c:pt>
                <c:pt idx="25">
                  <c:v>2301.8451360685635</c:v>
                </c:pt>
                <c:pt idx="26">
                  <c:v>2172.9473260562568</c:v>
                </c:pt>
                <c:pt idx="27">
                  <c:v>2161.3027758453054</c:v>
                </c:pt>
                <c:pt idx="28">
                  <c:v>1845.8413307132028</c:v>
                </c:pt>
                <c:pt idx="29">
                  <c:v>1758.3333351504186</c:v>
                </c:pt>
                <c:pt idx="30">
                  <c:v>1883.1796515748129</c:v>
                </c:pt>
                <c:pt idx="31">
                  <c:v>1819.9663458120835</c:v>
                </c:pt>
                <c:pt idx="32">
                  <c:v>1798.7034477503069</c:v>
                </c:pt>
                <c:pt idx="33">
                  <c:v>1659.3954327177373</c:v>
                </c:pt>
              </c:numCache>
            </c:numRef>
          </c:val>
          <c:extLst>
            <c:ext xmlns:c16="http://schemas.microsoft.com/office/drawing/2014/chart" uri="{C3380CC4-5D6E-409C-BE32-E72D297353CC}">
              <c16:uniqueId val="{00000004-DE6C-467E-AB1B-D49E7093164E}"/>
            </c:ext>
          </c:extLst>
        </c:ser>
        <c:ser>
          <c:idx val="5"/>
          <c:order val="5"/>
          <c:tx>
            <c:strRef>
              <c:f>'11.Household (per household)'!$W$18</c:f>
              <c:strCache>
                <c:ptCount val="1"/>
                <c:pt idx="0">
                  <c:v>熱</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household)'!$AA$18:$BH$18</c:f>
              <c:numCache>
                <c:formatCode>#,##0.0_);[Red]\(#,##0.0\)</c:formatCode>
                <c:ptCount val="34"/>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1.4322611441724473</c:v>
                </c:pt>
                <c:pt idx="17">
                  <c:v>1.5197243599042469</c:v>
                </c:pt>
                <c:pt idx="18">
                  <c:v>1.4427961443894743</c:v>
                </c:pt>
                <c:pt idx="19">
                  <c:v>1.3504851092127219</c:v>
                </c:pt>
                <c:pt idx="20">
                  <c:v>1.3395497635679563</c:v>
                </c:pt>
                <c:pt idx="21">
                  <c:v>1.3688948655365174</c:v>
                </c:pt>
                <c:pt idx="22">
                  <c:v>1.3336978284767107</c:v>
                </c:pt>
                <c:pt idx="23">
                  <c:v>1.2894215367182731</c:v>
                </c:pt>
                <c:pt idx="24">
                  <c:v>1.1850726531581357</c:v>
                </c:pt>
                <c:pt idx="25">
                  <c:v>1.1239137795072458</c:v>
                </c:pt>
                <c:pt idx="26">
                  <c:v>1.3285666818697592</c:v>
                </c:pt>
                <c:pt idx="27">
                  <c:v>1.3198943609108762</c:v>
                </c:pt>
                <c:pt idx="28">
                  <c:v>1.2230931937814178</c:v>
                </c:pt>
                <c:pt idx="29">
                  <c:v>1.1328370450706891</c:v>
                </c:pt>
                <c:pt idx="30">
                  <c:v>1.1546117614483855</c:v>
                </c:pt>
                <c:pt idx="31">
                  <c:v>1.0955585247639219</c:v>
                </c:pt>
                <c:pt idx="32">
                  <c:v>1.0408144439343752</c:v>
                </c:pt>
                <c:pt idx="33">
                  <c:v>0.97285912905866145</c:v>
                </c:pt>
              </c:numCache>
            </c:numRef>
          </c:val>
          <c:extLst>
            <c:ext xmlns:c16="http://schemas.microsoft.com/office/drawing/2014/chart" uri="{C3380CC4-5D6E-409C-BE32-E72D297353CC}">
              <c16:uniqueId val="{00000005-DE6C-467E-AB1B-D49E7093164E}"/>
            </c:ext>
          </c:extLst>
        </c:ser>
        <c:ser>
          <c:idx val="6"/>
          <c:order val="6"/>
          <c:tx>
            <c:strRef>
              <c:f>'11.Household (per household)'!$W$19</c:f>
              <c:strCache>
                <c:ptCount val="1"/>
                <c:pt idx="0">
                  <c:v>ガソリン</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household)'!$AA$19:$BH$19</c:f>
              <c:numCache>
                <c:formatCode>#,##0_);[Red]\(#,##0\)</c:formatCode>
                <c:ptCount val="34"/>
                <c:pt idx="0">
                  <c:v>1020.5675926970843</c:v>
                </c:pt>
                <c:pt idx="1">
                  <c:v>986.32293219349935</c:v>
                </c:pt>
                <c:pt idx="2">
                  <c:v>1109.7494493133829</c:v>
                </c:pt>
                <c:pt idx="3">
                  <c:v>1155.4008108590317</c:v>
                </c:pt>
                <c:pt idx="4">
                  <c:v>1239.4054907413893</c:v>
                </c:pt>
                <c:pt idx="5">
                  <c:v>1219.3623831608488</c:v>
                </c:pt>
                <c:pt idx="6">
                  <c:v>1297.8870751753366</c:v>
                </c:pt>
                <c:pt idx="7">
                  <c:v>1179.5335120564134</c:v>
                </c:pt>
                <c:pt idx="8">
                  <c:v>1256.004881226502</c:v>
                </c:pt>
                <c:pt idx="9">
                  <c:v>1323.3056025813416</c:v>
                </c:pt>
                <c:pt idx="10">
                  <c:v>1371.029261166761</c:v>
                </c:pt>
                <c:pt idx="11">
                  <c:v>1353.9379712872319</c:v>
                </c:pt>
                <c:pt idx="12">
                  <c:v>1385.5149317398725</c:v>
                </c:pt>
                <c:pt idx="13">
                  <c:v>1417.2976134708651</c:v>
                </c:pt>
                <c:pt idx="14">
                  <c:v>1387.1394471122726</c:v>
                </c:pt>
                <c:pt idx="15">
                  <c:v>1351.8664718395503</c:v>
                </c:pt>
                <c:pt idx="16">
                  <c:v>1326.6757077942673</c:v>
                </c:pt>
                <c:pt idx="17">
                  <c:v>1304.5862585123079</c:v>
                </c:pt>
                <c:pt idx="18">
                  <c:v>1310.9718246254943</c:v>
                </c:pt>
                <c:pt idx="19">
                  <c:v>1240.537919490622</c:v>
                </c:pt>
                <c:pt idx="20">
                  <c:v>1228.8624778130186</c:v>
                </c:pt>
                <c:pt idx="21">
                  <c:v>1184.8478282480378</c:v>
                </c:pt>
                <c:pt idx="22">
                  <c:v>1185.8621899518014</c:v>
                </c:pt>
                <c:pt idx="23">
                  <c:v>1131.7968780486469</c:v>
                </c:pt>
                <c:pt idx="24">
                  <c:v>1052.9401029057469</c:v>
                </c:pt>
                <c:pt idx="25">
                  <c:v>1044.5446951438823</c:v>
                </c:pt>
                <c:pt idx="26">
                  <c:v>991.07663480422218</c:v>
                </c:pt>
                <c:pt idx="27">
                  <c:v>1000.5708577014514</c:v>
                </c:pt>
                <c:pt idx="28">
                  <c:v>1011.9176658680016</c:v>
                </c:pt>
                <c:pt idx="29">
                  <c:v>994.59030775393057</c:v>
                </c:pt>
                <c:pt idx="30">
                  <c:v>849.35387338992348</c:v>
                </c:pt>
                <c:pt idx="31">
                  <c:v>863.94687769292443</c:v>
                </c:pt>
                <c:pt idx="32">
                  <c:v>911.18063358980112</c:v>
                </c:pt>
                <c:pt idx="33">
                  <c:v>914.90354902418301</c:v>
                </c:pt>
              </c:numCache>
            </c:numRef>
          </c:val>
          <c:extLst>
            <c:ext xmlns:c16="http://schemas.microsoft.com/office/drawing/2014/chart" uri="{C3380CC4-5D6E-409C-BE32-E72D297353CC}">
              <c16:uniqueId val="{00000006-DE6C-467E-AB1B-D49E7093164E}"/>
            </c:ext>
          </c:extLst>
        </c:ser>
        <c:ser>
          <c:idx val="7"/>
          <c:order val="7"/>
          <c:tx>
            <c:strRef>
              <c:f>'11.Household (per household)'!$W$20</c:f>
              <c:strCache>
                <c:ptCount val="1"/>
                <c:pt idx="0">
                  <c:v>軽油</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household)'!$AA$20:$BH$20</c:f>
              <c:numCache>
                <c:formatCode>#,##0_);[Red]\(#,##0\)</c:formatCode>
                <c:ptCount val="34"/>
                <c:pt idx="0">
                  <c:v>163.8074723099383</c:v>
                </c:pt>
                <c:pt idx="1">
                  <c:v>176.13472182357202</c:v>
                </c:pt>
                <c:pt idx="2">
                  <c:v>213.76244432254123</c:v>
                </c:pt>
                <c:pt idx="3">
                  <c:v>244.99189317670147</c:v>
                </c:pt>
                <c:pt idx="4">
                  <c:v>286.77594613288761</c:v>
                </c:pt>
                <c:pt idx="5">
                  <c:v>293.13904481052015</c:v>
                </c:pt>
                <c:pt idx="6">
                  <c:v>314.00981124663997</c:v>
                </c:pt>
                <c:pt idx="7">
                  <c:v>274.7636386830585</c:v>
                </c:pt>
                <c:pt idx="8">
                  <c:v>276.08478193055481</c:v>
                </c:pt>
                <c:pt idx="9">
                  <c:v>270.7109515727002</c:v>
                </c:pt>
                <c:pt idx="10">
                  <c:v>247.58026967236378</c:v>
                </c:pt>
                <c:pt idx="11">
                  <c:v>228.26559998134749</c:v>
                </c:pt>
                <c:pt idx="12">
                  <c:v>202.28727098355247</c:v>
                </c:pt>
                <c:pt idx="13">
                  <c:v>181.82504273379595</c:v>
                </c:pt>
                <c:pt idx="14">
                  <c:v>165.41105577915431</c:v>
                </c:pt>
                <c:pt idx="15">
                  <c:v>140.58053847400876</c:v>
                </c:pt>
                <c:pt idx="16">
                  <c:v>111.36718060800584</c:v>
                </c:pt>
                <c:pt idx="17">
                  <c:v>91.99992260102843</c:v>
                </c:pt>
                <c:pt idx="18">
                  <c:v>76.851516550308588</c:v>
                </c:pt>
                <c:pt idx="19">
                  <c:v>59.084157384371458</c:v>
                </c:pt>
                <c:pt idx="20">
                  <c:v>53.987927377357032</c:v>
                </c:pt>
                <c:pt idx="21">
                  <c:v>50.75757204167703</c:v>
                </c:pt>
                <c:pt idx="22">
                  <c:v>46.422628796846794</c:v>
                </c:pt>
                <c:pt idx="23">
                  <c:v>46.369413110807521</c:v>
                </c:pt>
                <c:pt idx="24">
                  <c:v>43.68860301871603</c:v>
                </c:pt>
                <c:pt idx="25">
                  <c:v>45.739592918967375</c:v>
                </c:pt>
                <c:pt idx="26">
                  <c:v>43.833411955450629</c:v>
                </c:pt>
                <c:pt idx="27">
                  <c:v>46.325391192072772</c:v>
                </c:pt>
                <c:pt idx="28">
                  <c:v>49.649149108354464</c:v>
                </c:pt>
                <c:pt idx="29">
                  <c:v>52.585382524715136</c:v>
                </c:pt>
                <c:pt idx="30">
                  <c:v>42.575920144014177</c:v>
                </c:pt>
                <c:pt idx="31">
                  <c:v>47.088831183806292</c:v>
                </c:pt>
                <c:pt idx="32">
                  <c:v>51.290365676271932</c:v>
                </c:pt>
                <c:pt idx="33">
                  <c:v>55.245224550623284</c:v>
                </c:pt>
              </c:numCache>
            </c:numRef>
          </c:val>
          <c:extLst>
            <c:ext xmlns:c16="http://schemas.microsoft.com/office/drawing/2014/chart" uri="{C3380CC4-5D6E-409C-BE32-E72D297353CC}">
              <c16:uniqueId val="{00000007-DE6C-467E-AB1B-D49E7093164E}"/>
            </c:ext>
          </c:extLst>
        </c:ser>
        <c:ser>
          <c:idx val="8"/>
          <c:order val="8"/>
          <c:tx>
            <c:strRef>
              <c:f>'11.Household (per household)'!$W$21</c:f>
              <c:strCache>
                <c:ptCount val="1"/>
                <c:pt idx="0">
                  <c:v>ごみ処理</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household)'!$AA$21:$BH$21</c:f>
              <c:numCache>
                <c:formatCode>#,##0_);[Red]\(#,##0\)</c:formatCode>
                <c:ptCount val="34"/>
                <c:pt idx="0">
                  <c:v>271.02855395487086</c:v>
                </c:pt>
                <c:pt idx="1">
                  <c:v>273.500381684682</c:v>
                </c:pt>
                <c:pt idx="2">
                  <c:v>273.72361312132568</c:v>
                </c:pt>
                <c:pt idx="3">
                  <c:v>270.90715322033236</c:v>
                </c:pt>
                <c:pt idx="4">
                  <c:v>278.43520856759301</c:v>
                </c:pt>
                <c:pt idx="5">
                  <c:v>281.09773829442372</c:v>
                </c:pt>
                <c:pt idx="6">
                  <c:v>286.01375045076924</c:v>
                </c:pt>
                <c:pt idx="7">
                  <c:v>288.13290450795944</c:v>
                </c:pt>
                <c:pt idx="8">
                  <c:v>286.52364122520169</c:v>
                </c:pt>
                <c:pt idx="9">
                  <c:v>290.16327600764373</c:v>
                </c:pt>
                <c:pt idx="10">
                  <c:v>297.3339101420014</c:v>
                </c:pt>
                <c:pt idx="11">
                  <c:v>299.43795252896217</c:v>
                </c:pt>
                <c:pt idx="12">
                  <c:v>301.8573303568096</c:v>
                </c:pt>
                <c:pt idx="13">
                  <c:v>302.47486100503369</c:v>
                </c:pt>
                <c:pt idx="14">
                  <c:v>284.30522002324159</c:v>
                </c:pt>
                <c:pt idx="15">
                  <c:v>259.97078165747735</c:v>
                </c:pt>
                <c:pt idx="16">
                  <c:v>234.67541696748611</c:v>
                </c:pt>
                <c:pt idx="17">
                  <c:v>226.46431295496296</c:v>
                </c:pt>
                <c:pt idx="18">
                  <c:v>218.77900989894687</c:v>
                </c:pt>
                <c:pt idx="19">
                  <c:v>180.46196677142399</c:v>
                </c:pt>
                <c:pt idx="20">
                  <c:v>173.763008729841</c:v>
                </c:pt>
                <c:pt idx="21">
                  <c:v>188.73379796292454</c:v>
                </c:pt>
                <c:pt idx="22">
                  <c:v>187.48739320940203</c:v>
                </c:pt>
                <c:pt idx="23">
                  <c:v>173.87745560736576</c:v>
                </c:pt>
                <c:pt idx="24">
                  <c:v>153.21427949193802</c:v>
                </c:pt>
                <c:pt idx="25">
                  <c:v>148.15641385781632</c:v>
                </c:pt>
                <c:pt idx="26">
                  <c:v>145.75930464418656</c:v>
                </c:pt>
                <c:pt idx="27">
                  <c:v>148.94845709465451</c:v>
                </c:pt>
                <c:pt idx="28">
                  <c:v>146.98900602174422</c:v>
                </c:pt>
                <c:pt idx="29">
                  <c:v>151.93239836081636</c:v>
                </c:pt>
                <c:pt idx="30">
                  <c:v>155.49918206435217</c:v>
                </c:pt>
                <c:pt idx="31">
                  <c:v>151.18228548245102</c:v>
                </c:pt>
                <c:pt idx="32">
                  <c:v>147.24550486312162</c:v>
                </c:pt>
                <c:pt idx="33">
                  <c:v>142.26629752564401</c:v>
                </c:pt>
              </c:numCache>
            </c:numRef>
          </c:val>
          <c:extLst>
            <c:ext xmlns:c16="http://schemas.microsoft.com/office/drawing/2014/chart" uri="{C3380CC4-5D6E-409C-BE32-E72D297353CC}">
              <c16:uniqueId val="{00000008-DE6C-467E-AB1B-D49E7093164E}"/>
            </c:ext>
          </c:extLst>
        </c:ser>
        <c:ser>
          <c:idx val="9"/>
          <c:order val="9"/>
          <c:tx>
            <c:strRef>
              <c:f>'11.Household (per household)'!$W$22</c:f>
              <c:strCache>
                <c:ptCount val="1"/>
                <c:pt idx="0">
                  <c:v>水道</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household)'!$AA$22:$BH$22</c:f>
              <c:numCache>
                <c:formatCode>#,##0.0_);[Red]\(#,##0.0\)</c:formatCode>
                <c:ptCount val="34"/>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99.270542529468813</c:v>
                </c:pt>
                <c:pt idx="24">
                  <c:v>98.225217270104395</c:v>
                </c:pt>
                <c:pt idx="25">
                  <c:v>86.322425489812389</c:v>
                </c:pt>
                <c:pt idx="26">
                  <c:v>81.068910253341656</c:v>
                </c:pt>
                <c:pt idx="27">
                  <c:v>83.204182407427197</c:v>
                </c:pt>
                <c:pt idx="28">
                  <c:v>88.748352596228685</c:v>
                </c:pt>
                <c:pt idx="29">
                  <c:v>82.713098774768696</c:v>
                </c:pt>
                <c:pt idx="30">
                  <c:v>71.010133695849248</c:v>
                </c:pt>
                <c:pt idx="31">
                  <c:v>63.372570057560424</c:v>
                </c:pt>
                <c:pt idx="32">
                  <c:v>77.671678087402043</c:v>
                </c:pt>
                <c:pt idx="33">
                  <c:v>72.320551712271723</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household)'!$AA$12:$BH$12</c:f>
              <c:numCache>
                <c:formatCode>#,##0_);[Red]\(#,##0\)</c:formatCode>
                <c:ptCount val="34"/>
                <c:pt idx="0">
                  <c:v>4525.3137753801102</c:v>
                </c:pt>
                <c:pt idx="1">
                  <c:v>4525.3672186051926</c:v>
                </c:pt>
                <c:pt idx="2">
                  <c:v>4799.3385522633725</c:v>
                </c:pt>
                <c:pt idx="3">
                  <c:v>4838.8455944873749</c:v>
                </c:pt>
                <c:pt idx="4">
                  <c:v>5138.9135504794986</c:v>
                </c:pt>
                <c:pt idx="5">
                  <c:v>5139.1086787748327</c:v>
                </c:pt>
                <c:pt idx="6">
                  <c:v>5241.5658240424364</c:v>
                </c:pt>
                <c:pt idx="7">
                  <c:v>4932.8249836013701</c:v>
                </c:pt>
                <c:pt idx="8">
                  <c:v>4923.0711365589314</c:v>
                </c:pt>
                <c:pt idx="9">
                  <c:v>5098.6459515809402</c:v>
                </c:pt>
                <c:pt idx="10">
                  <c:v>5155.4653371950153</c:v>
                </c:pt>
                <c:pt idx="11">
                  <c:v>5027.1773082299605</c:v>
                </c:pt>
                <c:pt idx="12">
                  <c:v>5194.85167562894</c:v>
                </c:pt>
                <c:pt idx="13">
                  <c:v>5203.0582870303506</c:v>
                </c:pt>
                <c:pt idx="14">
                  <c:v>5108.2672717778159</c:v>
                </c:pt>
                <c:pt idx="15">
                  <c:v>5053.2290358144228</c:v>
                </c:pt>
                <c:pt idx="16">
                  <c:v>4773.8768699883531</c:v>
                </c:pt>
                <c:pt idx="17">
                  <c:v>4919.8103462676272</c:v>
                </c:pt>
                <c:pt idx="18">
                  <c:v>4782.916238625884</c:v>
                </c:pt>
                <c:pt idx="19">
                  <c:v>4554.9560874380913</c:v>
                </c:pt>
                <c:pt idx="20">
                  <c:v>4813.1989221721487</c:v>
                </c:pt>
                <c:pt idx="21">
                  <c:v>4993.0433073661316</c:v>
                </c:pt>
                <c:pt idx="22">
                  <c:v>5282.5191895987746</c:v>
                </c:pt>
                <c:pt idx="23">
                  <c:v>5195.3565948653641</c:v>
                </c:pt>
                <c:pt idx="24">
                  <c:v>4853.7903367675453</c:v>
                </c:pt>
                <c:pt idx="25">
                  <c:v>4600.3532967035662</c:v>
                </c:pt>
                <c:pt idx="26">
                  <c:v>4405.3010847441674</c:v>
                </c:pt>
                <c:pt idx="27">
                  <c:v>4463.2620628862951</c:v>
                </c:pt>
                <c:pt idx="28">
                  <c:v>4035.5162867324389</c:v>
                </c:pt>
                <c:pt idx="29">
                  <c:v>3944.6114100718642</c:v>
                </c:pt>
                <c:pt idx="30">
                  <c:v>3940.6798697059421</c:v>
                </c:pt>
                <c:pt idx="31">
                  <c:v>3809.5787985995371</c:v>
                </c:pt>
                <c:pt idx="32">
                  <c:v>3810.8339639887454</c:v>
                </c:pt>
                <c:pt idx="33">
                  <c:v>3608.2501017415557</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tickLblSkip val="1"/>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b="1" i="0" u="none" strike="noStrike" baseline="0">
                <a:latin typeface="+mn-lt"/>
              </a:rPr>
              <a:t>家庭からの</a:t>
            </a:r>
            <a:r>
              <a:rPr lang="en-US" altLang="ja-JP" sz="1600" b="1" i="0" u="none" strike="noStrike" baseline="0">
                <a:latin typeface="+mn-lt"/>
              </a:rPr>
              <a:t>CO</a:t>
            </a:r>
            <a:r>
              <a:rPr lang="en-US" altLang="ja-JP" sz="1600" b="1" i="0" u="none" strike="noStrike" baseline="-25000">
                <a:latin typeface="+mn-lt"/>
              </a:rPr>
              <a:t>2 </a:t>
            </a:r>
            <a:r>
              <a:rPr lang="ja-JP" altLang="ja-JP" sz="1600" b="1" i="0" u="none" strike="noStrike" baseline="0">
                <a:latin typeface="+mn-lt"/>
              </a:rPr>
              <a:t>排出量（用途別）</a:t>
            </a:r>
            <a:r>
              <a:rPr lang="ja-JP" altLang="en-US" sz="1600" b="1" i="0" u="none" strike="noStrike" baseline="0">
                <a:latin typeface="+mn-lt"/>
              </a:rPr>
              <a:t>の推移</a:t>
            </a:r>
            <a:endParaRPr lang="ja-JP" altLang="en-US" sz="1600">
              <a:latin typeface="+mn-lt"/>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'11.Household (per household)'!$W$41</c:f>
              <c:strCache>
                <c:ptCount val="1"/>
                <c:pt idx="0">
                  <c:v>暖房</c:v>
                </c:pt>
              </c:strCache>
            </c:strRef>
          </c:tx>
          <c:spPr>
            <a:solidFill>
              <a:schemeClr val="accent2">
                <a:lumMod val="75000"/>
              </a:schemeClr>
            </a:solidFill>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household)'!$AA$41:$BH$41</c:f>
              <c:numCache>
                <c:formatCode>#,##0_);[Red]\(#,##0\)</c:formatCode>
                <c:ptCount val="34"/>
                <c:pt idx="0">
                  <c:v>659.1477114609728</c:v>
                </c:pt>
                <c:pt idx="1">
                  <c:v>658.84759326769438</c:v>
                </c:pt>
                <c:pt idx="2">
                  <c:v>698.27859684511702</c:v>
                </c:pt>
                <c:pt idx="3">
                  <c:v>719.42449612561381</c:v>
                </c:pt>
                <c:pt idx="4">
                  <c:v>720.15743656504776</c:v>
                </c:pt>
                <c:pt idx="5">
                  <c:v>751.22718440060714</c:v>
                </c:pt>
                <c:pt idx="6">
                  <c:v>778.26555501446376</c:v>
                </c:pt>
                <c:pt idx="7">
                  <c:v>733.77782134481754</c:v>
                </c:pt>
                <c:pt idx="8">
                  <c:v>720.80368546126181</c:v>
                </c:pt>
                <c:pt idx="9">
                  <c:v>750.67792838450589</c:v>
                </c:pt>
                <c:pt idx="10">
                  <c:v>798.1473254000631</c:v>
                </c:pt>
                <c:pt idx="11">
                  <c:v>754.4205358576155</c:v>
                </c:pt>
                <c:pt idx="12">
                  <c:v>801.35067871728336</c:v>
                </c:pt>
                <c:pt idx="13">
                  <c:v>747.83101261839283</c:v>
                </c:pt>
                <c:pt idx="14">
                  <c:v>775.32259637570974</c:v>
                </c:pt>
                <c:pt idx="15">
                  <c:v>807.11024816185261</c:v>
                </c:pt>
                <c:pt idx="16">
                  <c:v>740.56474687490754</c:v>
                </c:pt>
                <c:pt idx="17">
                  <c:v>752.11089841669798</c:v>
                </c:pt>
                <c:pt idx="18">
                  <c:v>712.79587767618682</c:v>
                </c:pt>
                <c:pt idx="19">
                  <c:v>706.0213221283891</c:v>
                </c:pt>
                <c:pt idx="20">
                  <c:v>769.12840999083687</c:v>
                </c:pt>
                <c:pt idx="21">
                  <c:v>790.93992299109709</c:v>
                </c:pt>
                <c:pt idx="22">
                  <c:v>812.83874770386797</c:v>
                </c:pt>
                <c:pt idx="23">
                  <c:v>798.00096224194294</c:v>
                </c:pt>
                <c:pt idx="24">
                  <c:v>752.51666857629004</c:v>
                </c:pt>
                <c:pt idx="25">
                  <c:v>706.62212026843292</c:v>
                </c:pt>
                <c:pt idx="26">
                  <c:v>698.29745523722409</c:v>
                </c:pt>
                <c:pt idx="27">
                  <c:v>725.78509474997099</c:v>
                </c:pt>
                <c:pt idx="28">
                  <c:v>617.6932780395058</c:v>
                </c:pt>
                <c:pt idx="29">
                  <c:v>607.20583455401959</c:v>
                </c:pt>
                <c:pt idx="30">
                  <c:v>644.98170537466467</c:v>
                </c:pt>
                <c:pt idx="31">
                  <c:v>656.20774410219644</c:v>
                </c:pt>
                <c:pt idx="32">
                  <c:v>613.15638675621972</c:v>
                </c:pt>
                <c:pt idx="33">
                  <c:v>563.48287208833733</c:v>
                </c:pt>
              </c:numCache>
            </c:numRef>
          </c:val>
          <c:extLst>
            <c:ext xmlns:c16="http://schemas.microsoft.com/office/drawing/2014/chart" uri="{C3380CC4-5D6E-409C-BE32-E72D297353CC}">
              <c16:uniqueId val="{00000000-EC67-46AC-8A56-1FD4C1A09225}"/>
            </c:ext>
          </c:extLst>
        </c:ser>
        <c:ser>
          <c:idx val="1"/>
          <c:order val="1"/>
          <c:tx>
            <c:strRef>
              <c:f>'11.Household (per household)'!$W$42</c:f>
              <c:strCache>
                <c:ptCount val="1"/>
                <c:pt idx="0">
                  <c:v>冷房</c:v>
                </c:pt>
              </c:strCache>
            </c:strRef>
          </c:tx>
          <c:spPr>
            <a:solidFill>
              <a:schemeClr val="accent1">
                <a:lumMod val="75000"/>
              </a:schemeClr>
            </a:solidFill>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household)'!$AA$42:$BH$42</c:f>
              <c:numCache>
                <c:formatCode>#,##0_);[Red]\(#,##0\)</c:formatCode>
                <c:ptCount val="34"/>
                <c:pt idx="0">
                  <c:v>92.242993513416224</c:v>
                </c:pt>
                <c:pt idx="1">
                  <c:v>92.386088593195907</c:v>
                </c:pt>
                <c:pt idx="2">
                  <c:v>95.38717482636342</c:v>
                </c:pt>
                <c:pt idx="3">
                  <c:v>89.797772699757914</c:v>
                </c:pt>
                <c:pt idx="4">
                  <c:v>101.5461144820182</c:v>
                </c:pt>
                <c:pt idx="5">
                  <c:v>98.43171576390418</c:v>
                </c:pt>
                <c:pt idx="6">
                  <c:v>97.103001242068231</c:v>
                </c:pt>
                <c:pt idx="7">
                  <c:v>94.097755343039424</c:v>
                </c:pt>
                <c:pt idx="8">
                  <c:v>90.735022453951146</c:v>
                </c:pt>
                <c:pt idx="9">
                  <c:v>96.06610890095979</c:v>
                </c:pt>
                <c:pt idx="10">
                  <c:v>94.419431558900854</c:v>
                </c:pt>
                <c:pt idx="11">
                  <c:v>94.708560664996284</c:v>
                </c:pt>
                <c:pt idx="12">
                  <c:v>101.45071096780927</c:v>
                </c:pt>
                <c:pt idx="13">
                  <c:v>106.04370251365064</c:v>
                </c:pt>
                <c:pt idx="14">
                  <c:v>105.26838520877612</c:v>
                </c:pt>
                <c:pt idx="15">
                  <c:v>105.45640811332409</c:v>
                </c:pt>
                <c:pt idx="16">
                  <c:v>99.828698837078903</c:v>
                </c:pt>
                <c:pt idx="17">
                  <c:v>112.15909994285254</c:v>
                </c:pt>
                <c:pt idx="18">
                  <c:v>109.33576498102032</c:v>
                </c:pt>
                <c:pt idx="19">
                  <c:v>104.23115360133801</c:v>
                </c:pt>
                <c:pt idx="20">
                  <c:v>117.6951270163059</c:v>
                </c:pt>
                <c:pt idx="21">
                  <c:v>129.42625560468696</c:v>
                </c:pt>
                <c:pt idx="22">
                  <c:v>143.49397499753087</c:v>
                </c:pt>
                <c:pt idx="23">
                  <c:v>143.57872384909516</c:v>
                </c:pt>
                <c:pt idx="24">
                  <c:v>130.99253102191636</c:v>
                </c:pt>
                <c:pt idx="25">
                  <c:v>119.44766285060072</c:v>
                </c:pt>
                <c:pt idx="26">
                  <c:v>110.49732145845208</c:v>
                </c:pt>
                <c:pt idx="27">
                  <c:v>107.5852982601192</c:v>
                </c:pt>
                <c:pt idx="28">
                  <c:v>89.837956504322548</c:v>
                </c:pt>
                <c:pt idx="29">
                  <c:v>83.568556580128458</c:v>
                </c:pt>
                <c:pt idx="30">
                  <c:v>87.278311463374123</c:v>
                </c:pt>
                <c:pt idx="31">
                  <c:v>85.745824383351746</c:v>
                </c:pt>
                <c:pt idx="32">
                  <c:v>115.94271465529025</c:v>
                </c:pt>
                <c:pt idx="33">
                  <c:v>106.96305241229095</c:v>
                </c:pt>
              </c:numCache>
            </c:numRef>
          </c:val>
          <c:extLst>
            <c:ext xmlns:c16="http://schemas.microsoft.com/office/drawing/2014/chart" uri="{C3380CC4-5D6E-409C-BE32-E72D297353CC}">
              <c16:uniqueId val="{00000001-EC67-46AC-8A56-1FD4C1A09225}"/>
            </c:ext>
          </c:extLst>
        </c:ser>
        <c:ser>
          <c:idx val="2"/>
          <c:order val="2"/>
          <c:tx>
            <c:strRef>
              <c:f>'11.Household (per household)'!$W$43</c:f>
              <c:strCache>
                <c:ptCount val="1"/>
                <c:pt idx="0">
                  <c:v>給湯</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household)'!$AA$43:$BH$43</c:f>
              <c:numCache>
                <c:formatCode>#,##0_);[Red]\(#,##0\)</c:formatCode>
                <c:ptCount val="34"/>
                <c:pt idx="0">
                  <c:v>833.22863215873463</c:v>
                </c:pt>
                <c:pt idx="1">
                  <c:v>832.90780407400837</c:v>
                </c:pt>
                <c:pt idx="2">
                  <c:v>845.90940924169468</c:v>
                </c:pt>
                <c:pt idx="3">
                  <c:v>857.85086887553871</c:v>
                </c:pt>
                <c:pt idx="4">
                  <c:v>835.40468390686135</c:v>
                </c:pt>
                <c:pt idx="5">
                  <c:v>850.31865309905061</c:v>
                </c:pt>
                <c:pt idx="6">
                  <c:v>848.02979262811994</c:v>
                </c:pt>
                <c:pt idx="7">
                  <c:v>800.05899655189876</c:v>
                </c:pt>
                <c:pt idx="8">
                  <c:v>782.34032800140335</c:v>
                </c:pt>
                <c:pt idx="9">
                  <c:v>786.73585598200418</c:v>
                </c:pt>
                <c:pt idx="10">
                  <c:v>791.45150933031027</c:v>
                </c:pt>
                <c:pt idx="11">
                  <c:v>754.89183746291542</c:v>
                </c:pt>
                <c:pt idx="12">
                  <c:v>772.25231839425328</c:v>
                </c:pt>
                <c:pt idx="13">
                  <c:v>758.00351052085841</c:v>
                </c:pt>
                <c:pt idx="14">
                  <c:v>733.93954039283472</c:v>
                </c:pt>
                <c:pt idx="15">
                  <c:v>739.13119368320156</c:v>
                </c:pt>
                <c:pt idx="16">
                  <c:v>699.58917542017957</c:v>
                </c:pt>
                <c:pt idx="17">
                  <c:v>705.62932981529298</c:v>
                </c:pt>
                <c:pt idx="18">
                  <c:v>667.95906674511946</c:v>
                </c:pt>
                <c:pt idx="19">
                  <c:v>650.72295648583042</c:v>
                </c:pt>
                <c:pt idx="20">
                  <c:v>680.56413503480621</c:v>
                </c:pt>
                <c:pt idx="21">
                  <c:v>678.56779687831488</c:v>
                </c:pt>
                <c:pt idx="22">
                  <c:v>692.12152522831946</c:v>
                </c:pt>
                <c:pt idx="23">
                  <c:v>677.00345319529765</c:v>
                </c:pt>
                <c:pt idx="24">
                  <c:v>645.91509782407445</c:v>
                </c:pt>
                <c:pt idx="25">
                  <c:v>611.18790948148478</c:v>
                </c:pt>
                <c:pt idx="26">
                  <c:v>598.33598221360751</c:v>
                </c:pt>
                <c:pt idx="27">
                  <c:v>619.79261946122938</c:v>
                </c:pt>
                <c:pt idx="28">
                  <c:v>547.95190300138677</c:v>
                </c:pt>
                <c:pt idx="29">
                  <c:v>551.25651807682641</c:v>
                </c:pt>
                <c:pt idx="30">
                  <c:v>576.36948303315819</c:v>
                </c:pt>
                <c:pt idx="31">
                  <c:v>540.690726375998</c:v>
                </c:pt>
                <c:pt idx="32">
                  <c:v>499.07334417015971</c:v>
                </c:pt>
                <c:pt idx="33">
                  <c:v>464.4940319313435</c:v>
                </c:pt>
              </c:numCache>
            </c:numRef>
          </c:val>
          <c:extLst>
            <c:ext xmlns:c16="http://schemas.microsoft.com/office/drawing/2014/chart" uri="{C3380CC4-5D6E-409C-BE32-E72D297353CC}">
              <c16:uniqueId val="{00000002-EC67-46AC-8A56-1FD4C1A09225}"/>
            </c:ext>
          </c:extLst>
        </c:ser>
        <c:ser>
          <c:idx val="3"/>
          <c:order val="3"/>
          <c:tx>
            <c:strRef>
              <c:f>'11.Household (per household)'!$W$44</c:f>
              <c:strCache>
                <c:ptCount val="1"/>
                <c:pt idx="0">
                  <c:v>厨房</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household)'!$AA$44:$BH$44</c:f>
              <c:numCache>
                <c:formatCode>#,##0_);[Red]\(#,##0\)</c:formatCode>
                <c:ptCount val="34"/>
                <c:pt idx="0">
                  <c:v>239.10991225342102</c:v>
                </c:pt>
                <c:pt idx="1">
                  <c:v>242.24618362247739</c:v>
                </c:pt>
                <c:pt idx="2">
                  <c:v>245.62342635790796</c:v>
                </c:pt>
                <c:pt idx="3">
                  <c:v>248.78913992848064</c:v>
                </c:pt>
                <c:pt idx="4">
                  <c:v>249.32310886648091</c:v>
                </c:pt>
                <c:pt idx="5">
                  <c:v>251.81579943143444</c:v>
                </c:pt>
                <c:pt idx="6">
                  <c:v>250.6576897249839</c:v>
                </c:pt>
                <c:pt idx="7">
                  <c:v>240.07661261397357</c:v>
                </c:pt>
                <c:pt idx="8">
                  <c:v>237.72234255702747</c:v>
                </c:pt>
                <c:pt idx="9">
                  <c:v>239.70602613969086</c:v>
                </c:pt>
                <c:pt idx="10">
                  <c:v>237.6565524065615</c:v>
                </c:pt>
                <c:pt idx="11">
                  <c:v>230.32333268065898</c:v>
                </c:pt>
                <c:pt idx="12">
                  <c:v>234.81560940865904</c:v>
                </c:pt>
                <c:pt idx="13">
                  <c:v>240.4100949616747</c:v>
                </c:pt>
                <c:pt idx="14">
                  <c:v>228.08688429198961</c:v>
                </c:pt>
                <c:pt idx="15">
                  <c:v>226.46187608420976</c:v>
                </c:pt>
                <c:pt idx="16">
                  <c:v>218.99589234950014</c:v>
                </c:pt>
                <c:pt idx="17">
                  <c:v>226.82549108269268</c:v>
                </c:pt>
                <c:pt idx="18">
                  <c:v>216.77872090043971</c:v>
                </c:pt>
                <c:pt idx="19">
                  <c:v>210.05945384799887</c:v>
                </c:pt>
                <c:pt idx="20">
                  <c:v>222.54399477791327</c:v>
                </c:pt>
                <c:pt idx="21">
                  <c:v>227.12417230487284</c:v>
                </c:pt>
                <c:pt idx="22">
                  <c:v>242.55894275131186</c:v>
                </c:pt>
                <c:pt idx="23">
                  <c:v>243.99184825204566</c:v>
                </c:pt>
                <c:pt idx="24">
                  <c:v>234.70515627876509</c:v>
                </c:pt>
                <c:pt idx="25">
                  <c:v>225.78902820945916</c:v>
                </c:pt>
                <c:pt idx="26">
                  <c:v>220.46881231330886</c:v>
                </c:pt>
                <c:pt idx="27">
                  <c:v>229.65439169916161</c:v>
                </c:pt>
                <c:pt idx="28">
                  <c:v>206.15352536317977</c:v>
                </c:pt>
                <c:pt idx="29">
                  <c:v>210.28786064769184</c:v>
                </c:pt>
                <c:pt idx="30">
                  <c:v>223.36997890744581</c:v>
                </c:pt>
                <c:pt idx="31">
                  <c:v>210.32994932631601</c:v>
                </c:pt>
                <c:pt idx="32">
                  <c:v>209.02022820752839</c:v>
                </c:pt>
                <c:pt idx="33">
                  <c:v>194.19568428640238</c:v>
                </c:pt>
              </c:numCache>
            </c:numRef>
          </c:val>
          <c:extLst>
            <c:ext xmlns:c16="http://schemas.microsoft.com/office/drawing/2014/chart" uri="{C3380CC4-5D6E-409C-BE32-E72D297353CC}">
              <c16:uniqueId val="{00000003-EC67-46AC-8A56-1FD4C1A09225}"/>
            </c:ext>
          </c:extLst>
        </c:ser>
        <c:ser>
          <c:idx val="4"/>
          <c:order val="4"/>
          <c:tx>
            <c:strRef>
              <c:f>'11.Household (per household)'!$W$45</c:f>
              <c:strCache>
                <c:ptCount val="1"/>
                <c:pt idx="0">
                  <c:v>動力他※1</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household)'!$AA$45:$BH$45</c:f>
              <c:numCache>
                <c:formatCode>#,##0_);[Red]\(#,##0\)</c:formatCode>
                <c:ptCount val="34"/>
                <c:pt idx="0">
                  <c:v>1194.439506703957</c:v>
                </c:pt>
                <c:pt idx="1">
                  <c:v>1198.6642946513653</c:v>
                </c:pt>
                <c:pt idx="2">
                  <c:v>1239.9482574353926</c:v>
                </c:pt>
                <c:pt idx="3">
                  <c:v>1169.4092311205925</c:v>
                </c:pt>
                <c:pt idx="4">
                  <c:v>1324.7033754069951</c:v>
                </c:pt>
                <c:pt idx="5">
                  <c:v>1286.2156904746641</c:v>
                </c:pt>
                <c:pt idx="6">
                  <c:v>1270.8834414206547</c:v>
                </c:pt>
                <c:pt idx="7">
                  <c:v>1233.443549766868</c:v>
                </c:pt>
                <c:pt idx="8">
                  <c:v>1191.1216724358751</c:v>
                </c:pt>
                <c:pt idx="9">
                  <c:v>1262.8978366012295</c:v>
                </c:pt>
                <c:pt idx="10">
                  <c:v>1242.9489291856833</c:v>
                </c:pt>
                <c:pt idx="11">
                  <c:v>1241.2697920425665</c:v>
                </c:pt>
                <c:pt idx="12">
                  <c:v>1323.7892695381947</c:v>
                </c:pt>
                <c:pt idx="13">
                  <c:v>1377.644616903958</c:v>
                </c:pt>
                <c:pt idx="14">
                  <c:v>1361.5718253023344</c:v>
                </c:pt>
                <c:pt idx="15">
                  <c:v>1358.0243289621658</c:v>
                </c:pt>
                <c:pt idx="16">
                  <c:v>1279.9224234821577</c:v>
                </c:pt>
                <c:pt idx="17">
                  <c:v>1431.719945692389</c:v>
                </c:pt>
                <c:pt idx="18">
                  <c:v>1389.577491406764</c:v>
                </c:pt>
                <c:pt idx="19">
                  <c:v>1318.9145228346724</c:v>
                </c:pt>
                <c:pt idx="20">
                  <c:v>1482.7835890641661</c:v>
                </c:pt>
                <c:pt idx="21">
                  <c:v>1651.0525595241579</c:v>
                </c:pt>
                <c:pt idx="22">
                  <c:v>1854.645447596545</c:v>
                </c:pt>
                <c:pt idx="23">
                  <c:v>1881.4673180306938</c:v>
                </c:pt>
                <c:pt idx="24">
                  <c:v>1741.5926803799937</c:v>
                </c:pt>
                <c:pt idx="25">
                  <c:v>1612.5434484831101</c:v>
                </c:pt>
                <c:pt idx="26">
                  <c:v>1515.9632518643743</c:v>
                </c:pt>
                <c:pt idx="27">
                  <c:v>1501.3957703202079</c:v>
                </c:pt>
                <c:pt idx="28">
                  <c:v>1276.575450229715</c:v>
                </c:pt>
                <c:pt idx="29">
                  <c:v>1210.4714527989672</c:v>
                </c:pt>
                <c:pt idx="30">
                  <c:v>1290.2412816331603</c:v>
                </c:pt>
                <c:pt idx="31">
                  <c:v>1191.0139899949327</c:v>
                </c:pt>
                <c:pt idx="32">
                  <c:v>1186.2531079829498</c:v>
                </c:pt>
                <c:pt idx="33">
                  <c:v>1094.378838210459</c:v>
                </c:pt>
              </c:numCache>
            </c:numRef>
          </c:val>
          <c:extLst>
            <c:ext xmlns:c16="http://schemas.microsoft.com/office/drawing/2014/chart" uri="{C3380CC4-5D6E-409C-BE32-E72D297353CC}">
              <c16:uniqueId val="{00000004-EC67-46AC-8A56-1FD4C1A09225}"/>
            </c:ext>
          </c:extLst>
        </c:ser>
        <c:ser>
          <c:idx val="5"/>
          <c:order val="5"/>
          <c:tx>
            <c:strRef>
              <c:f>'11.Household (per household)'!$W$46</c:f>
              <c:strCache>
                <c:ptCount val="1"/>
                <c:pt idx="0">
                  <c:v>自家用乗用車</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household)'!$AA$46:$BH$46</c:f>
              <c:numCache>
                <c:formatCode>#,##0_);[Red]\(#,##0\)</c:formatCode>
                <c:ptCount val="34"/>
                <c:pt idx="0">
                  <c:v>1184.3750650070224</c:v>
                </c:pt>
                <c:pt idx="1">
                  <c:v>1162.4576540170715</c:v>
                </c:pt>
                <c:pt idx="2">
                  <c:v>1323.511893635924</c:v>
                </c:pt>
                <c:pt idx="3">
                  <c:v>1400.3927040357332</c:v>
                </c:pt>
                <c:pt idx="4">
                  <c:v>1526.1814368742769</c:v>
                </c:pt>
                <c:pt idx="5">
                  <c:v>1512.5014279713689</c:v>
                </c:pt>
                <c:pt idx="6">
                  <c:v>1611.8968864219767</c:v>
                </c:pt>
                <c:pt idx="7">
                  <c:v>1454.2971507394718</c:v>
                </c:pt>
                <c:pt idx="8">
                  <c:v>1532.089663157057</c:v>
                </c:pt>
                <c:pt idx="9">
                  <c:v>1594.0165541540418</c:v>
                </c:pt>
                <c:pt idx="10">
                  <c:v>1618.6095308391248</c:v>
                </c:pt>
                <c:pt idx="11">
                  <c:v>1582.2035712685793</c:v>
                </c:pt>
                <c:pt idx="12">
                  <c:v>1587.8022027234251</c:v>
                </c:pt>
                <c:pt idx="13">
                  <c:v>1599.1226562046611</c:v>
                </c:pt>
                <c:pt idx="14">
                  <c:v>1552.5505028914272</c:v>
                </c:pt>
                <c:pt idx="15">
                  <c:v>1492.4470103135588</c:v>
                </c:pt>
                <c:pt idx="16">
                  <c:v>1438.0428884022733</c:v>
                </c:pt>
                <c:pt idx="17">
                  <c:v>1396.5861811133364</c:v>
                </c:pt>
                <c:pt idx="18">
                  <c:v>1387.8233411758029</c:v>
                </c:pt>
                <c:pt idx="19">
                  <c:v>1299.6220768749934</c:v>
                </c:pt>
                <c:pt idx="20">
                  <c:v>1282.8504051903756</c:v>
                </c:pt>
                <c:pt idx="21">
                  <c:v>1235.6054002897149</c:v>
                </c:pt>
                <c:pt idx="22">
                  <c:v>1232.2848187486484</c:v>
                </c:pt>
                <c:pt idx="23">
                  <c:v>1178.1662911594542</c:v>
                </c:pt>
                <c:pt idx="24">
                  <c:v>1096.628705924463</c:v>
                </c:pt>
                <c:pt idx="25">
                  <c:v>1090.2842880628498</c:v>
                </c:pt>
                <c:pt idx="26">
                  <c:v>1034.9100467596729</c:v>
                </c:pt>
                <c:pt idx="27">
                  <c:v>1046.8962488935242</c:v>
                </c:pt>
                <c:pt idx="28">
                  <c:v>1061.566814976356</c:v>
                </c:pt>
                <c:pt idx="29">
                  <c:v>1047.1756902786458</c:v>
                </c:pt>
                <c:pt idx="30">
                  <c:v>891.92979353393764</c:v>
                </c:pt>
                <c:pt idx="31">
                  <c:v>911.03570887673072</c:v>
                </c:pt>
                <c:pt idx="32">
                  <c:v>962.47099926607314</c:v>
                </c:pt>
                <c:pt idx="33">
                  <c:v>970.14877357480634</c:v>
                </c:pt>
              </c:numCache>
            </c:numRef>
          </c:val>
          <c:extLst>
            <c:ext xmlns:c16="http://schemas.microsoft.com/office/drawing/2014/chart" uri="{C3380CC4-5D6E-409C-BE32-E72D297353CC}">
              <c16:uniqueId val="{00000005-EC67-46AC-8A56-1FD4C1A09225}"/>
            </c:ext>
          </c:extLst>
        </c:ser>
        <c:ser>
          <c:idx val="6"/>
          <c:order val="6"/>
          <c:tx>
            <c:strRef>
              <c:f>'11.Household (per household)'!$W$47</c:f>
              <c:strCache>
                <c:ptCount val="1"/>
                <c:pt idx="0">
                  <c:v>ごみ処理</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household)'!$AA$47:$BH$47</c:f>
              <c:numCache>
                <c:formatCode>#,##0_);[Red]\(#,##0\)</c:formatCode>
                <c:ptCount val="34"/>
                <c:pt idx="0">
                  <c:v>271.02855395487086</c:v>
                </c:pt>
                <c:pt idx="1">
                  <c:v>273.500381684682</c:v>
                </c:pt>
                <c:pt idx="2">
                  <c:v>273.72361312132568</c:v>
                </c:pt>
                <c:pt idx="3">
                  <c:v>270.90715322033236</c:v>
                </c:pt>
                <c:pt idx="4">
                  <c:v>278.43520856759301</c:v>
                </c:pt>
                <c:pt idx="5">
                  <c:v>281.09773829442372</c:v>
                </c:pt>
                <c:pt idx="6">
                  <c:v>286.01375045076924</c:v>
                </c:pt>
                <c:pt idx="7">
                  <c:v>288.13290450795944</c:v>
                </c:pt>
                <c:pt idx="8">
                  <c:v>286.52364122520169</c:v>
                </c:pt>
                <c:pt idx="9">
                  <c:v>290.16327600764373</c:v>
                </c:pt>
                <c:pt idx="10">
                  <c:v>297.3339101420014</c:v>
                </c:pt>
                <c:pt idx="11">
                  <c:v>299.43795252896217</c:v>
                </c:pt>
                <c:pt idx="12">
                  <c:v>301.8573303568096</c:v>
                </c:pt>
                <c:pt idx="13">
                  <c:v>302.47486100503369</c:v>
                </c:pt>
                <c:pt idx="14">
                  <c:v>284.30522002324159</c:v>
                </c:pt>
                <c:pt idx="15">
                  <c:v>259.97078165747735</c:v>
                </c:pt>
                <c:pt idx="16">
                  <c:v>234.67541696748611</c:v>
                </c:pt>
                <c:pt idx="17">
                  <c:v>226.46431295496296</c:v>
                </c:pt>
                <c:pt idx="18">
                  <c:v>218.77900989894687</c:v>
                </c:pt>
                <c:pt idx="19">
                  <c:v>180.46196677142399</c:v>
                </c:pt>
                <c:pt idx="20">
                  <c:v>173.763008729841</c:v>
                </c:pt>
                <c:pt idx="21">
                  <c:v>188.73379796292454</c:v>
                </c:pt>
                <c:pt idx="22">
                  <c:v>187.48739320940203</c:v>
                </c:pt>
                <c:pt idx="23">
                  <c:v>173.87745560736576</c:v>
                </c:pt>
                <c:pt idx="24">
                  <c:v>153.21427949193802</c:v>
                </c:pt>
                <c:pt idx="25">
                  <c:v>148.15641385781632</c:v>
                </c:pt>
                <c:pt idx="26">
                  <c:v>145.75930464418656</c:v>
                </c:pt>
                <c:pt idx="27">
                  <c:v>148.94845709465451</c:v>
                </c:pt>
                <c:pt idx="28">
                  <c:v>146.98900602174422</c:v>
                </c:pt>
                <c:pt idx="29">
                  <c:v>151.93239836081636</c:v>
                </c:pt>
                <c:pt idx="30">
                  <c:v>155.49918206435217</c:v>
                </c:pt>
                <c:pt idx="31">
                  <c:v>151.18228548245102</c:v>
                </c:pt>
                <c:pt idx="32">
                  <c:v>147.24550486312162</c:v>
                </c:pt>
                <c:pt idx="33">
                  <c:v>142.26629752564401</c:v>
                </c:pt>
              </c:numCache>
            </c:numRef>
          </c:val>
          <c:extLst>
            <c:ext xmlns:c16="http://schemas.microsoft.com/office/drawing/2014/chart" uri="{C3380CC4-5D6E-409C-BE32-E72D297353CC}">
              <c16:uniqueId val="{00000006-EC67-46AC-8A56-1FD4C1A09225}"/>
            </c:ext>
          </c:extLst>
        </c:ser>
        <c:ser>
          <c:idx val="7"/>
          <c:order val="7"/>
          <c:tx>
            <c:strRef>
              <c:f>'11.Household (per household)'!$W$48</c:f>
              <c:strCache>
                <c:ptCount val="1"/>
                <c:pt idx="0">
                  <c:v>水道</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household)'!$AA$48:$BH$48</c:f>
              <c:numCache>
                <c:formatCode>#,##0.0_);[Red]\(#,##0.0\)</c:formatCode>
                <c:ptCount val="34"/>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99.270542529468813</c:v>
                </c:pt>
                <c:pt idx="24">
                  <c:v>98.225217270104395</c:v>
                </c:pt>
                <c:pt idx="25">
                  <c:v>86.322425489812389</c:v>
                </c:pt>
                <c:pt idx="26">
                  <c:v>81.068910253341656</c:v>
                </c:pt>
                <c:pt idx="27">
                  <c:v>83.204182407427197</c:v>
                </c:pt>
                <c:pt idx="28">
                  <c:v>88.748352596228685</c:v>
                </c:pt>
                <c:pt idx="29">
                  <c:v>82.713098774768696</c:v>
                </c:pt>
                <c:pt idx="30">
                  <c:v>71.010133695849248</c:v>
                </c:pt>
                <c:pt idx="31">
                  <c:v>63.372570057560424</c:v>
                </c:pt>
                <c:pt idx="32">
                  <c:v>77.671678087402043</c:v>
                </c:pt>
                <c:pt idx="33">
                  <c:v>72.320551712271723</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'11.Household (per household)'!$V$12</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household)'!$AA$40:$BH$40</c:f>
              <c:numCache>
                <c:formatCode>#,##0_);[Red]\(#,##0\)</c:formatCode>
                <c:ptCount val="34"/>
                <c:pt idx="0">
                  <c:v>4525.3137753801102</c:v>
                </c:pt>
                <c:pt idx="1">
                  <c:v>4525.3672186051926</c:v>
                </c:pt>
                <c:pt idx="2">
                  <c:v>4799.3385522633725</c:v>
                </c:pt>
                <c:pt idx="3">
                  <c:v>4838.8455944873749</c:v>
                </c:pt>
                <c:pt idx="4">
                  <c:v>5138.9135504794995</c:v>
                </c:pt>
                <c:pt idx="5">
                  <c:v>5139.1086787748327</c:v>
                </c:pt>
                <c:pt idx="6">
                  <c:v>5241.5658240424364</c:v>
                </c:pt>
                <c:pt idx="7">
                  <c:v>4932.8249836013701</c:v>
                </c:pt>
                <c:pt idx="8">
                  <c:v>4923.0711365589304</c:v>
                </c:pt>
                <c:pt idx="9">
                  <c:v>5098.6459515809402</c:v>
                </c:pt>
                <c:pt idx="10">
                  <c:v>5155.4653371950153</c:v>
                </c:pt>
                <c:pt idx="11">
                  <c:v>5027.1773082299605</c:v>
                </c:pt>
                <c:pt idx="12">
                  <c:v>5194.85167562894</c:v>
                </c:pt>
                <c:pt idx="13">
                  <c:v>5203.0582870303506</c:v>
                </c:pt>
                <c:pt idx="14">
                  <c:v>5108.2672717778159</c:v>
                </c:pt>
                <c:pt idx="15">
                  <c:v>5053.2290358144228</c:v>
                </c:pt>
                <c:pt idx="16">
                  <c:v>4773.8768699883531</c:v>
                </c:pt>
                <c:pt idx="17">
                  <c:v>4919.8103462676272</c:v>
                </c:pt>
                <c:pt idx="18">
                  <c:v>4782.916238625884</c:v>
                </c:pt>
                <c:pt idx="19">
                  <c:v>4554.9560874380913</c:v>
                </c:pt>
                <c:pt idx="20">
                  <c:v>4813.1989221721478</c:v>
                </c:pt>
                <c:pt idx="21">
                  <c:v>4993.0433073661316</c:v>
                </c:pt>
                <c:pt idx="22">
                  <c:v>5282.5191895987746</c:v>
                </c:pt>
                <c:pt idx="23">
                  <c:v>5195.3565948653641</c:v>
                </c:pt>
                <c:pt idx="24">
                  <c:v>4853.7903367675453</c:v>
                </c:pt>
                <c:pt idx="25">
                  <c:v>4600.3532967035653</c:v>
                </c:pt>
                <c:pt idx="26">
                  <c:v>4405.3010847441674</c:v>
                </c:pt>
                <c:pt idx="27">
                  <c:v>4463.2620628862951</c:v>
                </c:pt>
                <c:pt idx="28">
                  <c:v>4035.5162867324389</c:v>
                </c:pt>
                <c:pt idx="29">
                  <c:v>3944.6114100718642</c:v>
                </c:pt>
                <c:pt idx="30">
                  <c:v>3940.6798697059421</c:v>
                </c:pt>
                <c:pt idx="31">
                  <c:v>3809.5787985995371</c:v>
                </c:pt>
                <c:pt idx="32">
                  <c:v>3810.8339639887449</c:v>
                </c:pt>
                <c:pt idx="33">
                  <c:v>3608.2501017415557</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tickLblSkip val="1"/>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22994471795"/>
          <c:y val="0.39426774861474695"/>
          <c:w val="0.15008415614714846"/>
          <c:h val="0.42900183137410036"/>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v>Household CO2 emissions</c:v>
          </c:tx>
          <c:spPr>
            <a:noFill/>
            <a:ln>
              <a:noFill/>
            </a:ln>
          </c:spPr>
          <c:dLbls>
            <c:dLbl>
              <c:idx val="0"/>
              <c:layout>
                <c:manualLayout>
                  <c:x val="0.10669936659380974"/>
                  <c:y val="1.8265016128745301E-3"/>
                </c:manualLayout>
              </c:layout>
              <c:tx>
                <c:rich>
                  <a:bodyPr wrap="square" lIns="38100" tIns="19050" rIns="38100" bIns="19050" anchor="ctr" anchorCtr="0">
                    <a:noAutofit/>
                  </a:bodyPr>
                  <a:lstStyle/>
                  <a:p>
                    <a:pPr algn="l">
                      <a:defRPr sz="1100" b="0"/>
                    </a:pPr>
                    <a:fld id="{A8FF9F32-2A30-4B22-AC9B-128CC8A34D8F}"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530061008033932"/>
                  <c:y val="2.0638712692240713E-2"/>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Lit>
              <c:formatCode>"in FY"0000""</c:formatCode>
              <c:ptCount val="2"/>
              <c:pt idx="0" formatCode="#,##0_ ">
                <c:v>3610</c:v>
              </c:pt>
              <c:pt idx="1">
                <c:v>2023</c:v>
              </c:pt>
            </c:numLit>
          </c:val>
          <c:extLst>
            <c:ext xmlns:c16="http://schemas.microsoft.com/office/drawing/2014/chart" uri="{C3380CC4-5D6E-409C-BE32-E72D297353CC}">
              <c16:uniqueId val="{00000002-847A-4E7B-89FD-A359486C853B}"/>
            </c:ext>
          </c:extLst>
        </c:ser>
        <c:ser>
          <c:idx val="0"/>
          <c:order val="1"/>
          <c:tx>
            <c:strRef>
              <c:f>'11.Household (per household)'!$BH$25</c:f>
              <c:strCache>
                <c:ptCount val="1"/>
                <c:pt idx="0">
                  <c:v>2023</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2.061996102396103E-2"/>
                  <c:y val="4.71787152718687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860891474301399"/>
                      <c:h val="6.3914030657680712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583596485701234"/>
                  <c:y val="3.72604986566906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0.24837443586507818"/>
                  <c:y val="-4.53985517683093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7671260548939"/>
                      <c:h val="6.5649728025658466E-2"/>
                    </c:manualLayout>
                  </c15:layout>
                </c:ext>
                <c:ext xmlns:c16="http://schemas.microsoft.com/office/drawing/2014/chart" uri="{C3380CC4-5D6E-409C-BE32-E72D297353CC}">
                  <c16:uniqueId val="{0000000A-847A-4E7B-89FD-A359486C853B}"/>
                </c:ext>
              </c:extLst>
            </c:dLbl>
            <c:dLbl>
              <c:idx val="8"/>
              <c:layout>
                <c:manualLayout>
                  <c:x val="-0.1752407847070222"/>
                  <c:y val="-0.1264388306039881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Ref>
              <c:f>'11.Household (per household)'!$BH$27:$BH$36</c:f>
              <c:numCache>
                <c:formatCode>0.0%</c:formatCode>
                <c:ptCount val="10"/>
                <c:pt idx="0">
                  <c:v>0</c:v>
                </c:pt>
                <c:pt idx="1">
                  <c:v>7.5245484321786904E-2</c:v>
                </c:pt>
                <c:pt idx="2">
                  <c:v>4.5918741552606279E-2</c:v>
                </c:pt>
                <c:pt idx="3">
                  <c:v>9.0336131795851926E-2</c:v>
                </c:pt>
                <c:pt idx="4">
                  <c:v>0.45988924989340807</c:v>
                </c:pt>
                <c:pt idx="5" formatCode="0.00%">
                  <c:v>2.696207584360912E-4</c:v>
                </c:pt>
                <c:pt idx="6">
                  <c:v>0.25355879532369341</c:v>
                </c:pt>
                <c:pt idx="7">
                  <c:v>1.5310808007449002E-2</c:v>
                </c:pt>
                <c:pt idx="8">
                  <c:v>3.9428058896742731E-2</c:v>
                </c:pt>
                <c:pt idx="9">
                  <c:v>2.004310945002552E-2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ltLang="ja-JP" sz="1800" b="1" i="0" baseline="0">
                <a:effectLst/>
              </a:rPr>
              <a:t>Trends in GHG emissions </a:t>
            </a:r>
          </a:p>
        </c:rich>
      </c:tx>
      <c:layout>
        <c:manualLayout>
          <c:xMode val="edge"/>
          <c:yMode val="edge"/>
          <c:x val="0.35028920187812429"/>
          <c:y val="3.8404421755838749E-5"/>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4784757842097193"/>
          <c:y val="0.1377383226200454"/>
          <c:w val="0.63515738449717318"/>
          <c:h val="0.61638740740740761"/>
        </c:manualLayout>
      </c:layout>
      <c:barChart>
        <c:barDir val="col"/>
        <c:grouping val="stacked"/>
        <c:varyColors val="0"/>
        <c:ser>
          <c:idx val="0"/>
          <c:order val="0"/>
          <c:tx>
            <c:v>CO₂</c:v>
          </c:tx>
          <c:spPr>
            <a:solidFill>
              <a:schemeClr val="accent1"/>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'1.Summary'!$AA$5:$BH$5</c:f>
              <c:numCache>
                <c:formatCode>#,##0_ </c:formatCode>
                <c:ptCount val="34"/>
                <c:pt idx="0">
                  <c:v>1160.3431948218688</c:v>
                </c:pt>
                <c:pt idx="1">
                  <c:v>1171.8636413827428</c:v>
                </c:pt>
                <c:pt idx="2">
                  <c:v>1180.4885015831451</c:v>
                </c:pt>
                <c:pt idx="3">
                  <c:v>1174.1289693198721</c:v>
                </c:pt>
                <c:pt idx="4">
                  <c:v>1227.9499273781626</c:v>
                </c:pt>
                <c:pt idx="5">
                  <c:v>1240.5662765002967</c:v>
                </c:pt>
                <c:pt idx="6">
                  <c:v>1253.4175093233832</c:v>
                </c:pt>
                <c:pt idx="7">
                  <c:v>1245.5367820106458</c:v>
                </c:pt>
                <c:pt idx="8">
                  <c:v>1205.5106387775563</c:v>
                </c:pt>
                <c:pt idx="9">
                  <c:v>1242.2917655600368</c:v>
                </c:pt>
                <c:pt idx="10">
                  <c:v>1264.4451227101904</c:v>
                </c:pt>
                <c:pt idx="11">
                  <c:v>1249.7387850428067</c:v>
                </c:pt>
                <c:pt idx="12">
                  <c:v>1278.9824791332082</c:v>
                </c:pt>
                <c:pt idx="13">
                  <c:v>1287.2672056284707</c:v>
                </c:pt>
                <c:pt idx="14">
                  <c:v>1282.4677192027418</c:v>
                </c:pt>
                <c:pt idx="15">
                  <c:v>1289.6630829014239</c:v>
                </c:pt>
                <c:pt idx="16">
                  <c:v>1266.6135472475896</c:v>
                </c:pt>
                <c:pt idx="17">
                  <c:v>1301.9955335543523</c:v>
                </c:pt>
                <c:pt idx="18">
                  <c:v>1231.4104838675221</c:v>
                </c:pt>
                <c:pt idx="19">
                  <c:v>1162.7663396288469</c:v>
                </c:pt>
                <c:pt idx="20">
                  <c:v>1213.5318684110387</c:v>
                </c:pt>
                <c:pt idx="21">
                  <c:v>1263.5346772459807</c:v>
                </c:pt>
                <c:pt idx="22">
                  <c:v>1304.3959768565476</c:v>
                </c:pt>
                <c:pt idx="23">
                  <c:v>1314.1646985442148</c:v>
                </c:pt>
                <c:pt idx="24">
                  <c:v>1262.489903936736</c:v>
                </c:pt>
                <c:pt idx="25">
                  <c:v>1222.1769561466378</c:v>
                </c:pt>
                <c:pt idx="26">
                  <c:v>1202.0898501399734</c:v>
                </c:pt>
                <c:pt idx="27">
                  <c:v>1186.5131284066465</c:v>
                </c:pt>
                <c:pt idx="28">
                  <c:v>1140.6222837657961</c:v>
                </c:pt>
                <c:pt idx="29">
                  <c:v>1104.0783515767059</c:v>
                </c:pt>
                <c:pt idx="30">
                  <c:v>1039.1580072782167</c:v>
                </c:pt>
                <c:pt idx="31">
                  <c:v>1060.3461553162192</c:v>
                </c:pt>
                <c:pt idx="32">
                  <c:v>1031.4811222503038</c:v>
                </c:pt>
                <c:pt idx="33">
                  <c:v>988.71666177480665</c:v>
                </c:pt>
              </c:numCache>
            </c:numRef>
          </c:val>
          <c:extLst>
            <c:ext xmlns:c16="http://schemas.microsoft.com/office/drawing/2014/chart" uri="{C3380CC4-5D6E-409C-BE32-E72D297353CC}">
              <c16:uniqueId val="{00000000-F251-4550-8CF2-CDDE65ABCA56}"/>
            </c:ext>
          </c:extLst>
        </c:ser>
        <c:ser>
          <c:idx val="1"/>
          <c:order val="1"/>
          <c:tx>
            <c:v>CH₄</c:v>
          </c:tx>
          <c:spPr>
            <a:solidFill>
              <a:schemeClr val="accent6">
                <a:lumMod val="75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'1.Summary'!$AA$8:$BH$8</c:f>
              <c:numCache>
                <c:formatCode>#,##0.0_ </c:formatCode>
                <c:ptCount val="34"/>
                <c:pt idx="0">
                  <c:v>49.901001453264641</c:v>
                </c:pt>
                <c:pt idx="1">
                  <c:v>49.17270475415522</c:v>
                </c:pt>
                <c:pt idx="2">
                  <c:v>49.100703515585323</c:v>
                </c:pt>
                <c:pt idx="3">
                  <c:v>48.096606356141301</c:v>
                </c:pt>
                <c:pt idx="4">
                  <c:v>48.133915147050111</c:v>
                </c:pt>
                <c:pt idx="5">
                  <c:v>46.80038774023992</c:v>
                </c:pt>
                <c:pt idx="6">
                  <c:v>45.360762067414093</c:v>
                </c:pt>
                <c:pt idx="7">
                  <c:v>44.812409063350977</c:v>
                </c:pt>
                <c:pt idx="8">
                  <c:v>42.89878810222978</c:v>
                </c:pt>
                <c:pt idx="9">
                  <c:v>42.449171747560364</c:v>
                </c:pt>
                <c:pt idx="10">
                  <c:v>41.703898844146458</c:v>
                </c:pt>
                <c:pt idx="11">
                  <c:v>40.386220571227064</c:v>
                </c:pt>
                <c:pt idx="12">
                  <c:v>39.465484670905056</c:v>
                </c:pt>
                <c:pt idx="13">
                  <c:v>38.449494127158417</c:v>
                </c:pt>
                <c:pt idx="14">
                  <c:v>38.101652529480475</c:v>
                </c:pt>
                <c:pt idx="15">
                  <c:v>38.08823474528068</c:v>
                </c:pt>
                <c:pt idx="16">
                  <c:v>37.451909105475366</c:v>
                </c:pt>
                <c:pt idx="17">
                  <c:v>36.761985431568874</c:v>
                </c:pt>
                <c:pt idx="18">
                  <c:v>35.868313812825384</c:v>
                </c:pt>
                <c:pt idx="19">
                  <c:v>35.269768851822739</c:v>
                </c:pt>
                <c:pt idx="20">
                  <c:v>34.775925478296379</c:v>
                </c:pt>
                <c:pt idx="21">
                  <c:v>33.424905714819019</c:v>
                </c:pt>
                <c:pt idx="22">
                  <c:v>32.699753162546074</c:v>
                </c:pt>
                <c:pt idx="23">
                  <c:v>32.639660301171631</c:v>
                </c:pt>
                <c:pt idx="24">
                  <c:v>32.088251261293728</c:v>
                </c:pt>
                <c:pt idx="25">
                  <c:v>31.685487174309579</c:v>
                </c:pt>
                <c:pt idx="26">
                  <c:v>31.652252269953493</c:v>
                </c:pt>
                <c:pt idx="27">
                  <c:v>31.459932138852785</c:v>
                </c:pt>
                <c:pt idx="28">
                  <c:v>30.96396566363325</c:v>
                </c:pt>
                <c:pt idx="29">
                  <c:v>30.691995744425558</c:v>
                </c:pt>
                <c:pt idx="30">
                  <c:v>30.361251190348909</c:v>
                </c:pt>
                <c:pt idx="31">
                  <c:v>30.3469707146491</c:v>
                </c:pt>
                <c:pt idx="32">
                  <c:v>29.7822035467345</c:v>
                </c:pt>
                <c:pt idx="33">
                  <c:v>29.392157604825858</c:v>
                </c:pt>
              </c:numCache>
            </c:numRef>
          </c:val>
          <c:extLst>
            <c:ext xmlns:c16="http://schemas.microsoft.com/office/drawing/2014/chart" uri="{C3380CC4-5D6E-409C-BE32-E72D297353CC}">
              <c16:uniqueId val="{00000001-F251-4550-8CF2-CDDE65ABCA56}"/>
            </c:ext>
          </c:extLst>
        </c:ser>
        <c:ser>
          <c:idx val="2"/>
          <c:order val="2"/>
          <c:tx>
            <c:v>N₂O</c:v>
          </c:tx>
          <c:spPr>
            <a:solidFill>
              <a:schemeClr val="tx2">
                <a:lumMod val="40000"/>
                <a:lumOff val="60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'1.Summary'!$AA$9:$BH$9</c:f>
              <c:numCache>
                <c:formatCode>#,##0.0_ </c:formatCode>
                <c:ptCount val="34"/>
                <c:pt idx="0">
                  <c:v>28.857835026463761</c:v>
                </c:pt>
                <c:pt idx="1">
                  <c:v>28.554438880971109</c:v>
                </c:pt>
                <c:pt idx="2">
                  <c:v>28.632467171698998</c:v>
                </c:pt>
                <c:pt idx="3">
                  <c:v>28.602204535087843</c:v>
                </c:pt>
                <c:pt idx="4">
                  <c:v>29.585275289415119</c:v>
                </c:pt>
                <c:pt idx="5">
                  <c:v>29.817500047805243</c:v>
                </c:pt>
                <c:pt idx="6">
                  <c:v>30.781153565957219</c:v>
                </c:pt>
                <c:pt idx="7">
                  <c:v>31.368899870691667</c:v>
                </c:pt>
                <c:pt idx="8">
                  <c:v>30.095251343319628</c:v>
                </c:pt>
                <c:pt idx="9">
                  <c:v>24.545169024743402</c:v>
                </c:pt>
                <c:pt idx="10">
                  <c:v>26.807152373219818</c:v>
                </c:pt>
                <c:pt idx="11">
                  <c:v>23.591804660686108</c:v>
                </c:pt>
                <c:pt idx="12">
                  <c:v>22.945227977049147</c:v>
                </c:pt>
                <c:pt idx="13">
                  <c:v>23.079363491878066</c:v>
                </c:pt>
                <c:pt idx="14">
                  <c:v>23.105296067965636</c:v>
                </c:pt>
                <c:pt idx="15">
                  <c:v>22.759201125144529</c:v>
                </c:pt>
                <c:pt idx="16">
                  <c:v>22.681304211877773</c:v>
                </c:pt>
                <c:pt idx="17">
                  <c:v>22.313708804813317</c:v>
                </c:pt>
                <c:pt idx="18">
                  <c:v>21.328389039361859</c:v>
                </c:pt>
                <c:pt idx="19">
                  <c:v>20.765009795014922</c:v>
                </c:pt>
                <c:pt idx="20">
                  <c:v>20.401202707640557</c:v>
                </c:pt>
                <c:pt idx="21">
                  <c:v>20.042895424413356</c:v>
                </c:pt>
                <c:pt idx="22">
                  <c:v>19.71763982495585</c:v>
                </c:pt>
                <c:pt idx="23">
                  <c:v>19.680619989720199</c:v>
                </c:pt>
                <c:pt idx="24">
                  <c:v>19.188807786259854</c:v>
                </c:pt>
                <c:pt idx="25">
                  <c:v>18.899850361649452</c:v>
                </c:pt>
                <c:pt idx="26">
                  <c:v>18.432008875333207</c:v>
                </c:pt>
                <c:pt idx="27">
                  <c:v>18.452527831093466</c:v>
                </c:pt>
                <c:pt idx="28">
                  <c:v>17.646230479970313</c:v>
                </c:pt>
                <c:pt idx="29">
                  <c:v>17.227885754370661</c:v>
                </c:pt>
                <c:pt idx="30">
                  <c:v>16.848486447472283</c:v>
                </c:pt>
                <c:pt idx="31">
                  <c:v>16.61559194127712</c:v>
                </c:pt>
                <c:pt idx="32">
                  <c:v>16.09578452940298</c:v>
                </c:pt>
                <c:pt idx="33">
                  <c:v>15.804699819595495</c:v>
                </c:pt>
              </c:numCache>
            </c:numRef>
          </c:val>
          <c:extLst>
            <c:ext xmlns:c16="http://schemas.microsoft.com/office/drawing/2014/chart" uri="{C3380CC4-5D6E-409C-BE32-E72D297353CC}">
              <c16:uniqueId val="{00000002-F251-4550-8CF2-CDDE65ABCA56}"/>
            </c:ext>
          </c:extLst>
        </c:ser>
        <c:ser>
          <c:idx val="3"/>
          <c:order val="3"/>
          <c:tx>
            <c:v>HFCs</c:v>
          </c:tx>
          <c:spPr>
            <a:solidFill>
              <a:schemeClr val="accent3">
                <a:lumMod val="75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'1.Summary'!$AA$11:$BH$11</c:f>
              <c:numCache>
                <c:formatCode>#,##0.0_ </c:formatCode>
                <c:ptCount val="34"/>
                <c:pt idx="0">
                  <c:v>13.409950442681184</c:v>
                </c:pt>
                <c:pt idx="1">
                  <c:v>14.605139090759387</c:v>
                </c:pt>
                <c:pt idx="2">
                  <c:v>14.969798323589462</c:v>
                </c:pt>
                <c:pt idx="3">
                  <c:v>15.387123428309874</c:v>
                </c:pt>
                <c:pt idx="4">
                  <c:v>17.94934837726732</c:v>
                </c:pt>
                <c:pt idx="5">
                  <c:v>21.548602227782816</c:v>
                </c:pt>
                <c:pt idx="6">
                  <c:v>21.101399048100035</c:v>
                </c:pt>
                <c:pt idx="7">
                  <c:v>21.025107690303869</c:v>
                </c:pt>
                <c:pt idx="8">
                  <c:v>20.470921455792006</c:v>
                </c:pt>
                <c:pt idx="9">
                  <c:v>21.014211965589823</c:v>
                </c:pt>
                <c:pt idx="10">
                  <c:v>19.794699210012272</c:v>
                </c:pt>
                <c:pt idx="11">
                  <c:v>16.901788263525905</c:v>
                </c:pt>
                <c:pt idx="12">
                  <c:v>14.183287315848558</c:v>
                </c:pt>
                <c:pt idx="13">
                  <c:v>14.140783673039683</c:v>
                </c:pt>
                <c:pt idx="14">
                  <c:v>10.825296415664909</c:v>
                </c:pt>
                <c:pt idx="15">
                  <c:v>10.788332950634143</c:v>
                </c:pt>
                <c:pt idx="16">
                  <c:v>11.786039835212891</c:v>
                </c:pt>
                <c:pt idx="17">
                  <c:v>12.896071407874869</c:v>
                </c:pt>
                <c:pt idx="18">
                  <c:v>14.396746946663784</c:v>
                </c:pt>
                <c:pt idx="19">
                  <c:v>15.120368203562144</c:v>
                </c:pt>
                <c:pt idx="20">
                  <c:v>16.666858265388434</c:v>
                </c:pt>
                <c:pt idx="21">
                  <c:v>18.417221888496844</c:v>
                </c:pt>
                <c:pt idx="22">
                  <c:v>20.287088186042809</c:v>
                </c:pt>
                <c:pt idx="23">
                  <c:v>22.044881924762016</c:v>
                </c:pt>
                <c:pt idx="24">
                  <c:v>24.258399616204187</c:v>
                </c:pt>
                <c:pt idx="25">
                  <c:v>26.757064060779033</c:v>
                </c:pt>
                <c:pt idx="26">
                  <c:v>28.421065688868243</c:v>
                </c:pt>
                <c:pt idx="27">
                  <c:v>29.434259062251879</c:v>
                </c:pt>
                <c:pt idx="28">
                  <c:v>30.422771054508264</c:v>
                </c:pt>
                <c:pt idx="29">
                  <c:v>31.979085792972548</c:v>
                </c:pt>
                <c:pt idx="30">
                  <c:v>33.187412989902931</c:v>
                </c:pt>
                <c:pt idx="31">
                  <c:v>33.772286967153612</c:v>
                </c:pt>
                <c:pt idx="32">
                  <c:v>32.989504179261367</c:v>
                </c:pt>
                <c:pt idx="33">
                  <c:v>31.698063854017601</c:v>
                </c:pt>
              </c:numCache>
            </c:numRef>
          </c:val>
          <c:extLst>
            <c:ext xmlns:c16="http://schemas.microsoft.com/office/drawing/2014/chart" uri="{C3380CC4-5D6E-409C-BE32-E72D297353CC}">
              <c16:uniqueId val="{00000003-F251-4550-8CF2-CDDE65ABCA56}"/>
            </c:ext>
          </c:extLst>
        </c:ser>
        <c:ser>
          <c:idx val="4"/>
          <c:order val="4"/>
          <c:tx>
            <c:v>PFCs</c:v>
          </c:tx>
          <c:spPr>
            <a:solidFill>
              <a:schemeClr val="accent5">
                <a:lumMod val="60000"/>
                <a:lumOff val="40000"/>
              </a:schemeClr>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'1.Summary'!$AA$12:$BH$12</c:f>
              <c:numCache>
                <c:formatCode>#,##0.0_ </c:formatCode>
                <c:ptCount val="34"/>
                <c:pt idx="0">
                  <c:v>6.1626906868954832</c:v>
                </c:pt>
                <c:pt idx="1">
                  <c:v>7.0307685898338184</c:v>
                </c:pt>
                <c:pt idx="2">
                  <c:v>7.1129847887185633</c:v>
                </c:pt>
                <c:pt idx="3">
                  <c:v>10.133720279921263</c:v>
                </c:pt>
                <c:pt idx="4">
                  <c:v>12.408127704069447</c:v>
                </c:pt>
                <c:pt idx="5">
                  <c:v>16.209872738396925</c:v>
                </c:pt>
                <c:pt idx="6">
                  <c:v>16.721201051221936</c:v>
                </c:pt>
                <c:pt idx="7">
                  <c:v>18.239370171503378</c:v>
                </c:pt>
                <c:pt idx="8">
                  <c:v>15.045094792517498</c:v>
                </c:pt>
                <c:pt idx="9">
                  <c:v>11.795997382279166</c:v>
                </c:pt>
                <c:pt idx="10">
                  <c:v>10.48323562512596</c:v>
                </c:pt>
                <c:pt idx="11">
                  <c:v>8.7111717752019739</c:v>
                </c:pt>
                <c:pt idx="12">
                  <c:v>8.2134960225755798</c:v>
                </c:pt>
                <c:pt idx="13">
                  <c:v>7.9582040790190698</c:v>
                </c:pt>
                <c:pt idx="14">
                  <c:v>8.3260536432026058</c:v>
                </c:pt>
                <c:pt idx="15">
                  <c:v>7.8018504708007219</c:v>
                </c:pt>
                <c:pt idx="16">
                  <c:v>8.1773695888700555</c:v>
                </c:pt>
                <c:pt idx="17">
                  <c:v>7.1820837738055063</c:v>
                </c:pt>
                <c:pt idx="18">
                  <c:v>5.1986039045662586</c:v>
                </c:pt>
                <c:pt idx="19">
                  <c:v>3.66745735808261</c:v>
                </c:pt>
                <c:pt idx="20">
                  <c:v>3.8428022881747288</c:v>
                </c:pt>
                <c:pt idx="21">
                  <c:v>3.4003638206043383</c:v>
                </c:pt>
                <c:pt idx="22">
                  <c:v>3.1236942093698259</c:v>
                </c:pt>
                <c:pt idx="23">
                  <c:v>2.9846712263424444</c:v>
                </c:pt>
                <c:pt idx="24">
                  <c:v>3.0655847464537369</c:v>
                </c:pt>
                <c:pt idx="25">
                  <c:v>3.0165629381918975</c:v>
                </c:pt>
                <c:pt idx="26">
                  <c:v>3.0758096309588026</c:v>
                </c:pt>
                <c:pt idx="27">
                  <c:v>3.191878920096396</c:v>
                </c:pt>
                <c:pt idx="28">
                  <c:v>3.200195166365452</c:v>
                </c:pt>
                <c:pt idx="29">
                  <c:v>3.1563455017575821</c:v>
                </c:pt>
                <c:pt idx="30">
                  <c:v>3.2141757339196442</c:v>
                </c:pt>
                <c:pt idx="31">
                  <c:v>2.9048387080504705</c:v>
                </c:pt>
                <c:pt idx="32">
                  <c:v>3.0485233249292114</c:v>
                </c:pt>
                <c:pt idx="33">
                  <c:v>3.0549320816555414</c:v>
                </c:pt>
              </c:numCache>
            </c:numRef>
          </c:val>
          <c:extLst>
            <c:ext xmlns:c16="http://schemas.microsoft.com/office/drawing/2014/chart" uri="{C3380CC4-5D6E-409C-BE32-E72D297353CC}">
              <c16:uniqueId val="{00000004-F251-4550-8CF2-CDDE65ABCA56}"/>
            </c:ext>
          </c:extLst>
        </c:ser>
        <c:ser>
          <c:idx val="5"/>
          <c:order val="5"/>
          <c:tx>
            <c:v>SF₆</c:v>
          </c:tx>
          <c:spPr>
            <a:solidFill>
              <a:srgbClr val="FFCCCC"/>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'1.Summary'!$AA$13:$BH$13</c:f>
              <c:numCache>
                <c:formatCode>#,##0.0_ </c:formatCode>
                <c:ptCount val="34"/>
                <c:pt idx="0">
                  <c:v>13.763755119005243</c:v>
                </c:pt>
                <c:pt idx="1">
                  <c:v>15.22243662610977</c:v>
                </c:pt>
                <c:pt idx="2">
                  <c:v>16.757194079639088</c:v>
                </c:pt>
                <c:pt idx="3">
                  <c:v>16.825370768865593</c:v>
                </c:pt>
                <c:pt idx="4">
                  <c:v>16.091877786636079</c:v>
                </c:pt>
                <c:pt idx="5">
                  <c:v>17.62435386277059</c:v>
                </c:pt>
                <c:pt idx="6">
                  <c:v>18.257766930874176</c:v>
                </c:pt>
                <c:pt idx="7">
                  <c:v>15.80756107879089</c:v>
                </c:pt>
                <c:pt idx="8">
                  <c:v>14.479710877179068</c:v>
                </c:pt>
                <c:pt idx="9">
                  <c:v>10.321247185902484</c:v>
                </c:pt>
                <c:pt idx="10">
                  <c:v>8.1892338442704524</c:v>
                </c:pt>
                <c:pt idx="11">
                  <c:v>6.9332149250840889</c:v>
                </c:pt>
                <c:pt idx="12">
                  <c:v>6.6045269957008461</c:v>
                </c:pt>
                <c:pt idx="13">
                  <c:v>6.2352948712733935</c:v>
                </c:pt>
                <c:pt idx="14">
                  <c:v>6.1645408192982751</c:v>
                </c:pt>
                <c:pt idx="15">
                  <c:v>5.8279273063935859</c:v>
                </c:pt>
                <c:pt idx="16">
                  <c:v>5.8796829728524713</c:v>
                </c:pt>
                <c:pt idx="17">
                  <c:v>5.3522294632054974</c:v>
                </c:pt>
                <c:pt idx="18">
                  <c:v>4.697287228712911</c:v>
                </c:pt>
                <c:pt idx="19">
                  <c:v>2.728522148851082</c:v>
                </c:pt>
                <c:pt idx="20">
                  <c:v>2.7790920860865622</c:v>
                </c:pt>
                <c:pt idx="21">
                  <c:v>2.525872313904133</c:v>
                </c:pt>
                <c:pt idx="22">
                  <c:v>2.4852913495243958</c:v>
                </c:pt>
                <c:pt idx="23">
                  <c:v>2.3425222739869898</c:v>
                </c:pt>
                <c:pt idx="24">
                  <c:v>2.289895230051338</c:v>
                </c:pt>
                <c:pt idx="25">
                  <c:v>2.3731696473372179</c:v>
                </c:pt>
                <c:pt idx="26">
                  <c:v>2.4076623510645736</c:v>
                </c:pt>
                <c:pt idx="27">
                  <c:v>2.3242904780819074</c:v>
                </c:pt>
                <c:pt idx="28">
                  <c:v>2.2712458786620675</c:v>
                </c:pt>
                <c:pt idx="29">
                  <c:v>2.2044205863835939</c:v>
                </c:pt>
                <c:pt idx="30">
                  <c:v>2.2417014554793333</c:v>
                </c:pt>
                <c:pt idx="31">
                  <c:v>2.2335937727405817</c:v>
                </c:pt>
                <c:pt idx="32">
                  <c:v>2.1449303477767936</c:v>
                </c:pt>
                <c:pt idx="33">
                  <c:v>2.0668426914069955</c:v>
                </c:pt>
              </c:numCache>
            </c:numRef>
          </c:val>
          <c:extLst>
            <c:ext xmlns:c16="http://schemas.microsoft.com/office/drawing/2014/chart" uri="{C3380CC4-5D6E-409C-BE32-E72D297353CC}">
              <c16:uniqueId val="{00000005-F251-4550-8CF2-CDDE65ABCA56}"/>
            </c:ext>
          </c:extLst>
        </c:ser>
        <c:ser>
          <c:idx val="6"/>
          <c:order val="6"/>
          <c:tx>
            <c:v>NF₃</c:v>
          </c:tx>
          <c:spPr>
            <a:solidFill>
              <a:srgbClr val="CCCCFF"/>
            </a:solidFill>
            <a:ln>
              <a:noFill/>
            </a:ln>
            <a:effectLst/>
          </c:spPr>
          <c:invertIfNegative val="0"/>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'1.Summary'!$AA$14:$BH$14</c:f>
              <c:numCache>
                <c:formatCode>#,##0.00_ </c:formatCode>
                <c:ptCount val="34"/>
                <c:pt idx="0">
                  <c:v>2.7969977540117149E-2</c:v>
                </c:pt>
                <c:pt idx="1">
                  <c:v>2.7969977540117149E-2</c:v>
                </c:pt>
                <c:pt idx="2">
                  <c:v>2.7969977540117149E-2</c:v>
                </c:pt>
                <c:pt idx="3">
                  <c:v>3.7293303386822858E-2</c:v>
                </c:pt>
                <c:pt idx="4">
                  <c:v>6.5263280926940018E-2</c:v>
                </c:pt>
                <c:pt idx="5">
                  <c:v>0.17248152816405571</c:v>
                </c:pt>
                <c:pt idx="6">
                  <c:v>0.16442540966801653</c:v>
                </c:pt>
                <c:pt idx="7">
                  <c:v>0.14848545405226307</c:v>
                </c:pt>
                <c:pt idx="8">
                  <c:v>0.16499213307839256</c:v>
                </c:pt>
                <c:pt idx="9">
                  <c:v>0.2753014887802564</c:v>
                </c:pt>
                <c:pt idx="10">
                  <c:v>0.25817810110127043</c:v>
                </c:pt>
                <c:pt idx="11">
                  <c:v>0.26498538343032185</c:v>
                </c:pt>
                <c:pt idx="12">
                  <c:v>0.33213760116091179</c:v>
                </c:pt>
                <c:pt idx="13">
                  <c:v>0.37728584676483073</c:v>
                </c:pt>
                <c:pt idx="14">
                  <c:v>0.43796230017126309</c:v>
                </c:pt>
                <c:pt idx="15" formatCode="#,##0.0_ ">
                  <c:v>1.36255496717186</c:v>
                </c:pt>
                <c:pt idx="16" formatCode="#,##0.0_ ">
                  <c:v>1.2936141739175309</c:v>
                </c:pt>
                <c:pt idx="17" formatCode="#,##0.0_ ">
                  <c:v>1.4623679972000032</c:v>
                </c:pt>
                <c:pt idx="18" formatCode="#,##0.0_ ">
                  <c:v>1.3650464767653945</c:v>
                </c:pt>
                <c:pt idx="19" formatCode="#,##0.0_ ">
                  <c:v>1.2505040539567258</c:v>
                </c:pt>
                <c:pt idx="20" formatCode="#,##0.0_ ">
                  <c:v>1.4234198929407038</c:v>
                </c:pt>
                <c:pt idx="21" formatCode="#,##0.0_ ">
                  <c:v>1.6688751465895884</c:v>
                </c:pt>
                <c:pt idx="22" formatCode="#,##0.0_ ">
                  <c:v>1.3985930038727408</c:v>
                </c:pt>
                <c:pt idx="23" formatCode="#,##0.0_ ">
                  <c:v>1.50428525352134</c:v>
                </c:pt>
                <c:pt idx="24" formatCode="#,##0.0_ ">
                  <c:v>1.0418021794246883</c:v>
                </c:pt>
                <c:pt idx="25">
                  <c:v>0.5244329548988913</c:v>
                </c:pt>
                <c:pt idx="26">
                  <c:v>0.581527608424658</c:v>
                </c:pt>
                <c:pt idx="27">
                  <c:v>0.40684616542731</c:v>
                </c:pt>
                <c:pt idx="28">
                  <c:v>0.27606154339246031</c:v>
                </c:pt>
                <c:pt idx="29">
                  <c:v>0.25683207867112112</c:v>
                </c:pt>
                <c:pt idx="30">
                  <c:v>0.29279076448579788</c:v>
                </c:pt>
                <c:pt idx="31">
                  <c:v>0.33152627938079832</c:v>
                </c:pt>
                <c:pt idx="32">
                  <c:v>0.33630302931050926</c:v>
                </c:pt>
                <c:pt idx="33">
                  <c:v>0.20609157438430054</c:v>
                </c:pt>
              </c:numCache>
            </c:numRef>
          </c:val>
          <c:extLst>
            <c:ext xmlns:c16="http://schemas.microsoft.com/office/drawing/2014/chart" uri="{C3380CC4-5D6E-409C-BE32-E72D297353CC}">
              <c16:uniqueId val="{00000006-F251-4550-8CF2-CDDE65ABCA56}"/>
            </c:ext>
          </c:extLst>
        </c:ser>
        <c:dLbls>
          <c:showLegendKey val="0"/>
          <c:showVal val="0"/>
          <c:showCatName val="0"/>
          <c:showSerName val="0"/>
          <c:showPercent val="0"/>
          <c:showBubbleSize val="0"/>
        </c:dLbls>
        <c:gapWidth val="47"/>
        <c:overlap val="100"/>
        <c:axId val="178231552"/>
        <c:axId val="178250112"/>
      </c:barChart>
      <c:lineChart>
        <c:grouping val="standard"/>
        <c:varyColors val="0"/>
        <c:ser>
          <c:idx val="10"/>
          <c:order val="7"/>
          <c:tx>
            <c:v>2013年度比-60%</c:v>
          </c:tx>
          <c:spPr>
            <a:ln w="28575" cap="rnd" cmpd="sng" algn="ctr">
              <a:solidFill>
                <a:schemeClr val="tx1"/>
              </a:solidFill>
              <a:prstDash val="solid"/>
              <a:round/>
            </a:ln>
            <a:effectLst/>
          </c:spPr>
          <c:marker>
            <c:symbol val="none"/>
          </c:marker>
          <c:cat>
            <c:numRef>
              <c:f>'1.Summary'!$AA$20:$BH$20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Lit>
              <c:formatCode>General</c:formatCode>
              <c:ptCount val="34"/>
              <c:pt idx="0">
                <c:v>558.14453580548786</c:v>
              </c:pt>
              <c:pt idx="1">
                <c:v>558.14453580548786</c:v>
              </c:pt>
              <c:pt idx="2">
                <c:v>558.14453580548786</c:v>
              </c:pt>
              <c:pt idx="3">
                <c:v>558.14453580548786</c:v>
              </c:pt>
              <c:pt idx="4">
                <c:v>558.14453580548786</c:v>
              </c:pt>
              <c:pt idx="5">
                <c:v>558.14453580548786</c:v>
              </c:pt>
              <c:pt idx="6">
                <c:v>558.14453580548786</c:v>
              </c:pt>
              <c:pt idx="7">
                <c:v>558.14453580548786</c:v>
              </c:pt>
              <c:pt idx="8">
                <c:v>558.14453580548786</c:v>
              </c:pt>
              <c:pt idx="9">
                <c:v>558.14453580548786</c:v>
              </c:pt>
              <c:pt idx="10">
                <c:v>558.14453580548786</c:v>
              </c:pt>
              <c:pt idx="11">
                <c:v>558.14453580548786</c:v>
              </c:pt>
              <c:pt idx="12">
                <c:v>558.14453580548786</c:v>
              </c:pt>
              <c:pt idx="13">
                <c:v>558.14453580548786</c:v>
              </c:pt>
              <c:pt idx="14">
                <c:v>558.14453580548786</c:v>
              </c:pt>
              <c:pt idx="15">
                <c:v>558.14453580548786</c:v>
              </c:pt>
              <c:pt idx="16">
                <c:v>558.14453580548786</c:v>
              </c:pt>
              <c:pt idx="17">
                <c:v>558.14453580548786</c:v>
              </c:pt>
              <c:pt idx="18">
                <c:v>558.14453580548786</c:v>
              </c:pt>
              <c:pt idx="19">
                <c:v>558.14453580548786</c:v>
              </c:pt>
              <c:pt idx="20">
                <c:v>558.14453580548786</c:v>
              </c:pt>
              <c:pt idx="21">
                <c:v>558.14453580548786</c:v>
              </c:pt>
              <c:pt idx="22">
                <c:v>558.14453580548786</c:v>
              </c:pt>
              <c:pt idx="23">
                <c:v>558.14453580548786</c:v>
              </c:pt>
              <c:pt idx="24">
                <c:v>558.14453580548786</c:v>
              </c:pt>
              <c:pt idx="25">
                <c:v>558.14453580548786</c:v>
              </c:pt>
              <c:pt idx="26">
                <c:v>558.14453580548786</c:v>
              </c:pt>
              <c:pt idx="27">
                <c:v>558.14453580548786</c:v>
              </c:pt>
              <c:pt idx="28">
                <c:v>558.14453580548786</c:v>
              </c:pt>
              <c:pt idx="29">
                <c:v>558.14453580548786</c:v>
              </c:pt>
              <c:pt idx="30">
                <c:v>558.14453580548786</c:v>
              </c:pt>
              <c:pt idx="31">
                <c:v>558.14453580548786</c:v>
              </c:pt>
              <c:pt idx="32">
                <c:v>558.14453580548786</c:v>
              </c:pt>
              <c:pt idx="33">
                <c:v>558.14453580548786</c:v>
              </c:pt>
            </c:numLit>
          </c:val>
          <c:smooth val="0"/>
          <c:extLst>
            <c:ext xmlns:c16="http://schemas.microsoft.com/office/drawing/2014/chart" uri="{C3380CC4-5D6E-409C-BE32-E72D297353CC}">
              <c16:uniqueId val="{0000000A-F251-4550-8CF2-CDDE65ABCA56}"/>
            </c:ext>
          </c:extLst>
        </c:ser>
        <c:ser>
          <c:idx val="7"/>
          <c:order val="8"/>
          <c:tx>
            <c:v>2013年度比-73%</c:v>
          </c:tx>
          <c:spPr>
            <a:ln w="28575" cap="rnd" cmpd="sng" algn="ctr">
              <a:solidFill>
                <a:schemeClr val="accent2">
                  <a:lumMod val="60000"/>
                  <a:shade val="95000"/>
                  <a:satMod val="105000"/>
                </a:schemeClr>
              </a:solidFill>
              <a:prstDash val="solid"/>
              <a:round/>
            </a:ln>
            <a:effectLst/>
          </c:spPr>
          <c:marker>
            <c:symbol val="none"/>
          </c:marker>
          <c:val>
            <c:numLit>
              <c:formatCode>General</c:formatCode>
              <c:ptCount val="34"/>
              <c:pt idx="0">
                <c:v>376.74756166870435</c:v>
              </c:pt>
              <c:pt idx="1">
                <c:v>376.74756166870435</c:v>
              </c:pt>
              <c:pt idx="2">
                <c:v>376.74756166870435</c:v>
              </c:pt>
              <c:pt idx="3">
                <c:v>376.74756166870435</c:v>
              </c:pt>
              <c:pt idx="4">
                <c:v>376.74756166870435</c:v>
              </c:pt>
              <c:pt idx="5">
                <c:v>376.74756166870435</c:v>
              </c:pt>
              <c:pt idx="6">
                <c:v>376.74756166870435</c:v>
              </c:pt>
              <c:pt idx="7">
                <c:v>376.74756166870435</c:v>
              </c:pt>
              <c:pt idx="8">
                <c:v>376.74756166870435</c:v>
              </c:pt>
              <c:pt idx="9">
                <c:v>376.74756166870435</c:v>
              </c:pt>
              <c:pt idx="10">
                <c:v>376.74756166870435</c:v>
              </c:pt>
              <c:pt idx="11">
                <c:v>376.74756166870435</c:v>
              </c:pt>
              <c:pt idx="12">
                <c:v>376.74756166870435</c:v>
              </c:pt>
              <c:pt idx="13">
                <c:v>376.74756166870435</c:v>
              </c:pt>
              <c:pt idx="14">
                <c:v>376.74756166870435</c:v>
              </c:pt>
              <c:pt idx="15">
                <c:v>376.74756166870435</c:v>
              </c:pt>
              <c:pt idx="16">
                <c:v>376.74756166870435</c:v>
              </c:pt>
              <c:pt idx="17">
                <c:v>376.74756166870435</c:v>
              </c:pt>
              <c:pt idx="18">
                <c:v>376.74756166870435</c:v>
              </c:pt>
              <c:pt idx="19">
                <c:v>376.74756166870435</c:v>
              </c:pt>
              <c:pt idx="20">
                <c:v>376.74756166870435</c:v>
              </c:pt>
              <c:pt idx="21">
                <c:v>376.74756166870435</c:v>
              </c:pt>
              <c:pt idx="22">
                <c:v>376.74756166870435</c:v>
              </c:pt>
              <c:pt idx="23">
                <c:v>376.74756166870435</c:v>
              </c:pt>
              <c:pt idx="24">
                <c:v>376.74756166870435</c:v>
              </c:pt>
              <c:pt idx="25">
                <c:v>376.74756166870435</c:v>
              </c:pt>
              <c:pt idx="26">
                <c:v>376.74756166870435</c:v>
              </c:pt>
              <c:pt idx="27">
                <c:v>376.74756166870435</c:v>
              </c:pt>
              <c:pt idx="28">
                <c:v>376.74756166870435</c:v>
              </c:pt>
              <c:pt idx="29">
                <c:v>376.74756166870435</c:v>
              </c:pt>
              <c:pt idx="30">
                <c:v>376.74756166870435</c:v>
              </c:pt>
              <c:pt idx="31">
                <c:v>376.74756166870435</c:v>
              </c:pt>
              <c:pt idx="32">
                <c:v>376.74756166870435</c:v>
              </c:pt>
              <c:pt idx="33">
                <c:v>376.74756166870435</c:v>
              </c:pt>
            </c:numLit>
          </c:val>
          <c:smooth val="0"/>
          <c:extLst>
            <c:ext xmlns:c16="http://schemas.microsoft.com/office/drawing/2014/chart" uri="{C3380CC4-5D6E-409C-BE32-E72D297353CC}">
              <c16:uniqueId val="{00000000-47C2-46A9-8DF0-C24B7A86C2FE}"/>
            </c:ext>
          </c:extLst>
        </c:ser>
        <c:dLbls>
          <c:showLegendKey val="0"/>
          <c:showVal val="0"/>
          <c:showCatName val="0"/>
          <c:showSerName val="0"/>
          <c:showPercent val="0"/>
          <c:showBubbleSize val="0"/>
        </c:dLbls>
        <c:marker val="1"/>
        <c:smooth val="0"/>
        <c:axId val="1844159088"/>
        <c:axId val="1913451696"/>
        <c:extLst/>
      </c:lineChart>
      <c:catAx>
        <c:axId val="17823155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n-US" altLang="ja-JP" sz="1400">
                    <a:effectLst/>
                  </a:rPr>
                  <a:t>[Fiscal</a:t>
                </a:r>
                <a:r>
                  <a:rPr lang="en-US" altLang="ja-JP" sz="1400" baseline="0">
                    <a:effectLst/>
                  </a:rPr>
                  <a:t> year</a:t>
                </a:r>
                <a:r>
                  <a:rPr lang="en-US" altLang="ja-JP" sz="1400">
                    <a:effectLst/>
                  </a:rPr>
                  <a:t>]</a:t>
                </a:r>
                <a:endParaRPr lang="ja-JP" altLang="ja-JP" sz="1400">
                  <a:effectLst/>
                </a:endParaRPr>
              </a:p>
            </c:rich>
          </c:tx>
          <c:layout>
            <c:manualLayout>
              <c:xMode val="edge"/>
              <c:yMode val="edge"/>
              <c:x val="0.43145061753301722"/>
              <c:y val="0.8405107948189853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ja-JP" alt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50112"/>
        <c:crossesAt val="0"/>
        <c:auto val="1"/>
        <c:lblAlgn val="ctr"/>
        <c:lblOffset val="100"/>
        <c:tickLblSkip val="1"/>
        <c:tickMarkSkip val="1"/>
        <c:noMultiLvlLbl val="0"/>
      </c:catAx>
      <c:valAx>
        <c:axId val="178250112"/>
        <c:scaling>
          <c:orientation val="minMax"/>
          <c:max val="1400"/>
          <c:min val="0"/>
        </c:scaling>
        <c:delete val="0"/>
        <c:axPos val="l"/>
        <c:numFmt formatCode="#,##0_ "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200" b="0" i="0" u="none" strike="noStrike" kern="1200" baseline="0">
                <a:solidFill>
                  <a:schemeClr val="tx1"/>
                </a:solidFill>
                <a:latin typeface="+mn-lt"/>
                <a:ea typeface="+mn-ea"/>
                <a:cs typeface="+mn-cs"/>
              </a:defRPr>
            </a:pPr>
            <a:endParaRPr lang="ja-JP"/>
          </a:p>
        </c:txPr>
        <c:crossAx val="178231552"/>
        <c:crosses val="autoZero"/>
        <c:crossBetween val="between"/>
        <c:majorUnit val="100"/>
      </c:valAx>
      <c:valAx>
        <c:axId val="1913451696"/>
        <c:scaling>
          <c:orientation val="minMax"/>
          <c:min val="800"/>
        </c:scaling>
        <c:delete val="1"/>
        <c:axPos val="r"/>
        <c:numFmt formatCode="General" sourceLinked="1"/>
        <c:majorTickMark val="out"/>
        <c:minorTickMark val="none"/>
        <c:tickLblPos val="nextTo"/>
        <c:crossAx val="1844159088"/>
        <c:crosses val="max"/>
        <c:crossBetween val="between"/>
      </c:valAx>
      <c:catAx>
        <c:axId val="1844159088"/>
        <c:scaling>
          <c:orientation val="minMax"/>
        </c:scaling>
        <c:delete val="1"/>
        <c:axPos val="b"/>
        <c:numFmt formatCode="General" sourceLinked="1"/>
        <c:majorTickMark val="out"/>
        <c:minorTickMark val="none"/>
        <c:tickLblPos val="nextTo"/>
        <c:crossAx val="1913451696"/>
        <c:crosses val="autoZero"/>
        <c:auto val="1"/>
        <c:lblAlgn val="ctr"/>
        <c:lblOffset val="100"/>
        <c:noMultiLvlLbl val="0"/>
      </c:catAx>
      <c:spPr>
        <a:solidFill>
          <a:schemeClr val="bg1"/>
        </a:solidFill>
        <a:ln>
          <a:noFill/>
        </a:ln>
        <a:effectLst/>
      </c:spPr>
    </c:plotArea>
    <c:legend>
      <c:legendPos val="r"/>
      <c:legendEntry>
        <c:idx val="7"/>
        <c:delete val="1"/>
      </c:legendEntry>
      <c:legendEntry>
        <c:idx val="8"/>
        <c:delete val="1"/>
      </c:legendEntry>
      <c:layout>
        <c:manualLayout>
          <c:xMode val="edge"/>
          <c:yMode val="edge"/>
          <c:x val="0.85166659755768881"/>
          <c:y val="4.8093416351753793E-2"/>
          <c:w val="5.6966288640557292E-2"/>
          <c:h val="0.35472995984398431"/>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ja-JP"/>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557249056581831"/>
          <c:y val="0.14280795816553463"/>
          <c:w val="0.60766322497802794"/>
          <c:h val="0.52529124497399426"/>
        </c:manualLayout>
      </c:layout>
      <c:doughnutChart>
        <c:varyColors val="1"/>
        <c:ser>
          <c:idx val="1"/>
          <c:order val="0"/>
          <c:tx>
            <c:v>Household CO2 emissions</c:v>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808845626825541"/>
                  <c:y val="1.279509701013493E-3"/>
                </c:manualLayout>
              </c:layout>
              <c:tx>
                <c:rich>
                  <a:bodyPr wrap="square" lIns="38100" tIns="19050" rIns="38100" bIns="19050" anchor="ctr" anchorCtr="0">
                    <a:noAutofit/>
                  </a:bodyPr>
                  <a:lstStyle/>
                  <a:p>
                    <a:pPr algn="l">
                      <a:defRPr sz="1100" b="0"/>
                    </a:pPr>
                    <a:fld id="{939167D4-421E-412B-92B5-46DDCC18BCB2}"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908865773335032"/>
                  <c:y val="1.8729605477293281E-2"/>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Lit>
              <c:formatCode>"in FY"0000""</c:formatCode>
              <c:ptCount val="2"/>
              <c:pt idx="0" formatCode="#,##0_ ">
                <c:v>3610</c:v>
              </c:pt>
              <c:pt idx="1">
                <c:v>2023</c:v>
              </c:pt>
            </c:numLit>
          </c:val>
          <c:extLst>
            <c:ext xmlns:c16="http://schemas.microsoft.com/office/drawing/2014/chart" uri="{C3380CC4-5D6E-409C-BE32-E72D297353CC}">
              <c16:uniqueId val="{00000004-C925-4D9D-99A8-353077A35066}"/>
            </c:ext>
          </c:extLst>
        </c:ser>
        <c:ser>
          <c:idx val="0"/>
          <c:order val="1"/>
          <c:tx>
            <c:strRef>
              <c:f>'11.Household (per household)'!$BH$51</c:f>
              <c:strCache>
                <c:ptCount val="1"/>
                <c:pt idx="0">
                  <c:v>2023</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C925-4D9D-99A8-353077A35066}"/>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C925-4D9D-99A8-353077A35066}"/>
              </c:ext>
            </c:extLst>
          </c:dPt>
          <c:dLbls>
            <c:dLbl>
              <c:idx val="0"/>
              <c:layout>
                <c:manualLayout>
                  <c:x val="2.5972222649115243E-3"/>
                  <c:y val="4.40966255937974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3036632552981789"/>
                  <c:y val="-7.59874552244162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0.20940952703172488"/>
                  <c:y val="-0.1014871352782864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597788289108296"/>
                      <c:h val="0.11105954342477858"/>
                    </c:manualLayout>
                  </c15:layout>
                </c:ext>
                <c:ext xmlns:c16="http://schemas.microsoft.com/office/drawing/2014/chart" uri="{C3380CC4-5D6E-409C-BE32-E72D297353CC}">
                  <c16:uniqueId val="{0000000A-C925-4D9D-99A8-353077A35066}"/>
                </c:ext>
              </c:extLst>
            </c:dLbl>
            <c:dLbl>
              <c:idx val="7"/>
              <c:layout>
                <c:manualLayout>
                  <c:x val="1.1759427458324668E-2"/>
                  <c:y val="-0.143613029531746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536929191995232"/>
                      <c:h val="7.7654879659618314E-2"/>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'11.Household (per household)'!$Z$53:$Z$60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Ref>
              <c:f>'11.Household (per household)'!$BH$53:$BH$60</c:f>
              <c:numCache>
                <c:formatCode>0.0%</c:formatCode>
                <c:ptCount val="8"/>
                <c:pt idx="0">
                  <c:v>0.15616513717171851</c:v>
                </c:pt>
                <c:pt idx="1">
                  <c:v>2.9644023944089749E-2</c:v>
                </c:pt>
                <c:pt idx="2">
                  <c:v>0.12873110755464293</c:v>
                </c:pt>
                <c:pt idx="3">
                  <c:v>5.3819906827598234E-2</c:v>
                </c:pt>
                <c:pt idx="4">
                  <c:v>0.30329905282403979</c:v>
                </c:pt>
                <c:pt idx="5">
                  <c:v>0.2688696033311424</c:v>
                </c:pt>
                <c:pt idx="6">
                  <c:v>3.9428058896742731E-2</c:v>
                </c:pt>
                <c:pt idx="7">
                  <c:v>2.004310945002552E-2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household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(by fuel type)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'11.Household (per household)'!$Z$13</c:f>
              <c:strCache>
                <c:ptCount val="1"/>
                <c:pt idx="0">
                  <c:v>Coal</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household)'!$AA$13:$BG$13</c:f>
              <c:numCache>
                <c:formatCode>#,##0.0_);[Red]\(#,##0.0\)</c:formatCode>
                <c:ptCount val="33"/>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CD23-44FA-9CA9-480082ECB31B}"/>
            </c:ext>
          </c:extLst>
        </c:ser>
        <c:ser>
          <c:idx val="1"/>
          <c:order val="1"/>
          <c:tx>
            <c:strRef>
              <c:f>'11.Household (per household)'!$Z$14</c:f>
              <c:strCache>
                <c:ptCount val="1"/>
                <c:pt idx="0">
                  <c:v>Kerosene</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household)'!$AA$14:$BH$14</c:f>
              <c:numCache>
                <c:formatCode>#,##0_);[Red]\(#,##0\)</c:formatCode>
                <c:ptCount val="34"/>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pt idx="28">
                  <c:v>346.65117509344554</c:v>
                </c:pt>
                <c:pt idx="29">
                  <c:v>341.70971121603242</c:v>
                </c:pt>
                <c:pt idx="30">
                  <c:v>355.87592817817176</c:v>
                </c:pt>
                <c:pt idx="31">
                  <c:v>304.37461110586281</c:v>
                </c:pt>
                <c:pt idx="32">
                  <c:v>298.81373741611748</c:v>
                </c:pt>
                <c:pt idx="33">
                  <c:v>271.50452645968022</c:v>
                </c:pt>
              </c:numCache>
            </c:numRef>
          </c:val>
          <c:extLst>
            <c:ext xmlns:c16="http://schemas.microsoft.com/office/drawing/2014/chart" uri="{C3380CC4-5D6E-409C-BE32-E72D297353CC}">
              <c16:uniqueId val="{00000001-CD23-44FA-9CA9-480082ECB31B}"/>
            </c:ext>
          </c:extLst>
        </c:ser>
        <c:ser>
          <c:idx val="2"/>
          <c:order val="2"/>
          <c:tx>
            <c:strRef>
              <c:f>'11.Household (per household)'!$Z$15</c:f>
              <c:strCache>
                <c:ptCount val="1"/>
                <c:pt idx="0">
                  <c:v>LPG</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household)'!$AA$15:$BH$15</c:f>
              <c:numCache>
                <c:formatCode>#,##0_);[Red]\(#,##0\)</c:formatCode>
                <c:ptCount val="34"/>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217.35825947004636</c:v>
                </c:pt>
                <c:pt idx="26">
                  <c:v>204.01366713705991</c:v>
                </c:pt>
                <c:pt idx="27">
                  <c:v>215.78438688716096</c:v>
                </c:pt>
                <c:pt idx="28">
                  <c:v>191.80126675358201</c:v>
                </c:pt>
                <c:pt idx="29">
                  <c:v>207.56401939699148</c:v>
                </c:pt>
                <c:pt idx="30">
                  <c:v>207.26178791102095</c:v>
                </c:pt>
                <c:pt idx="31">
                  <c:v>189.07287134362483</c:v>
                </c:pt>
                <c:pt idx="32">
                  <c:v>178.9114627963165</c:v>
                </c:pt>
                <c:pt idx="33">
                  <c:v>165.68630387903582</c:v>
                </c:pt>
              </c:numCache>
            </c:numRef>
          </c:val>
          <c:extLst>
            <c:ext xmlns:c16="http://schemas.microsoft.com/office/drawing/2014/chart" uri="{C3380CC4-5D6E-409C-BE32-E72D297353CC}">
              <c16:uniqueId val="{00000002-CD23-44FA-9CA9-480082ECB31B}"/>
            </c:ext>
          </c:extLst>
        </c:ser>
        <c:ser>
          <c:idx val="3"/>
          <c:order val="3"/>
          <c:tx>
            <c:strRef>
              <c:f>'11.Household (per household)'!$Z$16</c:f>
              <c:strCache>
                <c:ptCount val="1"/>
                <c:pt idx="0">
                  <c:v>City Gas</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household)'!$AA$16:$BH$16</c:f>
              <c:numCache>
                <c:formatCode>#,##0_);[Red]\(#,##0\)</c:formatCode>
                <c:ptCount val="34"/>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385.46902531669372</c:v>
                </c:pt>
                <c:pt idx="24">
                  <c:v>382.99319370492515</c:v>
                </c:pt>
                <c:pt idx="25">
                  <c:v>363.59763561265697</c:v>
                </c:pt>
                <c:pt idx="26">
                  <c:v>367.66950421899031</c:v>
                </c:pt>
                <c:pt idx="27">
                  <c:v>382.36329453419711</c:v>
                </c:pt>
                <c:pt idx="28">
                  <c:v>352.69524738409802</c:v>
                </c:pt>
                <c:pt idx="29">
                  <c:v>354.05031984912046</c:v>
                </c:pt>
                <c:pt idx="30">
                  <c:v>374.76878098634893</c:v>
                </c:pt>
                <c:pt idx="31">
                  <c:v>369.47884739645991</c:v>
                </c:pt>
                <c:pt idx="32">
                  <c:v>345.97631936547293</c:v>
                </c:pt>
                <c:pt idx="33">
                  <c:v>325.95535674332132</c:v>
                </c:pt>
              </c:numCache>
            </c:numRef>
          </c:val>
          <c:extLst>
            <c:ext xmlns:c16="http://schemas.microsoft.com/office/drawing/2014/chart" uri="{C3380CC4-5D6E-409C-BE32-E72D297353CC}">
              <c16:uniqueId val="{00000003-CD23-44FA-9CA9-480082ECB31B}"/>
            </c:ext>
          </c:extLst>
        </c:ser>
        <c:ser>
          <c:idx val="4"/>
          <c:order val="4"/>
          <c:tx>
            <c:strRef>
              <c:f>'11.Household (per household)'!$Z$17</c:f>
              <c:strCache>
                <c:ptCount val="1"/>
                <c:pt idx="0">
                  <c:v>Electricity</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household)'!$AA$17:$BH$17</c:f>
              <c:numCache>
                <c:formatCode>#,##0_);[Red]\(#,##0\)</c:formatCode>
                <c:ptCount val="34"/>
                <c:pt idx="0">
                  <c:v>1623.9057230152578</c:v>
                </c:pt>
                <c:pt idx="1">
                  <c:v>1626.0288000553937</c:v>
                </c:pt>
                <c:pt idx="2">
                  <c:v>1678.4572126532025</c:v>
                </c:pt>
                <c:pt idx="3">
                  <c:v>1579.7509519384735</c:v>
                </c:pt>
                <c:pt idx="4">
                  <c:v>1786.0476132290639</c:v>
                </c:pt>
                <c:pt idx="5">
                  <c:v>1730.9124356973339</c:v>
                </c:pt>
                <c:pt idx="6">
                  <c:v>1707.2081114754742</c:v>
                </c:pt>
                <c:pt idx="7">
                  <c:v>1654.0555816168965</c:v>
                </c:pt>
                <c:pt idx="8">
                  <c:v>1594.6518554317922</c:v>
                </c:pt>
                <c:pt idx="9">
                  <c:v>1688.0454394209844</c:v>
                </c:pt>
                <c:pt idx="10">
                  <c:v>1658.8268834565674</c:v>
                </c:pt>
                <c:pt idx="11">
                  <c:v>1664.700338296994</c:v>
                </c:pt>
                <c:pt idx="12">
                  <c:v>1784.0535049464409</c:v>
                </c:pt>
                <c:pt idx="13">
                  <c:v>1865.7026267689423</c:v>
                </c:pt>
                <c:pt idx="14">
                  <c:v>1852.930300068374</c:v>
                </c:pt>
                <c:pt idx="15">
                  <c:v>1857.1052208431138</c:v>
                </c:pt>
                <c:pt idx="16">
                  <c:v>1758.8151673399707</c:v>
                </c:pt>
                <c:pt idx="17">
                  <c:v>1976.9669752010111</c:v>
                </c:pt>
                <c:pt idx="18">
                  <c:v>1928.084734474719</c:v>
                </c:pt>
                <c:pt idx="19">
                  <c:v>1838.9048288182389</c:v>
                </c:pt>
                <c:pt idx="20">
                  <c:v>2077.3846210907823</c:v>
                </c:pt>
                <c:pt idx="21">
                  <c:v>2321.2425382587726</c:v>
                </c:pt>
                <c:pt idx="22">
                  <c:v>2616.9217416545748</c:v>
                </c:pt>
                <c:pt idx="23">
                  <c:v>2664.7039075176958</c:v>
                </c:pt>
                <c:pt idx="24">
                  <c:v>2476.1457340851707</c:v>
                </c:pt>
                <c:pt idx="25">
                  <c:v>2301.8451360685635</c:v>
                </c:pt>
                <c:pt idx="26">
                  <c:v>2172.9473260562568</c:v>
                </c:pt>
                <c:pt idx="27">
                  <c:v>2161.3027758453054</c:v>
                </c:pt>
                <c:pt idx="28">
                  <c:v>1845.8413307132028</c:v>
                </c:pt>
                <c:pt idx="29">
                  <c:v>1758.3333351504186</c:v>
                </c:pt>
                <c:pt idx="30">
                  <c:v>1883.1796515748129</c:v>
                </c:pt>
                <c:pt idx="31">
                  <c:v>1819.9663458120835</c:v>
                </c:pt>
                <c:pt idx="32">
                  <c:v>1798.7034477503069</c:v>
                </c:pt>
                <c:pt idx="33">
                  <c:v>1659.3954327177373</c:v>
                </c:pt>
              </c:numCache>
            </c:numRef>
          </c:val>
          <c:extLst>
            <c:ext xmlns:c16="http://schemas.microsoft.com/office/drawing/2014/chart" uri="{C3380CC4-5D6E-409C-BE32-E72D297353CC}">
              <c16:uniqueId val="{00000004-CD23-44FA-9CA9-480082ECB31B}"/>
            </c:ext>
          </c:extLst>
        </c:ser>
        <c:ser>
          <c:idx val="5"/>
          <c:order val="5"/>
          <c:tx>
            <c:strRef>
              <c:f>'11.Household (per household)'!$Z$18</c:f>
              <c:strCache>
                <c:ptCount val="1"/>
                <c:pt idx="0">
                  <c:v>Heat</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household)'!$AA$18:$BH$18</c:f>
              <c:numCache>
                <c:formatCode>#,##0.0_);[Red]\(#,##0.0\)</c:formatCode>
                <c:ptCount val="34"/>
                <c:pt idx="0">
                  <c:v>2.6189383583524193</c:v>
                </c:pt>
                <c:pt idx="1">
                  <c:v>2.3165995541475599</c:v>
                </c:pt>
                <c:pt idx="2">
                  <c:v>2.3487898821670443</c:v>
                </c:pt>
                <c:pt idx="3">
                  <c:v>2.2116722218692395</c:v>
                </c:pt>
                <c:pt idx="4">
                  <c:v>2.0588999027871813</c:v>
                </c:pt>
                <c:pt idx="5">
                  <c:v>1.9486866927203004</c:v>
                </c:pt>
                <c:pt idx="6">
                  <c:v>1.8374556755259834</c:v>
                </c:pt>
                <c:pt idx="7">
                  <c:v>1.6704443943223213</c:v>
                </c:pt>
                <c:pt idx="8">
                  <c:v>1.6062915180603154</c:v>
                </c:pt>
                <c:pt idx="9">
                  <c:v>1.6238890732229871</c:v>
                </c:pt>
                <c:pt idx="10">
                  <c:v>1.5614287659507562</c:v>
                </c:pt>
                <c:pt idx="11">
                  <c:v>1.4513014097838022</c:v>
                </c:pt>
                <c:pt idx="12">
                  <c:v>1.4981446569098826</c:v>
                </c:pt>
                <c:pt idx="13">
                  <c:v>1.5105244995241065</c:v>
                </c:pt>
                <c:pt idx="14">
                  <c:v>1.4454961670470567</c:v>
                </c:pt>
                <c:pt idx="15">
                  <c:v>1.53056477212225</c:v>
                </c:pt>
                <c:pt idx="16">
                  <c:v>1.4322611441724473</c:v>
                </c:pt>
                <c:pt idx="17">
                  <c:v>1.5197243599042469</c:v>
                </c:pt>
                <c:pt idx="18">
                  <c:v>1.4427961443894743</c:v>
                </c:pt>
                <c:pt idx="19">
                  <c:v>1.3504851092127219</c:v>
                </c:pt>
                <c:pt idx="20">
                  <c:v>1.3395497635679563</c:v>
                </c:pt>
                <c:pt idx="21">
                  <c:v>1.3688948655365174</c:v>
                </c:pt>
                <c:pt idx="22">
                  <c:v>1.3336978284767107</c:v>
                </c:pt>
                <c:pt idx="23">
                  <c:v>1.2894215367182731</c:v>
                </c:pt>
                <c:pt idx="24">
                  <c:v>1.1850726531581357</c:v>
                </c:pt>
                <c:pt idx="25">
                  <c:v>1.1239137795072458</c:v>
                </c:pt>
                <c:pt idx="26">
                  <c:v>1.3285666818697592</c:v>
                </c:pt>
                <c:pt idx="27">
                  <c:v>1.3198943609108762</c:v>
                </c:pt>
                <c:pt idx="28">
                  <c:v>1.2230931937814178</c:v>
                </c:pt>
                <c:pt idx="29">
                  <c:v>1.1328370450706891</c:v>
                </c:pt>
                <c:pt idx="30">
                  <c:v>1.1546117614483855</c:v>
                </c:pt>
                <c:pt idx="31">
                  <c:v>1.0955585247639219</c:v>
                </c:pt>
                <c:pt idx="32">
                  <c:v>1.0408144439343752</c:v>
                </c:pt>
                <c:pt idx="33">
                  <c:v>0.97285912905866145</c:v>
                </c:pt>
              </c:numCache>
            </c:numRef>
          </c:val>
          <c:extLst>
            <c:ext xmlns:c16="http://schemas.microsoft.com/office/drawing/2014/chart" uri="{C3380CC4-5D6E-409C-BE32-E72D297353CC}">
              <c16:uniqueId val="{00000005-CD23-44FA-9CA9-480082ECB31B}"/>
            </c:ext>
          </c:extLst>
        </c:ser>
        <c:ser>
          <c:idx val="6"/>
          <c:order val="6"/>
          <c:tx>
            <c:strRef>
              <c:f>'11.Household (per household)'!$Z$19</c:f>
              <c:strCache>
                <c:ptCount val="1"/>
                <c:pt idx="0">
                  <c:v>Gasoline</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household)'!$AA$19:$BH$19</c:f>
              <c:numCache>
                <c:formatCode>#,##0_);[Red]\(#,##0\)</c:formatCode>
                <c:ptCount val="34"/>
                <c:pt idx="0">
                  <c:v>1020.5675926970843</c:v>
                </c:pt>
                <c:pt idx="1">
                  <c:v>986.32293219349935</c:v>
                </c:pt>
                <c:pt idx="2">
                  <c:v>1109.7494493133829</c:v>
                </c:pt>
                <c:pt idx="3">
                  <c:v>1155.4008108590317</c:v>
                </c:pt>
                <c:pt idx="4">
                  <c:v>1239.4054907413893</c:v>
                </c:pt>
                <c:pt idx="5">
                  <c:v>1219.3623831608488</c:v>
                </c:pt>
                <c:pt idx="6">
                  <c:v>1297.8870751753366</c:v>
                </c:pt>
                <c:pt idx="7">
                  <c:v>1179.5335120564134</c:v>
                </c:pt>
                <c:pt idx="8">
                  <c:v>1256.004881226502</c:v>
                </c:pt>
                <c:pt idx="9">
                  <c:v>1323.3056025813416</c:v>
                </c:pt>
                <c:pt idx="10">
                  <c:v>1371.029261166761</c:v>
                </c:pt>
                <c:pt idx="11">
                  <c:v>1353.9379712872319</c:v>
                </c:pt>
                <c:pt idx="12">
                  <c:v>1385.5149317398725</c:v>
                </c:pt>
                <c:pt idx="13">
                  <c:v>1417.2976134708651</c:v>
                </c:pt>
                <c:pt idx="14">
                  <c:v>1387.1394471122726</c:v>
                </c:pt>
                <c:pt idx="15">
                  <c:v>1351.8664718395503</c:v>
                </c:pt>
                <c:pt idx="16">
                  <c:v>1326.6757077942673</c:v>
                </c:pt>
                <c:pt idx="17">
                  <c:v>1304.5862585123079</c:v>
                </c:pt>
                <c:pt idx="18">
                  <c:v>1310.9718246254943</c:v>
                </c:pt>
                <c:pt idx="19">
                  <c:v>1240.537919490622</c:v>
                </c:pt>
                <c:pt idx="20">
                  <c:v>1228.8624778130186</c:v>
                </c:pt>
                <c:pt idx="21">
                  <c:v>1184.8478282480378</c:v>
                </c:pt>
                <c:pt idx="22">
                  <c:v>1185.8621899518014</c:v>
                </c:pt>
                <c:pt idx="23">
                  <c:v>1131.7968780486469</c:v>
                </c:pt>
                <c:pt idx="24">
                  <c:v>1052.9401029057469</c:v>
                </c:pt>
                <c:pt idx="25">
                  <c:v>1044.5446951438823</c:v>
                </c:pt>
                <c:pt idx="26">
                  <c:v>991.07663480422218</c:v>
                </c:pt>
                <c:pt idx="27">
                  <c:v>1000.5708577014514</c:v>
                </c:pt>
                <c:pt idx="28">
                  <c:v>1011.9176658680016</c:v>
                </c:pt>
                <c:pt idx="29">
                  <c:v>994.59030775393057</c:v>
                </c:pt>
                <c:pt idx="30">
                  <c:v>849.35387338992348</c:v>
                </c:pt>
                <c:pt idx="31">
                  <c:v>863.94687769292443</c:v>
                </c:pt>
                <c:pt idx="32">
                  <c:v>911.18063358980112</c:v>
                </c:pt>
                <c:pt idx="33">
                  <c:v>914.90354902418301</c:v>
                </c:pt>
              </c:numCache>
            </c:numRef>
          </c:val>
          <c:extLst>
            <c:ext xmlns:c16="http://schemas.microsoft.com/office/drawing/2014/chart" uri="{C3380CC4-5D6E-409C-BE32-E72D297353CC}">
              <c16:uniqueId val="{00000006-CD23-44FA-9CA9-480082ECB31B}"/>
            </c:ext>
          </c:extLst>
        </c:ser>
        <c:ser>
          <c:idx val="7"/>
          <c:order val="7"/>
          <c:tx>
            <c:strRef>
              <c:f>'11.Household (per household)'!$Z$20</c:f>
              <c:strCache>
                <c:ptCount val="1"/>
                <c:pt idx="0">
                  <c:v>Diesel Oil</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household)'!$AA$20:$BH$20</c:f>
              <c:numCache>
                <c:formatCode>#,##0_);[Red]\(#,##0\)</c:formatCode>
                <c:ptCount val="34"/>
                <c:pt idx="0">
                  <c:v>163.8074723099383</c:v>
                </c:pt>
                <c:pt idx="1">
                  <c:v>176.13472182357202</c:v>
                </c:pt>
                <c:pt idx="2">
                  <c:v>213.76244432254123</c:v>
                </c:pt>
                <c:pt idx="3">
                  <c:v>244.99189317670147</c:v>
                </c:pt>
                <c:pt idx="4">
                  <c:v>286.77594613288761</c:v>
                </c:pt>
                <c:pt idx="5">
                  <c:v>293.13904481052015</c:v>
                </c:pt>
                <c:pt idx="6">
                  <c:v>314.00981124663997</c:v>
                </c:pt>
                <c:pt idx="7">
                  <c:v>274.7636386830585</c:v>
                </c:pt>
                <c:pt idx="8">
                  <c:v>276.08478193055481</c:v>
                </c:pt>
                <c:pt idx="9">
                  <c:v>270.7109515727002</c:v>
                </c:pt>
                <c:pt idx="10">
                  <c:v>247.58026967236378</c:v>
                </c:pt>
                <c:pt idx="11">
                  <c:v>228.26559998134749</c:v>
                </c:pt>
                <c:pt idx="12">
                  <c:v>202.28727098355247</c:v>
                </c:pt>
                <c:pt idx="13">
                  <c:v>181.82504273379595</c:v>
                </c:pt>
                <c:pt idx="14">
                  <c:v>165.41105577915431</c:v>
                </c:pt>
                <c:pt idx="15">
                  <c:v>140.58053847400876</c:v>
                </c:pt>
                <c:pt idx="16">
                  <c:v>111.36718060800584</c:v>
                </c:pt>
                <c:pt idx="17">
                  <c:v>91.99992260102843</c:v>
                </c:pt>
                <c:pt idx="18">
                  <c:v>76.851516550308588</c:v>
                </c:pt>
                <c:pt idx="19">
                  <c:v>59.084157384371458</c:v>
                </c:pt>
                <c:pt idx="20">
                  <c:v>53.987927377357032</c:v>
                </c:pt>
                <c:pt idx="21">
                  <c:v>50.75757204167703</c:v>
                </c:pt>
                <c:pt idx="22">
                  <c:v>46.422628796846794</c:v>
                </c:pt>
                <c:pt idx="23">
                  <c:v>46.369413110807521</c:v>
                </c:pt>
                <c:pt idx="24">
                  <c:v>43.68860301871603</c:v>
                </c:pt>
                <c:pt idx="25">
                  <c:v>45.739592918967375</c:v>
                </c:pt>
                <c:pt idx="26">
                  <c:v>43.833411955450629</c:v>
                </c:pt>
                <c:pt idx="27">
                  <c:v>46.325391192072772</c:v>
                </c:pt>
                <c:pt idx="28">
                  <c:v>49.649149108354464</c:v>
                </c:pt>
                <c:pt idx="29">
                  <c:v>52.585382524715136</c:v>
                </c:pt>
                <c:pt idx="30">
                  <c:v>42.575920144014177</c:v>
                </c:pt>
                <c:pt idx="31">
                  <c:v>47.088831183806292</c:v>
                </c:pt>
                <c:pt idx="32">
                  <c:v>51.290365676271932</c:v>
                </c:pt>
                <c:pt idx="33">
                  <c:v>55.245224550623284</c:v>
                </c:pt>
              </c:numCache>
            </c:numRef>
          </c:val>
          <c:extLst>
            <c:ext xmlns:c16="http://schemas.microsoft.com/office/drawing/2014/chart" uri="{C3380CC4-5D6E-409C-BE32-E72D297353CC}">
              <c16:uniqueId val="{00000007-CD23-44FA-9CA9-480082ECB31B}"/>
            </c:ext>
          </c:extLst>
        </c:ser>
        <c:ser>
          <c:idx val="8"/>
          <c:order val="8"/>
          <c:tx>
            <c:strRef>
              <c:f>'11.Household (per household)'!$Z$21</c:f>
              <c:strCache>
                <c:ptCount val="1"/>
                <c:pt idx="0">
                  <c:v>Municipal Solid Waste</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household)'!$AA$21:$BH$21</c:f>
              <c:numCache>
                <c:formatCode>#,##0_);[Red]\(#,##0\)</c:formatCode>
                <c:ptCount val="34"/>
                <c:pt idx="0">
                  <c:v>271.02855395487086</c:v>
                </c:pt>
                <c:pt idx="1">
                  <c:v>273.500381684682</c:v>
                </c:pt>
                <c:pt idx="2">
                  <c:v>273.72361312132568</c:v>
                </c:pt>
                <c:pt idx="3">
                  <c:v>270.90715322033236</c:v>
                </c:pt>
                <c:pt idx="4">
                  <c:v>278.43520856759301</c:v>
                </c:pt>
                <c:pt idx="5">
                  <c:v>281.09773829442372</c:v>
                </c:pt>
                <c:pt idx="6">
                  <c:v>286.01375045076924</c:v>
                </c:pt>
                <c:pt idx="7">
                  <c:v>288.13290450795944</c:v>
                </c:pt>
                <c:pt idx="8">
                  <c:v>286.52364122520169</c:v>
                </c:pt>
                <c:pt idx="9">
                  <c:v>290.16327600764373</c:v>
                </c:pt>
                <c:pt idx="10">
                  <c:v>297.3339101420014</c:v>
                </c:pt>
                <c:pt idx="11">
                  <c:v>299.43795252896217</c:v>
                </c:pt>
                <c:pt idx="12">
                  <c:v>301.8573303568096</c:v>
                </c:pt>
                <c:pt idx="13">
                  <c:v>302.47486100503369</c:v>
                </c:pt>
                <c:pt idx="14">
                  <c:v>284.30522002324159</c:v>
                </c:pt>
                <c:pt idx="15">
                  <c:v>259.97078165747735</c:v>
                </c:pt>
                <c:pt idx="16">
                  <c:v>234.67541696748611</c:v>
                </c:pt>
                <c:pt idx="17">
                  <c:v>226.46431295496296</c:v>
                </c:pt>
                <c:pt idx="18">
                  <c:v>218.77900989894687</c:v>
                </c:pt>
                <c:pt idx="19">
                  <c:v>180.46196677142399</c:v>
                </c:pt>
                <c:pt idx="20">
                  <c:v>173.763008729841</c:v>
                </c:pt>
                <c:pt idx="21">
                  <c:v>188.73379796292454</c:v>
                </c:pt>
                <c:pt idx="22">
                  <c:v>187.48739320940203</c:v>
                </c:pt>
                <c:pt idx="23">
                  <c:v>173.87745560736576</c:v>
                </c:pt>
                <c:pt idx="24">
                  <c:v>153.21427949193802</c:v>
                </c:pt>
                <c:pt idx="25">
                  <c:v>148.15641385781632</c:v>
                </c:pt>
                <c:pt idx="26">
                  <c:v>145.75930464418656</c:v>
                </c:pt>
                <c:pt idx="27">
                  <c:v>148.94845709465451</c:v>
                </c:pt>
                <c:pt idx="28">
                  <c:v>146.98900602174422</c:v>
                </c:pt>
                <c:pt idx="29">
                  <c:v>151.93239836081636</c:v>
                </c:pt>
                <c:pt idx="30">
                  <c:v>155.49918206435217</c:v>
                </c:pt>
                <c:pt idx="31">
                  <c:v>151.18228548245102</c:v>
                </c:pt>
                <c:pt idx="32">
                  <c:v>147.24550486312162</c:v>
                </c:pt>
                <c:pt idx="33">
                  <c:v>142.26629752564401</c:v>
                </c:pt>
              </c:numCache>
            </c:numRef>
          </c:val>
          <c:extLst>
            <c:ext xmlns:c16="http://schemas.microsoft.com/office/drawing/2014/chart" uri="{C3380CC4-5D6E-409C-BE32-E72D297353CC}">
              <c16:uniqueId val="{00000008-CD23-44FA-9CA9-480082ECB31B}"/>
            </c:ext>
          </c:extLst>
        </c:ser>
        <c:ser>
          <c:idx val="9"/>
          <c:order val="9"/>
          <c:tx>
            <c:strRef>
              <c:f>'11.Household (per household)'!$Z$22</c:f>
              <c:strCache>
                <c:ptCount val="1"/>
                <c:pt idx="0">
                  <c:v>Water and Wastewater</c:v>
                </c:pt>
              </c:strCache>
            </c:strRef>
          </c:tx>
          <c:spPr>
            <a:ln>
              <a:solidFill>
                <a:sysClr val="windowText" lastClr="000000"/>
              </a:solidFill>
            </a:ln>
          </c:spPr>
          <c:invertIfNegative val="0"/>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household)'!$AA$22:$BH$22</c:f>
              <c:numCache>
                <c:formatCode>#,##0.0_);[Red]\(#,##0.0\)</c:formatCode>
                <c:ptCount val="34"/>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99.270542529468813</c:v>
                </c:pt>
                <c:pt idx="24">
                  <c:v>98.225217270104395</c:v>
                </c:pt>
                <c:pt idx="25">
                  <c:v>86.322425489812389</c:v>
                </c:pt>
                <c:pt idx="26">
                  <c:v>81.068910253341656</c:v>
                </c:pt>
                <c:pt idx="27">
                  <c:v>83.204182407427197</c:v>
                </c:pt>
                <c:pt idx="28">
                  <c:v>88.748352596228685</c:v>
                </c:pt>
                <c:pt idx="29">
                  <c:v>82.713098774768696</c:v>
                </c:pt>
                <c:pt idx="30">
                  <c:v>71.010133695849248</c:v>
                </c:pt>
                <c:pt idx="31">
                  <c:v>63.372570057560424</c:v>
                </c:pt>
                <c:pt idx="32">
                  <c:v>77.671678087402043</c:v>
                </c:pt>
                <c:pt idx="33">
                  <c:v>72.320551712271723</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'11.Household (per household)'!$Y$12</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household)'!$AA$12:$BH$12</c:f>
              <c:numCache>
                <c:formatCode>#,##0_);[Red]\(#,##0\)</c:formatCode>
                <c:ptCount val="34"/>
                <c:pt idx="0">
                  <c:v>4525.3137753801102</c:v>
                </c:pt>
                <c:pt idx="1">
                  <c:v>4525.3672186051926</c:v>
                </c:pt>
                <c:pt idx="2">
                  <c:v>4799.3385522633725</c:v>
                </c:pt>
                <c:pt idx="3">
                  <c:v>4838.8455944873749</c:v>
                </c:pt>
                <c:pt idx="4">
                  <c:v>5138.9135504794986</c:v>
                </c:pt>
                <c:pt idx="5">
                  <c:v>5139.1086787748327</c:v>
                </c:pt>
                <c:pt idx="6">
                  <c:v>5241.5658240424364</c:v>
                </c:pt>
                <c:pt idx="7">
                  <c:v>4932.8249836013701</c:v>
                </c:pt>
                <c:pt idx="8">
                  <c:v>4923.0711365589314</c:v>
                </c:pt>
                <c:pt idx="9">
                  <c:v>5098.6459515809402</c:v>
                </c:pt>
                <c:pt idx="10">
                  <c:v>5155.4653371950153</c:v>
                </c:pt>
                <c:pt idx="11">
                  <c:v>5027.1773082299605</c:v>
                </c:pt>
                <c:pt idx="12">
                  <c:v>5194.85167562894</c:v>
                </c:pt>
                <c:pt idx="13">
                  <c:v>5203.0582870303506</c:v>
                </c:pt>
                <c:pt idx="14">
                  <c:v>5108.2672717778159</c:v>
                </c:pt>
                <c:pt idx="15">
                  <c:v>5053.2290358144228</c:v>
                </c:pt>
                <c:pt idx="16">
                  <c:v>4773.8768699883531</c:v>
                </c:pt>
                <c:pt idx="17">
                  <c:v>4919.8103462676272</c:v>
                </c:pt>
                <c:pt idx="18">
                  <c:v>4782.916238625884</c:v>
                </c:pt>
                <c:pt idx="19">
                  <c:v>4554.9560874380913</c:v>
                </c:pt>
                <c:pt idx="20">
                  <c:v>4813.1989221721487</c:v>
                </c:pt>
                <c:pt idx="21">
                  <c:v>4993.0433073661316</c:v>
                </c:pt>
                <c:pt idx="22">
                  <c:v>5282.5191895987746</c:v>
                </c:pt>
                <c:pt idx="23">
                  <c:v>5195.3565948653641</c:v>
                </c:pt>
                <c:pt idx="24">
                  <c:v>4853.7903367675453</c:v>
                </c:pt>
                <c:pt idx="25">
                  <c:v>4600.3532967035662</c:v>
                </c:pt>
                <c:pt idx="26">
                  <c:v>4405.3010847441674</c:v>
                </c:pt>
                <c:pt idx="27">
                  <c:v>4463.2620628862951</c:v>
                </c:pt>
                <c:pt idx="28">
                  <c:v>4035.5162867324389</c:v>
                </c:pt>
                <c:pt idx="29">
                  <c:v>3944.6114100718642</c:v>
                </c:pt>
                <c:pt idx="30">
                  <c:v>3940.6798697059421</c:v>
                </c:pt>
                <c:pt idx="31">
                  <c:v>3809.5787985995371</c:v>
                </c:pt>
                <c:pt idx="32">
                  <c:v>3810.8339639887454</c:v>
                </c:pt>
                <c:pt idx="33">
                  <c:v>3608.2501017415557</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tickLblSkip val="1"/>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15762633636439158"/>
          <c:w val="0.12891735755252862"/>
          <c:h val="0.70054931551100597"/>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household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(by purpose)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'11.Household (per household)'!$Z$41</c:f>
              <c:strCache>
                <c:ptCount val="1"/>
                <c:pt idx="0">
                  <c:v>Heating</c:v>
                </c:pt>
              </c:strCache>
            </c:strRef>
          </c:tx>
          <c:spPr>
            <a:solidFill>
              <a:schemeClr val="accent2">
                <a:lumMod val="75000"/>
              </a:schemeClr>
            </a:solidFill>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household)'!$AA$41:$BH$41</c:f>
              <c:numCache>
                <c:formatCode>#,##0_);[Red]\(#,##0\)</c:formatCode>
                <c:ptCount val="34"/>
                <c:pt idx="0">
                  <c:v>659.1477114609728</c:v>
                </c:pt>
                <c:pt idx="1">
                  <c:v>658.84759326769438</c:v>
                </c:pt>
                <c:pt idx="2">
                  <c:v>698.27859684511702</c:v>
                </c:pt>
                <c:pt idx="3">
                  <c:v>719.42449612561381</c:v>
                </c:pt>
                <c:pt idx="4">
                  <c:v>720.15743656504776</c:v>
                </c:pt>
                <c:pt idx="5">
                  <c:v>751.22718440060714</c:v>
                </c:pt>
                <c:pt idx="6">
                  <c:v>778.26555501446376</c:v>
                </c:pt>
                <c:pt idx="7">
                  <c:v>733.77782134481754</c:v>
                </c:pt>
                <c:pt idx="8">
                  <c:v>720.80368546126181</c:v>
                </c:pt>
                <c:pt idx="9">
                  <c:v>750.67792838450589</c:v>
                </c:pt>
                <c:pt idx="10">
                  <c:v>798.1473254000631</c:v>
                </c:pt>
                <c:pt idx="11">
                  <c:v>754.4205358576155</c:v>
                </c:pt>
                <c:pt idx="12">
                  <c:v>801.35067871728336</c:v>
                </c:pt>
                <c:pt idx="13">
                  <c:v>747.83101261839283</c:v>
                </c:pt>
                <c:pt idx="14">
                  <c:v>775.32259637570974</c:v>
                </c:pt>
                <c:pt idx="15">
                  <c:v>807.11024816185261</c:v>
                </c:pt>
                <c:pt idx="16">
                  <c:v>740.56474687490754</c:v>
                </c:pt>
                <c:pt idx="17">
                  <c:v>752.11089841669798</c:v>
                </c:pt>
                <c:pt idx="18">
                  <c:v>712.79587767618682</c:v>
                </c:pt>
                <c:pt idx="19">
                  <c:v>706.0213221283891</c:v>
                </c:pt>
                <c:pt idx="20">
                  <c:v>769.12840999083687</c:v>
                </c:pt>
                <c:pt idx="21">
                  <c:v>790.93992299109709</c:v>
                </c:pt>
                <c:pt idx="22">
                  <c:v>812.83874770386797</c:v>
                </c:pt>
                <c:pt idx="23">
                  <c:v>798.00096224194294</c:v>
                </c:pt>
                <c:pt idx="24">
                  <c:v>752.51666857629004</c:v>
                </c:pt>
                <c:pt idx="25">
                  <c:v>706.62212026843292</c:v>
                </c:pt>
                <c:pt idx="26">
                  <c:v>698.29745523722409</c:v>
                </c:pt>
                <c:pt idx="27">
                  <c:v>725.78509474997099</c:v>
                </c:pt>
                <c:pt idx="28">
                  <c:v>617.6932780395058</c:v>
                </c:pt>
                <c:pt idx="29">
                  <c:v>607.20583455401959</c:v>
                </c:pt>
                <c:pt idx="30">
                  <c:v>644.98170537466467</c:v>
                </c:pt>
                <c:pt idx="31">
                  <c:v>656.20774410219644</c:v>
                </c:pt>
                <c:pt idx="32">
                  <c:v>613.15638675621972</c:v>
                </c:pt>
                <c:pt idx="33">
                  <c:v>563.48287208833733</c:v>
                </c:pt>
              </c:numCache>
            </c:numRef>
          </c:val>
          <c:extLst>
            <c:ext xmlns:c16="http://schemas.microsoft.com/office/drawing/2014/chart" uri="{C3380CC4-5D6E-409C-BE32-E72D297353CC}">
              <c16:uniqueId val="{00000000-8B68-48A4-9FB2-5B3B433C40B4}"/>
            </c:ext>
          </c:extLst>
        </c:ser>
        <c:ser>
          <c:idx val="1"/>
          <c:order val="1"/>
          <c:tx>
            <c:strRef>
              <c:f>'11.Household (per household)'!$Z$42</c:f>
              <c:strCache>
                <c:ptCount val="1"/>
                <c:pt idx="0">
                  <c:v>Cooling</c:v>
                </c:pt>
              </c:strCache>
            </c:strRef>
          </c:tx>
          <c:spPr>
            <a:solidFill>
              <a:schemeClr val="accent1">
                <a:lumMod val="75000"/>
              </a:schemeClr>
            </a:solidFill>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household)'!$AA$42:$BH$42</c:f>
              <c:numCache>
                <c:formatCode>#,##0_);[Red]\(#,##0\)</c:formatCode>
                <c:ptCount val="34"/>
                <c:pt idx="0">
                  <c:v>92.242993513416224</c:v>
                </c:pt>
                <c:pt idx="1">
                  <c:v>92.386088593195907</c:v>
                </c:pt>
                <c:pt idx="2">
                  <c:v>95.38717482636342</c:v>
                </c:pt>
                <c:pt idx="3">
                  <c:v>89.797772699757914</c:v>
                </c:pt>
                <c:pt idx="4">
                  <c:v>101.5461144820182</c:v>
                </c:pt>
                <c:pt idx="5">
                  <c:v>98.43171576390418</c:v>
                </c:pt>
                <c:pt idx="6">
                  <c:v>97.103001242068231</c:v>
                </c:pt>
                <c:pt idx="7">
                  <c:v>94.097755343039424</c:v>
                </c:pt>
                <c:pt idx="8">
                  <c:v>90.735022453951146</c:v>
                </c:pt>
                <c:pt idx="9">
                  <c:v>96.06610890095979</c:v>
                </c:pt>
                <c:pt idx="10">
                  <c:v>94.419431558900854</c:v>
                </c:pt>
                <c:pt idx="11">
                  <c:v>94.708560664996284</c:v>
                </c:pt>
                <c:pt idx="12">
                  <c:v>101.45071096780927</c:v>
                </c:pt>
                <c:pt idx="13">
                  <c:v>106.04370251365064</c:v>
                </c:pt>
                <c:pt idx="14">
                  <c:v>105.26838520877612</c:v>
                </c:pt>
                <c:pt idx="15">
                  <c:v>105.45640811332409</c:v>
                </c:pt>
                <c:pt idx="16">
                  <c:v>99.828698837078903</c:v>
                </c:pt>
                <c:pt idx="17">
                  <c:v>112.15909994285254</c:v>
                </c:pt>
                <c:pt idx="18">
                  <c:v>109.33576498102032</c:v>
                </c:pt>
                <c:pt idx="19">
                  <c:v>104.23115360133801</c:v>
                </c:pt>
                <c:pt idx="20">
                  <c:v>117.6951270163059</c:v>
                </c:pt>
                <c:pt idx="21">
                  <c:v>129.42625560468696</c:v>
                </c:pt>
                <c:pt idx="22">
                  <c:v>143.49397499753087</c:v>
                </c:pt>
                <c:pt idx="23">
                  <c:v>143.57872384909516</c:v>
                </c:pt>
                <c:pt idx="24">
                  <c:v>130.99253102191636</c:v>
                </c:pt>
                <c:pt idx="25">
                  <c:v>119.44766285060072</c:v>
                </c:pt>
                <c:pt idx="26">
                  <c:v>110.49732145845208</c:v>
                </c:pt>
                <c:pt idx="27">
                  <c:v>107.5852982601192</c:v>
                </c:pt>
                <c:pt idx="28">
                  <c:v>89.837956504322548</c:v>
                </c:pt>
                <c:pt idx="29">
                  <c:v>83.568556580128458</c:v>
                </c:pt>
                <c:pt idx="30">
                  <c:v>87.278311463374123</c:v>
                </c:pt>
                <c:pt idx="31">
                  <c:v>85.745824383351746</c:v>
                </c:pt>
                <c:pt idx="32">
                  <c:v>115.94271465529025</c:v>
                </c:pt>
                <c:pt idx="33">
                  <c:v>106.96305241229095</c:v>
                </c:pt>
              </c:numCache>
            </c:numRef>
          </c:val>
          <c:extLst>
            <c:ext xmlns:c16="http://schemas.microsoft.com/office/drawing/2014/chart" uri="{C3380CC4-5D6E-409C-BE32-E72D297353CC}">
              <c16:uniqueId val="{00000001-8B68-48A4-9FB2-5B3B433C40B4}"/>
            </c:ext>
          </c:extLst>
        </c:ser>
        <c:ser>
          <c:idx val="2"/>
          <c:order val="2"/>
          <c:tx>
            <c:strRef>
              <c:f>'11.Household (per household)'!$Z$43</c:f>
              <c:strCache>
                <c:ptCount val="1"/>
                <c:pt idx="0">
                  <c:v>Hot Water</c:v>
                </c:pt>
              </c:strCache>
            </c:strRef>
          </c:tx>
          <c:spPr>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household)'!$AA$43:$BH$43</c:f>
              <c:numCache>
                <c:formatCode>#,##0_);[Red]\(#,##0\)</c:formatCode>
                <c:ptCount val="34"/>
                <c:pt idx="0">
                  <c:v>833.22863215873463</c:v>
                </c:pt>
                <c:pt idx="1">
                  <c:v>832.90780407400837</c:v>
                </c:pt>
                <c:pt idx="2">
                  <c:v>845.90940924169468</c:v>
                </c:pt>
                <c:pt idx="3">
                  <c:v>857.85086887553871</c:v>
                </c:pt>
                <c:pt idx="4">
                  <c:v>835.40468390686135</c:v>
                </c:pt>
                <c:pt idx="5">
                  <c:v>850.31865309905061</c:v>
                </c:pt>
                <c:pt idx="6">
                  <c:v>848.02979262811994</c:v>
                </c:pt>
                <c:pt idx="7">
                  <c:v>800.05899655189876</c:v>
                </c:pt>
                <c:pt idx="8">
                  <c:v>782.34032800140335</c:v>
                </c:pt>
                <c:pt idx="9">
                  <c:v>786.73585598200418</c:v>
                </c:pt>
                <c:pt idx="10">
                  <c:v>791.45150933031027</c:v>
                </c:pt>
                <c:pt idx="11">
                  <c:v>754.89183746291542</c:v>
                </c:pt>
                <c:pt idx="12">
                  <c:v>772.25231839425328</c:v>
                </c:pt>
                <c:pt idx="13">
                  <c:v>758.00351052085841</c:v>
                </c:pt>
                <c:pt idx="14">
                  <c:v>733.93954039283472</c:v>
                </c:pt>
                <c:pt idx="15">
                  <c:v>739.13119368320156</c:v>
                </c:pt>
                <c:pt idx="16">
                  <c:v>699.58917542017957</c:v>
                </c:pt>
                <c:pt idx="17">
                  <c:v>705.62932981529298</c:v>
                </c:pt>
                <c:pt idx="18">
                  <c:v>667.95906674511946</c:v>
                </c:pt>
                <c:pt idx="19">
                  <c:v>650.72295648583042</c:v>
                </c:pt>
                <c:pt idx="20">
                  <c:v>680.56413503480621</c:v>
                </c:pt>
                <c:pt idx="21">
                  <c:v>678.56779687831488</c:v>
                </c:pt>
                <c:pt idx="22">
                  <c:v>692.12152522831946</c:v>
                </c:pt>
                <c:pt idx="23">
                  <c:v>677.00345319529765</c:v>
                </c:pt>
                <c:pt idx="24">
                  <c:v>645.91509782407445</c:v>
                </c:pt>
                <c:pt idx="25">
                  <c:v>611.18790948148478</c:v>
                </c:pt>
                <c:pt idx="26">
                  <c:v>598.33598221360751</c:v>
                </c:pt>
                <c:pt idx="27">
                  <c:v>619.79261946122938</c:v>
                </c:pt>
                <c:pt idx="28">
                  <c:v>547.95190300138677</c:v>
                </c:pt>
                <c:pt idx="29">
                  <c:v>551.25651807682641</c:v>
                </c:pt>
                <c:pt idx="30">
                  <c:v>576.36948303315819</c:v>
                </c:pt>
                <c:pt idx="31">
                  <c:v>540.690726375998</c:v>
                </c:pt>
                <c:pt idx="32">
                  <c:v>499.07334417015971</c:v>
                </c:pt>
                <c:pt idx="33">
                  <c:v>464.4940319313435</c:v>
                </c:pt>
              </c:numCache>
            </c:numRef>
          </c:val>
          <c:extLst>
            <c:ext xmlns:c16="http://schemas.microsoft.com/office/drawing/2014/chart" uri="{C3380CC4-5D6E-409C-BE32-E72D297353CC}">
              <c16:uniqueId val="{00000002-8B68-48A4-9FB2-5B3B433C40B4}"/>
            </c:ext>
          </c:extLst>
        </c:ser>
        <c:ser>
          <c:idx val="3"/>
          <c:order val="3"/>
          <c:tx>
            <c:strRef>
              <c:f>'11.Household (per household)'!$Z$44</c:f>
              <c:strCache>
                <c:ptCount val="1"/>
                <c:pt idx="0">
                  <c:v>Cooking</c:v>
                </c:pt>
              </c:strCache>
            </c:strRef>
          </c:tx>
          <c:spPr>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household)'!$AA$44:$BH$44</c:f>
              <c:numCache>
                <c:formatCode>#,##0_);[Red]\(#,##0\)</c:formatCode>
                <c:ptCount val="34"/>
                <c:pt idx="0">
                  <c:v>239.10991225342102</c:v>
                </c:pt>
                <c:pt idx="1">
                  <c:v>242.24618362247739</c:v>
                </c:pt>
                <c:pt idx="2">
                  <c:v>245.62342635790796</c:v>
                </c:pt>
                <c:pt idx="3">
                  <c:v>248.78913992848064</c:v>
                </c:pt>
                <c:pt idx="4">
                  <c:v>249.32310886648091</c:v>
                </c:pt>
                <c:pt idx="5">
                  <c:v>251.81579943143444</c:v>
                </c:pt>
                <c:pt idx="6">
                  <c:v>250.6576897249839</c:v>
                </c:pt>
                <c:pt idx="7">
                  <c:v>240.07661261397357</c:v>
                </c:pt>
                <c:pt idx="8">
                  <c:v>237.72234255702747</c:v>
                </c:pt>
                <c:pt idx="9">
                  <c:v>239.70602613969086</c:v>
                </c:pt>
                <c:pt idx="10">
                  <c:v>237.6565524065615</c:v>
                </c:pt>
                <c:pt idx="11">
                  <c:v>230.32333268065898</c:v>
                </c:pt>
                <c:pt idx="12">
                  <c:v>234.81560940865904</c:v>
                </c:pt>
                <c:pt idx="13">
                  <c:v>240.4100949616747</c:v>
                </c:pt>
                <c:pt idx="14">
                  <c:v>228.08688429198961</c:v>
                </c:pt>
                <c:pt idx="15">
                  <c:v>226.46187608420976</c:v>
                </c:pt>
                <c:pt idx="16">
                  <c:v>218.99589234950014</c:v>
                </c:pt>
                <c:pt idx="17">
                  <c:v>226.82549108269268</c:v>
                </c:pt>
                <c:pt idx="18">
                  <c:v>216.77872090043971</c:v>
                </c:pt>
                <c:pt idx="19">
                  <c:v>210.05945384799887</c:v>
                </c:pt>
                <c:pt idx="20">
                  <c:v>222.54399477791327</c:v>
                </c:pt>
                <c:pt idx="21">
                  <c:v>227.12417230487284</c:v>
                </c:pt>
                <c:pt idx="22">
                  <c:v>242.55894275131186</c:v>
                </c:pt>
                <c:pt idx="23">
                  <c:v>243.99184825204566</c:v>
                </c:pt>
                <c:pt idx="24">
                  <c:v>234.70515627876509</c:v>
                </c:pt>
                <c:pt idx="25">
                  <c:v>225.78902820945916</c:v>
                </c:pt>
                <c:pt idx="26">
                  <c:v>220.46881231330886</c:v>
                </c:pt>
                <c:pt idx="27">
                  <c:v>229.65439169916161</c:v>
                </c:pt>
                <c:pt idx="28">
                  <c:v>206.15352536317977</c:v>
                </c:pt>
                <c:pt idx="29">
                  <c:v>210.28786064769184</c:v>
                </c:pt>
                <c:pt idx="30">
                  <c:v>223.36997890744581</c:v>
                </c:pt>
                <c:pt idx="31">
                  <c:v>210.32994932631601</c:v>
                </c:pt>
                <c:pt idx="32">
                  <c:v>209.02022820752839</c:v>
                </c:pt>
                <c:pt idx="33">
                  <c:v>194.19568428640238</c:v>
                </c:pt>
              </c:numCache>
            </c:numRef>
          </c:val>
          <c:extLst>
            <c:ext xmlns:c16="http://schemas.microsoft.com/office/drawing/2014/chart" uri="{C3380CC4-5D6E-409C-BE32-E72D297353CC}">
              <c16:uniqueId val="{00000003-8B68-48A4-9FB2-5B3B433C40B4}"/>
            </c:ext>
          </c:extLst>
        </c:ser>
        <c:ser>
          <c:idx val="4"/>
          <c:order val="4"/>
          <c:tx>
            <c:strRef>
              <c:f>'11.Household (per household)'!$Z$45</c:f>
              <c:strCache>
                <c:ptCount val="1"/>
                <c:pt idx="0">
                  <c:v>Power, etc.*1</c:v>
                </c:pt>
              </c:strCache>
            </c:strRef>
          </c:tx>
          <c:spPr>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household)'!$AA$45:$BH$45</c:f>
              <c:numCache>
                <c:formatCode>#,##0_);[Red]\(#,##0\)</c:formatCode>
                <c:ptCount val="34"/>
                <c:pt idx="0">
                  <c:v>1194.439506703957</c:v>
                </c:pt>
                <c:pt idx="1">
                  <c:v>1198.6642946513653</c:v>
                </c:pt>
                <c:pt idx="2">
                  <c:v>1239.9482574353926</c:v>
                </c:pt>
                <c:pt idx="3">
                  <c:v>1169.4092311205925</c:v>
                </c:pt>
                <c:pt idx="4">
                  <c:v>1324.7033754069951</c:v>
                </c:pt>
                <c:pt idx="5">
                  <c:v>1286.2156904746641</c:v>
                </c:pt>
                <c:pt idx="6">
                  <c:v>1270.8834414206547</c:v>
                </c:pt>
                <c:pt idx="7">
                  <c:v>1233.443549766868</c:v>
                </c:pt>
                <c:pt idx="8">
                  <c:v>1191.1216724358751</c:v>
                </c:pt>
                <c:pt idx="9">
                  <c:v>1262.8978366012295</c:v>
                </c:pt>
                <c:pt idx="10">
                  <c:v>1242.9489291856833</c:v>
                </c:pt>
                <c:pt idx="11">
                  <c:v>1241.2697920425665</c:v>
                </c:pt>
                <c:pt idx="12">
                  <c:v>1323.7892695381947</c:v>
                </c:pt>
                <c:pt idx="13">
                  <c:v>1377.644616903958</c:v>
                </c:pt>
                <c:pt idx="14">
                  <c:v>1361.5718253023344</c:v>
                </c:pt>
                <c:pt idx="15">
                  <c:v>1358.0243289621658</c:v>
                </c:pt>
                <c:pt idx="16">
                  <c:v>1279.9224234821577</c:v>
                </c:pt>
                <c:pt idx="17">
                  <c:v>1431.719945692389</c:v>
                </c:pt>
                <c:pt idx="18">
                  <c:v>1389.577491406764</c:v>
                </c:pt>
                <c:pt idx="19">
                  <c:v>1318.9145228346724</c:v>
                </c:pt>
                <c:pt idx="20">
                  <c:v>1482.7835890641661</c:v>
                </c:pt>
                <c:pt idx="21">
                  <c:v>1651.0525595241579</c:v>
                </c:pt>
                <c:pt idx="22">
                  <c:v>1854.645447596545</c:v>
                </c:pt>
                <c:pt idx="23">
                  <c:v>1881.4673180306938</c:v>
                </c:pt>
                <c:pt idx="24">
                  <c:v>1741.5926803799937</c:v>
                </c:pt>
                <c:pt idx="25">
                  <c:v>1612.5434484831101</c:v>
                </c:pt>
                <c:pt idx="26">
                  <c:v>1515.9632518643743</c:v>
                </c:pt>
                <c:pt idx="27">
                  <c:v>1501.3957703202079</c:v>
                </c:pt>
                <c:pt idx="28">
                  <c:v>1276.575450229715</c:v>
                </c:pt>
                <c:pt idx="29">
                  <c:v>1210.4714527989672</c:v>
                </c:pt>
                <c:pt idx="30">
                  <c:v>1290.2412816331603</c:v>
                </c:pt>
                <c:pt idx="31">
                  <c:v>1191.0139899949327</c:v>
                </c:pt>
                <c:pt idx="32">
                  <c:v>1186.2531079829498</c:v>
                </c:pt>
                <c:pt idx="33">
                  <c:v>1094.378838210459</c:v>
                </c:pt>
              </c:numCache>
            </c:numRef>
          </c:val>
          <c:extLst>
            <c:ext xmlns:c16="http://schemas.microsoft.com/office/drawing/2014/chart" uri="{C3380CC4-5D6E-409C-BE32-E72D297353CC}">
              <c16:uniqueId val="{00000004-8B68-48A4-9FB2-5B3B433C40B4}"/>
            </c:ext>
          </c:extLst>
        </c:ser>
        <c:ser>
          <c:idx val="5"/>
          <c:order val="5"/>
          <c:tx>
            <c:strRef>
              <c:f>'11.Household (per household)'!$Z$46</c:f>
              <c:strCache>
                <c:ptCount val="1"/>
                <c:pt idx="0">
                  <c:v>Car</c:v>
                </c:pt>
              </c:strCache>
            </c:strRef>
          </c:tx>
          <c:spPr>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household)'!$AA$46:$BH$46</c:f>
              <c:numCache>
                <c:formatCode>#,##0_);[Red]\(#,##0\)</c:formatCode>
                <c:ptCount val="34"/>
                <c:pt idx="0">
                  <c:v>1184.3750650070224</c:v>
                </c:pt>
                <c:pt idx="1">
                  <c:v>1162.4576540170715</c:v>
                </c:pt>
                <c:pt idx="2">
                  <c:v>1323.511893635924</c:v>
                </c:pt>
                <c:pt idx="3">
                  <c:v>1400.3927040357332</c:v>
                </c:pt>
                <c:pt idx="4">
                  <c:v>1526.1814368742769</c:v>
                </c:pt>
                <c:pt idx="5">
                  <c:v>1512.5014279713689</c:v>
                </c:pt>
                <c:pt idx="6">
                  <c:v>1611.8968864219767</c:v>
                </c:pt>
                <c:pt idx="7">
                  <c:v>1454.2971507394718</c:v>
                </c:pt>
                <c:pt idx="8">
                  <c:v>1532.089663157057</c:v>
                </c:pt>
                <c:pt idx="9">
                  <c:v>1594.0165541540418</c:v>
                </c:pt>
                <c:pt idx="10">
                  <c:v>1618.6095308391248</c:v>
                </c:pt>
                <c:pt idx="11">
                  <c:v>1582.2035712685793</c:v>
                </c:pt>
                <c:pt idx="12">
                  <c:v>1587.8022027234251</c:v>
                </c:pt>
                <c:pt idx="13">
                  <c:v>1599.1226562046611</c:v>
                </c:pt>
                <c:pt idx="14">
                  <c:v>1552.5505028914272</c:v>
                </c:pt>
                <c:pt idx="15">
                  <c:v>1492.4470103135588</c:v>
                </c:pt>
                <c:pt idx="16">
                  <c:v>1438.0428884022733</c:v>
                </c:pt>
                <c:pt idx="17">
                  <c:v>1396.5861811133364</c:v>
                </c:pt>
                <c:pt idx="18">
                  <c:v>1387.8233411758029</c:v>
                </c:pt>
                <c:pt idx="19">
                  <c:v>1299.6220768749934</c:v>
                </c:pt>
                <c:pt idx="20">
                  <c:v>1282.8504051903756</c:v>
                </c:pt>
                <c:pt idx="21">
                  <c:v>1235.6054002897149</c:v>
                </c:pt>
                <c:pt idx="22">
                  <c:v>1232.2848187486484</c:v>
                </c:pt>
                <c:pt idx="23">
                  <c:v>1178.1662911594542</c:v>
                </c:pt>
                <c:pt idx="24">
                  <c:v>1096.628705924463</c:v>
                </c:pt>
                <c:pt idx="25">
                  <c:v>1090.2842880628498</c:v>
                </c:pt>
                <c:pt idx="26">
                  <c:v>1034.9100467596729</c:v>
                </c:pt>
                <c:pt idx="27">
                  <c:v>1046.8962488935242</c:v>
                </c:pt>
                <c:pt idx="28">
                  <c:v>1061.566814976356</c:v>
                </c:pt>
                <c:pt idx="29">
                  <c:v>1047.1756902786458</c:v>
                </c:pt>
                <c:pt idx="30">
                  <c:v>891.92979353393764</c:v>
                </c:pt>
                <c:pt idx="31">
                  <c:v>911.03570887673072</c:v>
                </c:pt>
                <c:pt idx="32">
                  <c:v>962.47099926607314</c:v>
                </c:pt>
                <c:pt idx="33">
                  <c:v>970.14877357480634</c:v>
                </c:pt>
              </c:numCache>
            </c:numRef>
          </c:val>
          <c:extLst>
            <c:ext xmlns:c16="http://schemas.microsoft.com/office/drawing/2014/chart" uri="{C3380CC4-5D6E-409C-BE32-E72D297353CC}">
              <c16:uniqueId val="{00000005-8B68-48A4-9FB2-5B3B433C40B4}"/>
            </c:ext>
          </c:extLst>
        </c:ser>
        <c:ser>
          <c:idx val="6"/>
          <c:order val="6"/>
          <c:tx>
            <c:strRef>
              <c:f>'11.Household (per household)'!$Z$47</c:f>
              <c:strCache>
                <c:ptCount val="1"/>
                <c:pt idx="0">
                  <c:v>Municipal Solid Waste</c:v>
                </c:pt>
              </c:strCache>
            </c:strRef>
          </c:tx>
          <c:spPr>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household)'!$AA$47:$BH$47</c:f>
              <c:numCache>
                <c:formatCode>#,##0_);[Red]\(#,##0\)</c:formatCode>
                <c:ptCount val="34"/>
                <c:pt idx="0">
                  <c:v>271.02855395487086</c:v>
                </c:pt>
                <c:pt idx="1">
                  <c:v>273.500381684682</c:v>
                </c:pt>
                <c:pt idx="2">
                  <c:v>273.72361312132568</c:v>
                </c:pt>
                <c:pt idx="3">
                  <c:v>270.90715322033236</c:v>
                </c:pt>
                <c:pt idx="4">
                  <c:v>278.43520856759301</c:v>
                </c:pt>
                <c:pt idx="5">
                  <c:v>281.09773829442372</c:v>
                </c:pt>
                <c:pt idx="6">
                  <c:v>286.01375045076924</c:v>
                </c:pt>
                <c:pt idx="7">
                  <c:v>288.13290450795944</c:v>
                </c:pt>
                <c:pt idx="8">
                  <c:v>286.52364122520169</c:v>
                </c:pt>
                <c:pt idx="9">
                  <c:v>290.16327600764373</c:v>
                </c:pt>
                <c:pt idx="10">
                  <c:v>297.3339101420014</c:v>
                </c:pt>
                <c:pt idx="11">
                  <c:v>299.43795252896217</c:v>
                </c:pt>
                <c:pt idx="12">
                  <c:v>301.8573303568096</c:v>
                </c:pt>
                <c:pt idx="13">
                  <c:v>302.47486100503369</c:v>
                </c:pt>
                <c:pt idx="14">
                  <c:v>284.30522002324159</c:v>
                </c:pt>
                <c:pt idx="15">
                  <c:v>259.97078165747735</c:v>
                </c:pt>
                <c:pt idx="16">
                  <c:v>234.67541696748611</c:v>
                </c:pt>
                <c:pt idx="17">
                  <c:v>226.46431295496296</c:v>
                </c:pt>
                <c:pt idx="18">
                  <c:v>218.77900989894687</c:v>
                </c:pt>
                <c:pt idx="19">
                  <c:v>180.46196677142399</c:v>
                </c:pt>
                <c:pt idx="20">
                  <c:v>173.763008729841</c:v>
                </c:pt>
                <c:pt idx="21">
                  <c:v>188.73379796292454</c:v>
                </c:pt>
                <c:pt idx="22">
                  <c:v>187.48739320940203</c:v>
                </c:pt>
                <c:pt idx="23">
                  <c:v>173.87745560736576</c:v>
                </c:pt>
                <c:pt idx="24">
                  <c:v>153.21427949193802</c:v>
                </c:pt>
                <c:pt idx="25">
                  <c:v>148.15641385781632</c:v>
                </c:pt>
                <c:pt idx="26">
                  <c:v>145.75930464418656</c:v>
                </c:pt>
                <c:pt idx="27">
                  <c:v>148.94845709465451</c:v>
                </c:pt>
                <c:pt idx="28">
                  <c:v>146.98900602174422</c:v>
                </c:pt>
                <c:pt idx="29">
                  <c:v>151.93239836081636</c:v>
                </c:pt>
                <c:pt idx="30">
                  <c:v>155.49918206435217</c:v>
                </c:pt>
                <c:pt idx="31">
                  <c:v>151.18228548245102</c:v>
                </c:pt>
                <c:pt idx="32">
                  <c:v>147.24550486312162</c:v>
                </c:pt>
                <c:pt idx="33">
                  <c:v>142.26629752564401</c:v>
                </c:pt>
              </c:numCache>
            </c:numRef>
          </c:val>
          <c:extLst>
            <c:ext xmlns:c16="http://schemas.microsoft.com/office/drawing/2014/chart" uri="{C3380CC4-5D6E-409C-BE32-E72D297353CC}">
              <c16:uniqueId val="{00000006-8B68-48A4-9FB2-5B3B433C40B4}"/>
            </c:ext>
          </c:extLst>
        </c:ser>
        <c:ser>
          <c:idx val="7"/>
          <c:order val="7"/>
          <c:tx>
            <c:strRef>
              <c:f>'11.Household (per household)'!$Z$48</c:f>
              <c:strCache>
                <c:ptCount val="1"/>
                <c:pt idx="0">
                  <c:v>Water and Wastewater</c:v>
                </c:pt>
              </c:strCache>
            </c:strRef>
          </c:tx>
          <c:spPr>
            <a:ln>
              <a:solidFill>
                <a:sysClr val="windowText" lastClr="000000"/>
              </a:solidFill>
            </a:ln>
          </c:spPr>
          <c:invertIfNegative val="0"/>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household)'!$AA$48:$BH$48</c:f>
              <c:numCache>
                <c:formatCode>#,##0.0_);[Red]\(#,##0.0\)</c:formatCode>
                <c:ptCount val="34"/>
                <c:pt idx="0">
                  <c:v>51.741400327714778</c:v>
                </c:pt>
                <c:pt idx="1">
                  <c:v>64.357218694697778</c:v>
                </c:pt>
                <c:pt idx="2">
                  <c:v>76.956180799646759</c:v>
                </c:pt>
                <c:pt idx="3">
                  <c:v>82.274228481325963</c:v>
                </c:pt>
                <c:pt idx="4">
                  <c:v>103.16218581022645</c:v>
                </c:pt>
                <c:pt idx="5">
                  <c:v>107.50046933937909</c:v>
                </c:pt>
                <c:pt idx="6">
                  <c:v>98.715707139399555</c:v>
                </c:pt>
                <c:pt idx="7">
                  <c:v>88.940192733341931</c:v>
                </c:pt>
                <c:pt idx="8">
                  <c:v>81.734781267153707</c:v>
                </c:pt>
                <c:pt idx="9">
                  <c:v>78.38236541086458</c:v>
                </c:pt>
                <c:pt idx="10">
                  <c:v>74.898148332369715</c:v>
                </c:pt>
                <c:pt idx="11">
                  <c:v>69.921725723666185</c:v>
                </c:pt>
                <c:pt idx="12">
                  <c:v>71.533555522505964</c:v>
                </c:pt>
                <c:pt idx="13">
                  <c:v>71.527832302121524</c:v>
                </c:pt>
                <c:pt idx="14">
                  <c:v>67.222317291503202</c:v>
                </c:pt>
                <c:pt idx="15">
                  <c:v>64.627188838632378</c:v>
                </c:pt>
                <c:pt idx="16">
                  <c:v>62.257627654769522</c:v>
                </c:pt>
                <c:pt idx="17">
                  <c:v>68.315087249402509</c:v>
                </c:pt>
                <c:pt idx="18">
                  <c:v>79.866965841603417</c:v>
                </c:pt>
                <c:pt idx="19">
                  <c:v>84.922634893444865</c:v>
                </c:pt>
                <c:pt idx="20">
                  <c:v>83.870252367902609</c:v>
                </c:pt>
                <c:pt idx="21">
                  <c:v>91.593401810361797</c:v>
                </c:pt>
                <c:pt idx="22">
                  <c:v>117.08833936314804</c:v>
                </c:pt>
                <c:pt idx="23">
                  <c:v>99.270542529468813</c:v>
                </c:pt>
                <c:pt idx="24">
                  <c:v>98.225217270104395</c:v>
                </c:pt>
                <c:pt idx="25">
                  <c:v>86.322425489812389</c:v>
                </c:pt>
                <c:pt idx="26">
                  <c:v>81.068910253341656</c:v>
                </c:pt>
                <c:pt idx="27">
                  <c:v>83.204182407427197</c:v>
                </c:pt>
                <c:pt idx="28">
                  <c:v>88.748352596228685</c:v>
                </c:pt>
                <c:pt idx="29">
                  <c:v>82.713098774768696</c:v>
                </c:pt>
                <c:pt idx="30">
                  <c:v>71.010133695849248</c:v>
                </c:pt>
                <c:pt idx="31">
                  <c:v>63.372570057560424</c:v>
                </c:pt>
                <c:pt idx="32">
                  <c:v>77.671678087402043</c:v>
                </c:pt>
                <c:pt idx="33">
                  <c:v>72.320551712271723</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'11.Household (per household)'!$Y$40</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'11.Household (per household)'!$AA$39:$BH$39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'11.Household (per household)'!$AA$40:$BH$40</c:f>
              <c:numCache>
                <c:formatCode>#,##0_);[Red]\(#,##0\)</c:formatCode>
                <c:ptCount val="34"/>
                <c:pt idx="0">
                  <c:v>4525.3137753801102</c:v>
                </c:pt>
                <c:pt idx="1">
                  <c:v>4525.3672186051926</c:v>
                </c:pt>
                <c:pt idx="2">
                  <c:v>4799.3385522633725</c:v>
                </c:pt>
                <c:pt idx="3">
                  <c:v>4838.8455944873749</c:v>
                </c:pt>
                <c:pt idx="4">
                  <c:v>5138.9135504794995</c:v>
                </c:pt>
                <c:pt idx="5">
                  <c:v>5139.1086787748327</c:v>
                </c:pt>
                <c:pt idx="6">
                  <c:v>5241.5658240424364</c:v>
                </c:pt>
                <c:pt idx="7">
                  <c:v>4932.8249836013701</c:v>
                </c:pt>
                <c:pt idx="8">
                  <c:v>4923.0711365589304</c:v>
                </c:pt>
                <c:pt idx="9">
                  <c:v>5098.6459515809402</c:v>
                </c:pt>
                <c:pt idx="10">
                  <c:v>5155.4653371950153</c:v>
                </c:pt>
                <c:pt idx="11">
                  <c:v>5027.1773082299605</c:v>
                </c:pt>
                <c:pt idx="12">
                  <c:v>5194.85167562894</c:v>
                </c:pt>
                <c:pt idx="13">
                  <c:v>5203.0582870303506</c:v>
                </c:pt>
                <c:pt idx="14">
                  <c:v>5108.2672717778159</c:v>
                </c:pt>
                <c:pt idx="15">
                  <c:v>5053.2290358144228</c:v>
                </c:pt>
                <c:pt idx="16">
                  <c:v>4773.8768699883531</c:v>
                </c:pt>
                <c:pt idx="17">
                  <c:v>4919.8103462676272</c:v>
                </c:pt>
                <c:pt idx="18">
                  <c:v>4782.916238625884</c:v>
                </c:pt>
                <c:pt idx="19">
                  <c:v>4554.9560874380913</c:v>
                </c:pt>
                <c:pt idx="20">
                  <c:v>4813.1989221721478</c:v>
                </c:pt>
                <c:pt idx="21">
                  <c:v>4993.0433073661316</c:v>
                </c:pt>
                <c:pt idx="22">
                  <c:v>5282.5191895987746</c:v>
                </c:pt>
                <c:pt idx="23">
                  <c:v>5195.3565948653641</c:v>
                </c:pt>
                <c:pt idx="24">
                  <c:v>4853.7903367675453</c:v>
                </c:pt>
                <c:pt idx="25">
                  <c:v>4600.3532967035653</c:v>
                </c:pt>
                <c:pt idx="26">
                  <c:v>4405.3010847441674</c:v>
                </c:pt>
                <c:pt idx="27">
                  <c:v>4463.2620628862951</c:v>
                </c:pt>
                <c:pt idx="28">
                  <c:v>4035.5162867324389</c:v>
                </c:pt>
                <c:pt idx="29">
                  <c:v>3944.6114100718642</c:v>
                </c:pt>
                <c:pt idx="30">
                  <c:v>3940.6798697059421</c:v>
                </c:pt>
                <c:pt idx="31">
                  <c:v>3809.5787985995371</c:v>
                </c:pt>
                <c:pt idx="32">
                  <c:v>3810.8339639887449</c:v>
                </c:pt>
                <c:pt idx="33">
                  <c:v>3608.2501017415557</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21870943636"/>
          <c:y val="0.38824840056652599"/>
          <c:w val="0.15008415614714868"/>
          <c:h val="0.43770720061171642"/>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mn-lt"/>
              </a:defRPr>
            </a:pPr>
            <a:r>
              <a:rPr lang="ja-JP" altLang="ja-JP" sz="1600" b="1">
                <a:latin typeface="+mn-lt"/>
              </a:rPr>
              <a:t>家庭からの</a:t>
            </a:r>
            <a:r>
              <a:rPr lang="en-US" altLang="ja-JP" sz="1600" b="1">
                <a:latin typeface="+mn-lt"/>
              </a:rPr>
              <a:t>CO</a:t>
            </a:r>
            <a:r>
              <a:rPr lang="en-US" altLang="ja-JP" sz="1600" b="1" baseline="-25000">
                <a:latin typeface="+mn-lt"/>
              </a:rPr>
              <a:t>2</a:t>
            </a:r>
            <a:r>
              <a:rPr lang="ja-JP" altLang="ja-JP" sz="1600" b="1">
                <a:latin typeface="+mn-lt"/>
              </a:rPr>
              <a:t>排出量（燃料種別）</a:t>
            </a:r>
            <a:endParaRPr lang="ja-JP" altLang="ja-JP" sz="1600">
              <a:latin typeface="+mn-lt"/>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v>一人当たりCO2排出量</c:v>
          </c:tx>
          <c:spPr>
            <a:noFill/>
          </c:spPr>
          <c:dLbls>
            <c:dLbl>
              <c:idx val="0"/>
              <c:layout>
                <c:manualLayout>
                  <c:x val="-5.566048078197227E-2"/>
                  <c:y val="3.3284292205337525E-2"/>
                </c:manualLayout>
              </c:layout>
              <c:tx>
                <c:rich>
                  <a:bodyPr wrap="square" lIns="38100" tIns="19050" rIns="38100" bIns="19050" anchor="ctr" anchorCtr="0">
                    <a:noAutofit/>
                  </a:bodyPr>
                  <a:lstStyle/>
                  <a:p>
                    <a:pPr algn="l">
                      <a:defRPr sz="1200" b="0" baseline="0"/>
                    </a:pPr>
                    <a:fld id="{86300199-DD15-4766-AC6A-51DCF16CB63D}" type="VALUE">
                      <a:rPr lang="en-US" altLang="ja-JP" sz="1200" b="0" baseline="0"/>
                      <a:pPr algn="l">
                        <a:defRPr sz="1200" b="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18420718941804562"/>
                      <c:h val="5.2870224140833672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11187045817595416"/>
                  <c:y val="-9.9657824495669439E-3"/>
                </c:manualLayout>
              </c:layout>
              <c:spPr>
                <a:noFill/>
                <a:ln>
                  <a:noFill/>
                </a:ln>
                <a:effectLst/>
              </c:spPr>
              <c:txPr>
                <a:bodyPr wrap="square" lIns="38100" tIns="19050" rIns="38100" bIns="19050" anchor="ctr" anchorCtr="0">
                  <a:noAutofit/>
                </a:bodyPr>
                <a:lstStyle/>
                <a:p>
                  <a:pPr algn="l">
                    <a:defRPr sz="1200" b="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2044534473529965"/>
                      <c:h val="4.4602532780789308E-2"/>
                    </c:manualLayout>
                  </c15:layout>
                </c:ext>
                <c:ext xmlns:c16="http://schemas.microsoft.com/office/drawing/2014/chart" uri="{C3380CC4-5D6E-409C-BE32-E72D297353CC}">
                  <c16:uniqueId val="{00000000-FFC2-4866-BB05-E556496327A5}"/>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Lit>
              <c:formatCode>""0000"年度"</c:formatCode>
              <c:ptCount val="2"/>
              <c:pt idx="0" formatCode="&quot;約&quot;#,##0">
                <c:v>1760</c:v>
              </c:pt>
              <c:pt idx="1">
                <c:v>2023</c:v>
              </c:pt>
            </c:numLit>
          </c:val>
          <c:extLst>
            <c:ext xmlns:c16="http://schemas.microsoft.com/office/drawing/2014/chart" uri="{C3380CC4-5D6E-409C-BE32-E72D297353CC}">
              <c16:uniqueId val="{00000001-C0DA-460F-B842-8A53DC68947C}"/>
            </c:ext>
          </c:extLst>
        </c:ser>
        <c:ser>
          <c:idx val="0"/>
          <c:order val="1"/>
          <c:tx>
            <c:strRef>
              <c:f>'12.Household (per capita)'!$BH$25</c:f>
              <c:strCache>
                <c:ptCount val="1"/>
                <c:pt idx="0">
                  <c:v>2023</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1.6968286145007047E-2"/>
                  <c:y val="5.9920107589037565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028478740481548"/>
                      <c:h val="8.0833760047294048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4789749711268402"/>
                  <c:y val="8.7647469496544964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1.3751201405693698E-2"/>
                  <c:y val="5.596029983670487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22051563847895"/>
                      <c:h val="8.0951805269057653E-2"/>
                    </c:manualLayout>
                  </c15:layout>
                </c:ext>
                <c:ext xmlns:c16="http://schemas.microsoft.com/office/drawing/2014/chart" uri="{C3380CC4-5D6E-409C-BE32-E72D297353CC}">
                  <c16:uniqueId val="{00000005-7E89-409F-BBD0-070E534DA055}"/>
                </c:ext>
              </c:extLst>
            </c:dLbl>
            <c:dLbl>
              <c:idx val="7"/>
              <c:layout>
                <c:manualLayout>
                  <c:x val="-0.14901166744998706"/>
                  <c:y val="-9.28595475705175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5.4765349748644436E-2"/>
                  <c:y val="-0.1149294725423232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3.3648764297793711E-2"/>
                  <c:y val="-0.11513146846579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53956971270437"/>
                      <c:h val="8.325479262786508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capita)'!$W$27:$W$36</c:f>
              <c:strCache>
                <c:ptCount val="10"/>
                <c:pt idx="0">
                  <c:v>石炭等</c:v>
                </c:pt>
                <c:pt idx="1">
                  <c:v>灯油</c:v>
                </c:pt>
                <c:pt idx="2">
                  <c:v>LPG</c:v>
                </c:pt>
                <c:pt idx="3">
                  <c:v>都市ガス</c:v>
                </c:pt>
                <c:pt idx="4">
                  <c:v>電力</c:v>
                </c:pt>
                <c:pt idx="5">
                  <c:v>熱</c:v>
                </c:pt>
                <c:pt idx="6">
                  <c:v>ガソリン</c:v>
                </c:pt>
                <c:pt idx="7">
                  <c:v>軽油</c:v>
                </c:pt>
                <c:pt idx="8">
                  <c:v>ごみ処理</c:v>
                </c:pt>
                <c:pt idx="9">
                  <c:v>水道</c:v>
                </c:pt>
              </c:strCache>
            </c:strRef>
          </c:cat>
          <c:val>
            <c:numRef>
              <c:f>'12.Household (per capita)'!$BH$27:$BH$36</c:f>
              <c:numCache>
                <c:formatCode>0.0%</c:formatCode>
                <c:ptCount val="10"/>
                <c:pt idx="0">
                  <c:v>0</c:v>
                </c:pt>
                <c:pt idx="1">
                  <c:v>7.5245484321786904E-2</c:v>
                </c:pt>
                <c:pt idx="2">
                  <c:v>4.5918741552606293E-2</c:v>
                </c:pt>
                <c:pt idx="3">
                  <c:v>9.033613179585194E-2</c:v>
                </c:pt>
                <c:pt idx="4">
                  <c:v>0.45988924989340813</c:v>
                </c:pt>
                <c:pt idx="5" formatCode="0.00%">
                  <c:v>2.6962075843609126E-4</c:v>
                </c:pt>
                <c:pt idx="6">
                  <c:v>0.25355879532369341</c:v>
                </c:pt>
                <c:pt idx="7">
                  <c:v>1.5310808007449004E-2</c:v>
                </c:pt>
                <c:pt idx="8">
                  <c:v>3.9428058896742738E-2</c:v>
                </c:pt>
                <c:pt idx="9">
                  <c:v>2.0043109450025524E-2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mn-lt"/>
              </a:defRPr>
            </a:pPr>
            <a:r>
              <a:rPr lang="ja-JP" altLang="ja-JP" sz="1600">
                <a:latin typeface="+mn-lt"/>
              </a:rPr>
              <a:t>家庭からの</a:t>
            </a:r>
            <a:r>
              <a:rPr lang="en-US" altLang="ja-JP" sz="1600">
                <a:latin typeface="+mn-lt"/>
              </a:rPr>
              <a:t>CO</a:t>
            </a:r>
            <a:r>
              <a:rPr lang="en-US" altLang="ja-JP" sz="1600" baseline="-25000">
                <a:latin typeface="+mn-lt"/>
              </a:rPr>
              <a:t>2</a:t>
            </a:r>
            <a:r>
              <a:rPr lang="ja-JP" altLang="ja-JP" sz="1600">
                <a:latin typeface="+mn-lt"/>
              </a:rPr>
              <a:t>排出量（燃料種別）</a:t>
            </a:r>
            <a:r>
              <a:rPr lang="ja-JP" altLang="en-US" sz="1600">
                <a:latin typeface="+mn-lt"/>
              </a:rPr>
              <a:t>の推移</a:t>
            </a:r>
            <a:endParaRPr lang="ja-JP" altLang="ja-JP" sz="1600">
              <a:latin typeface="+mn-lt"/>
            </a:endParaRP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'12.Household (per capita)'!$W$13</c:f>
              <c:strCache>
                <c:ptCount val="1"/>
                <c:pt idx="0">
                  <c:v>石炭等</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capita)'!$AA$13:$BH$13</c:f>
              <c:numCache>
                <c:formatCode>#,##0.0_);[Red]\(#,##0.0\)</c:formatCode>
                <c:ptCount val="34"/>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6F69-417E-9249-532CF4F7231C}"/>
            </c:ext>
          </c:extLst>
        </c:ser>
        <c:ser>
          <c:idx val="1"/>
          <c:order val="1"/>
          <c:tx>
            <c:strRef>
              <c:f>'12.Household (per capita)'!$W$14</c:f>
              <c:strCache>
                <c:ptCount val="1"/>
                <c:pt idx="0">
                  <c:v>灯油</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capita)'!$AA$14:$BH$14</c:f>
              <c:numCache>
                <c:formatCode>#,##0_);[Red]\(#,##0\)</c:formatCode>
                <c:ptCount val="34"/>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179.88606891396307</c:v>
                </c:pt>
                <c:pt idx="27">
                  <c:v>193.53189665198872</c:v>
                </c:pt>
                <c:pt idx="28">
                  <c:v>160.0682757487757</c:v>
                </c:pt>
                <c:pt idx="29">
                  <c:v>159.49833430984449</c:v>
                </c:pt>
                <c:pt idx="30">
                  <c:v>167.85042865770365</c:v>
                </c:pt>
                <c:pt idx="31">
                  <c:v>144.93560969004781</c:v>
                </c:pt>
                <c:pt idx="32">
                  <c:v>144.12834019134701</c:v>
                </c:pt>
                <c:pt idx="33">
                  <c:v>132.7024245354408</c:v>
                </c:pt>
              </c:numCache>
            </c:numRef>
          </c:val>
          <c:extLst>
            <c:ext xmlns:c16="http://schemas.microsoft.com/office/drawing/2014/chart" uri="{C3380CC4-5D6E-409C-BE32-E72D297353CC}">
              <c16:uniqueId val="{00000001-6F69-417E-9249-532CF4F7231C}"/>
            </c:ext>
          </c:extLst>
        </c:ser>
        <c:ser>
          <c:idx val="2"/>
          <c:order val="2"/>
          <c:tx>
            <c:strRef>
              <c:f>'12.Household (per capita)'!$W$15</c:f>
              <c:strCache>
                <c:ptCount val="1"/>
                <c:pt idx="0">
                  <c:v>LPG</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capita)'!$AA$15:$BH$15</c:f>
              <c:numCache>
                <c:formatCode>#,##0_);[Red]\(#,##0\)</c:formatCode>
                <c:ptCount val="34"/>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c:v>99.316716538921398</c:v>
                </c:pt>
                <c:pt idx="25">
                  <c:v>97.397555005295928</c:v>
                </c:pt>
                <c:pt idx="26">
                  <c:v>92.300979947910747</c:v>
                </c:pt>
                <c:pt idx="27">
                  <c:v>98.622905873784987</c:v>
                </c:pt>
                <c:pt idx="28">
                  <c:v>88.565394441258746</c:v>
                </c:pt>
                <c:pt idx="29">
                  <c:v>96.883741578963694</c:v>
                </c:pt>
                <c:pt idx="30">
                  <c:v>97.755923316649771</c:v>
                </c:pt>
                <c:pt idx="31">
                  <c:v>90.031792679663454</c:v>
                </c:pt>
                <c:pt idx="32">
                  <c:v>86.2952700803379</c:v>
                </c:pt>
                <c:pt idx="33">
                  <c:v>80.981980388194529</c:v>
                </c:pt>
              </c:numCache>
            </c:numRef>
          </c:val>
          <c:extLst>
            <c:ext xmlns:c16="http://schemas.microsoft.com/office/drawing/2014/chart" uri="{C3380CC4-5D6E-409C-BE32-E72D297353CC}">
              <c16:uniqueId val="{00000002-6F69-417E-9249-532CF4F7231C}"/>
            </c:ext>
          </c:extLst>
        </c:ser>
        <c:ser>
          <c:idx val="3"/>
          <c:order val="3"/>
          <c:tx>
            <c:strRef>
              <c:f>'12.Household (per capita)'!$W$16</c:f>
              <c:strCache>
                <c:ptCount val="1"/>
                <c:pt idx="0">
                  <c:v>都市ガス</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capita)'!$AA$16:$BH$16</c:f>
              <c:numCache>
                <c:formatCode>#,##0_);[Red]\(#,##0\)</c:formatCode>
                <c:ptCount val="34"/>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166.34304952509063</c:v>
                </c:pt>
                <c:pt idx="27">
                  <c:v>174.75675488123167</c:v>
                </c:pt>
                <c:pt idx="28">
                  <c:v>162.85916266789522</c:v>
                </c:pt>
                <c:pt idx="29">
                  <c:v>165.25850575578522</c:v>
                </c:pt>
                <c:pt idx="30">
                  <c:v>176.76132481933379</c:v>
                </c:pt>
                <c:pt idx="31">
                  <c:v>175.93662566145144</c:v>
                </c:pt>
                <c:pt idx="32">
                  <c:v>166.87650670563642</c:v>
                </c:pt>
                <c:pt idx="33">
                  <c:v>159.31618781529551</c:v>
                </c:pt>
              </c:numCache>
            </c:numRef>
          </c:val>
          <c:extLst>
            <c:ext xmlns:c16="http://schemas.microsoft.com/office/drawing/2014/chart" uri="{C3380CC4-5D6E-409C-BE32-E72D297353CC}">
              <c16:uniqueId val="{00000003-6F69-417E-9249-532CF4F7231C}"/>
            </c:ext>
          </c:extLst>
        </c:ser>
        <c:ser>
          <c:idx val="4"/>
          <c:order val="4"/>
          <c:tx>
            <c:strRef>
              <c:f>'12.Household (per capita)'!$W$17</c:f>
              <c:strCache>
                <c:ptCount val="1"/>
                <c:pt idx="0">
                  <c:v>電力</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capita)'!$AA$17:$BH$17</c:f>
              <c:numCache>
                <c:formatCode>#,##0_);[Red]\(#,##0\)</c:formatCode>
                <c:ptCount val="34"/>
                <c:pt idx="0">
                  <c:v>549.10250821460443</c:v>
                </c:pt>
                <c:pt idx="1">
                  <c:v>556.30405993530997</c:v>
                </c:pt>
                <c:pt idx="2">
                  <c:v>580.43553136120158</c:v>
                </c:pt>
                <c:pt idx="3">
                  <c:v>552.12310943384671</c:v>
                </c:pt>
                <c:pt idx="4">
                  <c:v>630.71990513059018</c:v>
                </c:pt>
                <c:pt idx="5">
                  <c:v>617.96980090118802</c:v>
                </c:pt>
                <c:pt idx="6">
                  <c:v>617.15769236140773</c:v>
                </c:pt>
                <c:pt idx="7">
                  <c:v>605.16583347220092</c:v>
                </c:pt>
                <c:pt idx="8">
                  <c:v>590.23644282322323</c:v>
                </c:pt>
                <c:pt idx="9">
                  <c:v>631.94797676605856</c:v>
                </c:pt>
                <c:pt idx="10">
                  <c:v>627.52303842171682</c:v>
                </c:pt>
                <c:pt idx="11">
                  <c:v>635.95576205911129</c:v>
                </c:pt>
                <c:pt idx="12">
                  <c:v>689.36108153039618</c:v>
                </c:pt>
                <c:pt idx="13">
                  <c:v>728.1656588320825</c:v>
                </c:pt>
                <c:pt idx="14">
                  <c:v>730.54758672947264</c:v>
                </c:pt>
                <c:pt idx="15">
                  <c:v>742.7665791203658</c:v>
                </c:pt>
                <c:pt idx="16">
                  <c:v>711.12573921845751</c:v>
                </c:pt>
                <c:pt idx="17">
                  <c:v>807.95227644790759</c:v>
                </c:pt>
                <c:pt idx="18">
                  <c:v>795.98453225052901</c:v>
                </c:pt>
                <c:pt idx="19">
                  <c:v>766.44208040307694</c:v>
                </c:pt>
                <c:pt idx="20">
                  <c:v>872.49095029261366</c:v>
                </c:pt>
                <c:pt idx="21">
                  <c:v>983.65773532838932</c:v>
                </c:pt>
                <c:pt idx="22">
                  <c:v>1139.3141832535171</c:v>
                </c:pt>
                <c:pt idx="23">
                  <c:v>1170.1722855128498</c:v>
                </c:pt>
                <c:pt idx="24">
                  <c:v>1097.8293667503194</c:v>
                </c:pt>
                <c:pt idx="25">
                  <c:v>1031.4495929463701</c:v>
                </c:pt>
                <c:pt idx="26">
                  <c:v>983.09672280652501</c:v>
                </c:pt>
                <c:pt idx="27">
                  <c:v>987.80993056001455</c:v>
                </c:pt>
                <c:pt idx="28">
                  <c:v>852.32839332923584</c:v>
                </c:pt>
                <c:pt idx="29">
                  <c:v>820.72949322959448</c:v>
                </c:pt>
                <c:pt idx="30">
                  <c:v>888.20986958703031</c:v>
                </c:pt>
                <c:pt idx="31">
                  <c:v>866.62264959379149</c:v>
                </c:pt>
                <c:pt idx="32">
                  <c:v>867.57772471380963</c:v>
                </c:pt>
                <c:pt idx="33">
                  <c:v>811.05755420023297</c:v>
                </c:pt>
              </c:numCache>
            </c:numRef>
          </c:val>
          <c:extLst>
            <c:ext xmlns:c16="http://schemas.microsoft.com/office/drawing/2014/chart" uri="{C3380CC4-5D6E-409C-BE32-E72D297353CC}">
              <c16:uniqueId val="{00000004-6F69-417E-9249-532CF4F7231C}"/>
            </c:ext>
          </c:extLst>
        </c:ser>
        <c:ser>
          <c:idx val="5"/>
          <c:order val="5"/>
          <c:tx>
            <c:strRef>
              <c:f>'12.Household (per capita)'!$W$18</c:f>
              <c:strCache>
                <c:ptCount val="1"/>
                <c:pt idx="0">
                  <c:v>熱</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capita)'!$AA$18:$BH$18</c:f>
              <c:numCache>
                <c:formatCode>#,##0.0_);[Red]\(#,##0.0\)</c:formatCode>
                <c:ptCount val="34"/>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0.57909312121973</c:v>
                </c:pt>
                <c:pt idx="17">
                  <c:v>0.62108511247798193</c:v>
                </c:pt>
                <c:pt idx="18">
                  <c:v>0.59563949321843501</c:v>
                </c:pt>
                <c:pt idx="19">
                  <c:v>0.56287231423692319</c:v>
                </c:pt>
                <c:pt idx="20">
                  <c:v>0.56260407163598503</c:v>
                </c:pt>
                <c:pt idx="21">
                  <c:v>0.58008760443722318</c:v>
                </c:pt>
                <c:pt idx="22">
                  <c:v>0.58064436088073967</c:v>
                </c:pt>
                <c:pt idx="23">
                  <c:v>0.5662337726733313</c:v>
                </c:pt>
                <c:pt idx="24">
                  <c:v>0.52541639309060439</c:v>
                </c:pt>
                <c:pt idx="25">
                  <c:v>0.50362224296267122</c:v>
                </c:pt>
                <c:pt idx="26">
                  <c:v>0.60107741007537174</c:v>
                </c:pt>
                <c:pt idx="27">
                  <c:v>0.60324947136941387</c:v>
                </c:pt>
                <c:pt idx="28">
                  <c:v>0.56477067633155853</c:v>
                </c:pt>
                <c:pt idx="29">
                  <c:v>0.52876934954602395</c:v>
                </c:pt>
                <c:pt idx="30">
                  <c:v>0.54457765683805781</c:v>
                </c:pt>
                <c:pt idx="31">
                  <c:v>0.52167768579936546</c:v>
                </c:pt>
                <c:pt idx="32">
                  <c:v>0.50202129108455773</c:v>
                </c:pt>
                <c:pt idx="33">
                  <c:v>0.47550133635320369</c:v>
                </c:pt>
              </c:numCache>
            </c:numRef>
          </c:val>
          <c:extLst>
            <c:ext xmlns:c16="http://schemas.microsoft.com/office/drawing/2014/chart" uri="{C3380CC4-5D6E-409C-BE32-E72D297353CC}">
              <c16:uniqueId val="{00000005-6F69-417E-9249-532CF4F7231C}"/>
            </c:ext>
          </c:extLst>
        </c:ser>
        <c:ser>
          <c:idx val="6"/>
          <c:order val="6"/>
          <c:tx>
            <c:strRef>
              <c:f>'12.Household (per capita)'!$W$19</c:f>
              <c:strCache>
                <c:ptCount val="1"/>
                <c:pt idx="0">
                  <c:v>ガソリン</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capita)'!$AA$19:$BH$19</c:f>
              <c:numCache>
                <c:formatCode>#,##0_);[Red]\(#,##0\)</c:formatCode>
                <c:ptCount val="34"/>
                <c:pt idx="0">
                  <c:v>345.09160046062874</c:v>
                </c:pt>
                <c:pt idx="1">
                  <c:v>337.44510033761446</c:v>
                </c:pt>
                <c:pt idx="2">
                  <c:v>383.76790688146303</c:v>
                </c:pt>
                <c:pt idx="3">
                  <c:v>403.81269436875237</c:v>
                </c:pt>
                <c:pt idx="4">
                  <c:v>437.68022069996454</c:v>
                </c:pt>
                <c:pt idx="5">
                  <c:v>435.33636572709298</c:v>
                </c:pt>
                <c:pt idx="6">
                  <c:v>469.18766779325648</c:v>
                </c:pt>
                <c:pt idx="7">
                  <c:v>431.55344286207998</c:v>
                </c:pt>
                <c:pt idx="8">
                  <c:v>464.89134963129555</c:v>
                </c:pt>
                <c:pt idx="9">
                  <c:v>495.40153284103184</c:v>
                </c:pt>
                <c:pt idx="10">
                  <c:v>518.65113612078369</c:v>
                </c:pt>
                <c:pt idx="11">
                  <c:v>517.23702729080742</c:v>
                </c:pt>
                <c:pt idx="12">
                  <c:v>535.36514974049805</c:v>
                </c:pt>
                <c:pt idx="13">
                  <c:v>553.15752664262186</c:v>
                </c:pt>
                <c:pt idx="14">
                  <c:v>546.90204780381202</c:v>
                </c:pt>
                <c:pt idx="15">
                  <c:v>540.69162234109524</c:v>
                </c:pt>
                <c:pt idx="16">
                  <c:v>536.40272208660542</c:v>
                </c:pt>
                <c:pt idx="17">
                  <c:v>533.16188414351541</c:v>
                </c:pt>
                <c:pt idx="18">
                  <c:v>541.21754918745205</c:v>
                </c:pt>
                <c:pt idx="19">
                  <c:v>517.04712986387847</c:v>
                </c:pt>
                <c:pt idx="20">
                  <c:v>516.11597590582255</c:v>
                </c:pt>
                <c:pt idx="21">
                  <c:v>502.0951978234412</c:v>
                </c:pt>
                <c:pt idx="22">
                  <c:v>516.28200831941444</c:v>
                </c:pt>
                <c:pt idx="23">
                  <c:v>497.01482246717427</c:v>
                </c:pt>
                <c:pt idx="24">
                  <c:v>466.83381777046566</c:v>
                </c:pt>
                <c:pt idx="25">
                  <c:v>468.05720495193037</c:v>
                </c:pt>
                <c:pt idx="26">
                  <c:v>448.3883157418631</c:v>
                </c:pt>
                <c:pt idx="27">
                  <c:v>457.30465926037721</c:v>
                </c:pt>
                <c:pt idx="28">
                  <c:v>467.25909967434404</c:v>
                </c:pt>
                <c:pt idx="29">
                  <c:v>464.24052990164085</c:v>
                </c:pt>
                <c:pt idx="30">
                  <c:v>400.60144685932153</c:v>
                </c:pt>
                <c:pt idx="31">
                  <c:v>411.38998750025922</c:v>
                </c:pt>
                <c:pt idx="32">
                  <c:v>439.49436016362483</c:v>
                </c:pt>
                <c:pt idx="33">
                  <c:v>447.17456741782382</c:v>
                </c:pt>
              </c:numCache>
            </c:numRef>
          </c:val>
          <c:extLst>
            <c:ext xmlns:c16="http://schemas.microsoft.com/office/drawing/2014/chart" uri="{C3380CC4-5D6E-409C-BE32-E72D297353CC}">
              <c16:uniqueId val="{00000006-6F69-417E-9249-532CF4F7231C}"/>
            </c:ext>
          </c:extLst>
        </c:ser>
        <c:ser>
          <c:idx val="7"/>
          <c:order val="7"/>
          <c:tx>
            <c:strRef>
              <c:f>'12.Household (per capita)'!$W$20</c:f>
              <c:strCache>
                <c:ptCount val="1"/>
                <c:pt idx="0">
                  <c:v>軽油</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capita)'!$AA$20:$BH$20</c:f>
              <c:numCache>
                <c:formatCode>#,##0_);[Red]\(#,##0\)</c:formatCode>
                <c:ptCount val="34"/>
                <c:pt idx="0">
                  <c:v>55.389357051262991</c:v>
                </c:pt>
                <c:pt idx="1">
                  <c:v>60.259978693299615</c:v>
                </c:pt>
                <c:pt idx="2">
                  <c:v>73.92224062673175</c:v>
                </c:pt>
                <c:pt idx="3">
                  <c:v>85.624690196150254</c:v>
                </c:pt>
                <c:pt idx="4">
                  <c:v>101.27126298254655</c:v>
                </c:pt>
                <c:pt idx="5">
                  <c:v>104.65640746577749</c:v>
                </c:pt>
                <c:pt idx="6">
                  <c:v>113.5149072835234</c:v>
                </c:pt>
                <c:pt idx="7">
                  <c:v>100.527194043229</c:v>
                </c:pt>
                <c:pt idx="8">
                  <c:v>102.18863700515477</c:v>
                </c:pt>
                <c:pt idx="9">
                  <c:v>101.34516177091936</c:v>
                </c:pt>
                <c:pt idx="10">
                  <c:v>93.657948654855858</c:v>
                </c:pt>
                <c:pt idx="11">
                  <c:v>87.202975964145764</c:v>
                </c:pt>
                <c:pt idx="12">
                  <c:v>78.164119808301649</c:v>
                </c:pt>
                <c:pt idx="13">
                  <c:v>70.964552514843504</c:v>
                </c:pt>
                <c:pt idx="14">
                  <c:v>65.215970408264312</c:v>
                </c:pt>
                <c:pt idx="15">
                  <c:v>56.226499436490272</c:v>
                </c:pt>
                <c:pt idx="16">
                  <c:v>45.028079189423657</c:v>
                </c:pt>
                <c:pt idx="17">
                  <c:v>37.598780268433394</c:v>
                </c:pt>
                <c:pt idx="18">
                  <c:v>31.727142153172451</c:v>
                </c:pt>
                <c:pt idx="19">
                  <c:v>24.625844576003615</c:v>
                </c:pt>
                <c:pt idx="20">
                  <c:v>22.674654266510231</c:v>
                </c:pt>
                <c:pt idx="21">
                  <c:v>21.509203602108727</c:v>
                </c:pt>
                <c:pt idx="22">
                  <c:v>20.210753180078093</c:v>
                </c:pt>
                <c:pt idx="23">
                  <c:v>20.36256334697584</c:v>
                </c:pt>
                <c:pt idx="24">
                  <c:v>19.369874206520905</c:v>
                </c:pt>
                <c:pt idx="25">
                  <c:v>20.495768268050988</c:v>
                </c:pt>
                <c:pt idx="26">
                  <c:v>19.831352157551663</c:v>
                </c:pt>
                <c:pt idx="27">
                  <c:v>21.172730617860559</c:v>
                </c:pt>
                <c:pt idx="28">
                  <c:v>22.92579475037363</c:v>
                </c:pt>
                <c:pt idx="29">
                  <c:v>24.545046998782965</c:v>
                </c:pt>
                <c:pt idx="30">
                  <c:v>20.081117830175494</c:v>
                </c:pt>
                <c:pt idx="31">
                  <c:v>22.422528713615304</c:v>
                </c:pt>
                <c:pt idx="32">
                  <c:v>24.739141301371696</c:v>
                </c:pt>
                <c:pt idx="33">
                  <c:v>27.002036899599478</c:v>
                </c:pt>
              </c:numCache>
            </c:numRef>
          </c:val>
          <c:extLst>
            <c:ext xmlns:c16="http://schemas.microsoft.com/office/drawing/2014/chart" uri="{C3380CC4-5D6E-409C-BE32-E72D297353CC}">
              <c16:uniqueId val="{00000007-6F69-417E-9249-532CF4F7231C}"/>
            </c:ext>
          </c:extLst>
        </c:ser>
        <c:ser>
          <c:idx val="8"/>
          <c:order val="8"/>
          <c:tx>
            <c:strRef>
              <c:f>'12.Household (per capita)'!$W$21</c:f>
              <c:strCache>
                <c:ptCount val="1"/>
                <c:pt idx="0">
                  <c:v>ごみ処理</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capita)'!$AA$21:$BH$21</c:f>
              <c:numCache>
                <c:formatCode>#,##0_);[Red]\(#,##0\)</c:formatCode>
                <c:ptCount val="34"/>
                <c:pt idx="0">
                  <c:v>91.644765250327623</c:v>
                </c:pt>
                <c:pt idx="1">
                  <c:v>93.571142602063546</c:v>
                </c:pt>
                <c:pt idx="2">
                  <c:v>94.657706869416458</c:v>
                </c:pt>
                <c:pt idx="3">
                  <c:v>94.682076070498809</c:v>
                </c:pt>
                <c:pt idx="4">
                  <c:v>98.325838030301966</c:v>
                </c:pt>
                <c:pt idx="5">
                  <c:v>100.3574240874852</c:v>
                </c:pt>
                <c:pt idx="6">
                  <c:v>103.39429916325354</c:v>
                </c:pt>
                <c:pt idx="7">
                  <c:v>105.41857918515315</c:v>
                </c:pt>
                <c:pt idx="8">
                  <c:v>106.052424048212</c:v>
                </c:pt>
                <c:pt idx="9">
                  <c:v>108.62746400223614</c:v>
                </c:pt>
                <c:pt idx="10">
                  <c:v>112.47941577202184</c:v>
                </c:pt>
                <c:pt idx="11">
                  <c:v>114.39253474579533</c:v>
                </c:pt>
                <c:pt idx="12">
                  <c:v>116.63814742422502</c:v>
                </c:pt>
                <c:pt idx="13">
                  <c:v>118.05300763568577</c:v>
                </c:pt>
                <c:pt idx="14">
                  <c:v>112.09190781483078</c:v>
                </c:pt>
                <c:pt idx="15">
                  <c:v>103.97774234639593</c:v>
                </c:pt>
                <c:pt idx="16">
                  <c:v>94.884176840365782</c:v>
                </c:pt>
                <c:pt idx="17">
                  <c:v>92.552055487709765</c:v>
                </c:pt>
                <c:pt idx="18">
                  <c:v>90.320049086478818</c:v>
                </c:pt>
                <c:pt idx="19">
                  <c:v>75.215227606318038</c:v>
                </c:pt>
                <c:pt idx="20">
                  <c:v>72.97957781780336</c:v>
                </c:pt>
                <c:pt idx="21">
                  <c:v>79.978484464357976</c:v>
                </c:pt>
                <c:pt idx="22">
                  <c:v>81.625309180872037</c:v>
                </c:pt>
                <c:pt idx="23">
                  <c:v>76.356168148066217</c:v>
                </c:pt>
                <c:pt idx="24">
                  <c:v>67.929416720653805</c:v>
                </c:pt>
                <c:pt idx="25">
                  <c:v>66.388424821245991</c:v>
                </c:pt>
                <c:pt idx="26">
                  <c:v>65.945222415643514</c:v>
                </c:pt>
                <c:pt idx="27">
                  <c:v>68.075961731991484</c:v>
                </c:pt>
                <c:pt idx="28">
                  <c:v>67.873062139727566</c:v>
                </c:pt>
                <c:pt idx="29">
                  <c:v>70.916815269934276</c:v>
                </c:pt>
                <c:pt idx="30">
                  <c:v>73.341865236685408</c:v>
                </c:pt>
                <c:pt idx="31">
                  <c:v>71.989239316392641</c:v>
                </c:pt>
                <c:pt idx="32">
                  <c:v>71.021668548676104</c:v>
                </c:pt>
                <c:pt idx="33">
                  <c:v>69.535056588225913</c:v>
                </c:pt>
              </c:numCache>
            </c:numRef>
          </c:val>
          <c:extLst>
            <c:ext xmlns:c16="http://schemas.microsoft.com/office/drawing/2014/chart" uri="{C3380CC4-5D6E-409C-BE32-E72D297353CC}">
              <c16:uniqueId val="{00000008-6F69-417E-9249-532CF4F7231C}"/>
            </c:ext>
          </c:extLst>
        </c:ser>
        <c:ser>
          <c:idx val="9"/>
          <c:order val="9"/>
          <c:tx>
            <c:strRef>
              <c:f>'12.Household (per capita)'!$W$22</c:f>
              <c:strCache>
                <c:ptCount val="1"/>
                <c:pt idx="0">
                  <c:v>水道</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capita)'!$AA$22:$BH$22</c:f>
              <c:numCache>
                <c:formatCode>#,##0.0_);[Red]\(#,##0.0\)</c:formatCode>
                <c:ptCount val="34"/>
                <c:pt idx="0">
                  <c:v>17.495678656597232</c:v>
                </c:pt>
                <c:pt idx="1">
                  <c:v>22.018172153399334</c:v>
                </c:pt>
                <c:pt idx="2">
                  <c:v>26.612594802677791</c:v>
                </c:pt>
                <c:pt idx="3">
                  <c:v>28.754850756468876</c:v>
                </c:pt>
                <c:pt idx="4">
                  <c:v>36.43040844227788</c:v>
                </c:pt>
                <c:pt idx="5">
                  <c:v>38.379782977107588</c:v>
                </c:pt>
                <c:pt idx="6">
                  <c:v>35.6858414674019</c:v>
                </c:pt>
                <c:pt idx="7">
                  <c:v>32.540361075434156</c:v>
                </c:pt>
                <c:pt idx="8">
                  <c:v>30.252902152737317</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25.172060322258805</c:v>
                </c:pt>
                <c:pt idx="17">
                  <c:v>27.919196906807269</c:v>
                </c:pt>
                <c:pt idx="18">
                  <c:v>32.9720309024786</c:v>
                </c:pt>
                <c:pt idx="19">
                  <c:v>35.395132984055195</c:v>
                </c:pt>
                <c:pt idx="20">
                  <c:v>35.225078421601964</c:v>
                </c:pt>
                <c:pt idx="21">
                  <c:v>38.81393551549661</c:v>
                </c:pt>
                <c:pt idx="22">
                  <c:v>50.976077582546232</c:v>
                </c:pt>
                <c:pt idx="23">
                  <c:v>43.593450404784853</c:v>
                </c:pt>
                <c:pt idx="24">
                  <c:v>43.549346304688115</c:v>
                </c:pt>
                <c:pt idx="25">
                  <c:v>38.680808382131858</c:v>
                </c:pt>
                <c:pt idx="26">
                  <c:v>36.677640104697645</c:v>
                </c:pt>
                <c:pt idx="27">
                  <c:v>38.02795173574799</c:v>
                </c:pt>
                <c:pt idx="28">
                  <c:v>40.980088331716459</c:v>
                </c:pt>
                <c:pt idx="29">
                  <c:v>38.607628191874092</c:v>
                </c:pt>
                <c:pt idx="30">
                  <c:v>33.492238266595457</c:v>
                </c:pt>
                <c:pt idx="31">
                  <c:v>30.176439636495257</c:v>
                </c:pt>
                <c:pt idx="32">
                  <c:v>37.463773049444995</c:v>
                </c:pt>
                <c:pt idx="33">
                  <c:v>35.347891547526011</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'12.Household (per capita)'!$V$12</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capita)'!$AA$12:$BH$12</c:f>
              <c:numCache>
                <c:formatCode>#,##0_);[Red]\(#,##0\)</c:formatCode>
                <c:ptCount val="34"/>
                <c:pt idx="0">
                  <c:v>1530.1757419177297</c:v>
                </c:pt>
                <c:pt idx="1">
                  <c:v>1548.2383561241147</c:v>
                </c:pt>
                <c:pt idx="2">
                  <c:v>1659.6828335956302</c:v>
                </c:pt>
                <c:pt idx="3">
                  <c:v>1691.1770000330357</c:v>
                </c:pt>
                <c:pt idx="4">
                  <c:v>1814.7416916690238</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2021.0861518872782</c:v>
                </c:pt>
                <c:pt idx="16">
                  <c:v>1930.1782138044073</c:v>
                </c:pt>
                <c:pt idx="17">
                  <c:v>2010.6415629703354</c:v>
                </c:pt>
                <c:pt idx="18">
                  <c:v>1974.5643315999203</c:v>
                </c:pt>
                <c:pt idx="19">
                  <c:v>1898.4723761067344</c:v>
                </c:pt>
                <c:pt idx="20">
                  <c:v>2021.5190094881532</c:v>
                </c:pt>
                <c:pt idx="21">
                  <c:v>2115.8692343302259</c:v>
                </c:pt>
                <c:pt idx="22">
                  <c:v>2299.8200290901832</c:v>
                </c:pt>
                <c:pt idx="23">
                  <c:v>2281.4776093945761</c:v>
                </c:pt>
                <c:pt idx="24">
                  <c:v>2151.9870573050239</c:v>
                </c:pt>
                <c:pt idx="25">
                  <c:v>2061.4038976569304</c:v>
                </c:pt>
                <c:pt idx="26">
                  <c:v>1993.0704290233207</c:v>
                </c:pt>
                <c:pt idx="27">
                  <c:v>2039.906040784367</c:v>
                </c:pt>
                <c:pt idx="28">
                  <c:v>1863.4240417596586</c:v>
                </c:pt>
                <c:pt idx="29">
                  <c:v>1841.208864585966</c:v>
                </c:pt>
                <c:pt idx="30">
                  <c:v>1858.6387922303336</c:v>
                </c:pt>
                <c:pt idx="31">
                  <c:v>1814.0265504775159</c:v>
                </c:pt>
                <c:pt idx="32">
                  <c:v>1838.0988060453333</c:v>
                </c:pt>
                <c:pt idx="33">
                  <c:v>1763.5932007286922</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tickLblSkip val="1"/>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layout>
        <c:manualLayout>
          <c:xMode val="edge"/>
          <c:yMode val="edge"/>
          <c:x val="0.88204095612589095"/>
          <c:y val="0.32234187706769285"/>
          <c:w val="0.10738402661684658"/>
          <c:h val="0.4659462683229758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ja-JP" altLang="en-US" sz="1600" baseline="0">
                <a:latin typeface="+mn-ea"/>
              </a:rPr>
              <a:t>家庭からの</a:t>
            </a:r>
            <a:r>
              <a:rPr lang="en-US" altLang="ja-JP" sz="1600" baseline="0">
                <a:latin typeface="+mn-ea"/>
              </a:rPr>
              <a:t>CO</a:t>
            </a:r>
            <a:r>
              <a:rPr lang="en-US" altLang="ja-JP" sz="1600" baseline="-25000">
                <a:latin typeface="+mn-ea"/>
              </a:rPr>
              <a:t>2</a:t>
            </a:r>
            <a:r>
              <a:rPr lang="ja-JP" altLang="en-US" sz="1600" baseline="0">
                <a:latin typeface="+mn-ea"/>
              </a:rPr>
              <a:t>排出量（用途別）</a:t>
            </a:r>
            <a:endParaRPr lang="en-US" altLang="ja-JP" sz="1600" baseline="0">
              <a:latin typeface="+mn-ea"/>
            </a:endParaRPr>
          </a:p>
        </c:rich>
      </c:tx>
      <c:layout>
        <c:manualLayout>
          <c:xMode val="edge"/>
          <c:yMode val="edge"/>
          <c:x val="0.23134017552541128"/>
          <c:y val="0.23517136785741932"/>
        </c:manualLayout>
      </c:layout>
      <c:overlay val="0"/>
    </c:title>
    <c:autoTitleDeleted val="0"/>
    <c:plotArea>
      <c:layout>
        <c:manualLayout>
          <c:layoutTarget val="inner"/>
          <c:xMode val="edge"/>
          <c:yMode val="edge"/>
          <c:x val="0.18041300186804043"/>
          <c:y val="0.20165763610178686"/>
          <c:w val="0.62419277777777782"/>
          <c:h val="0.62419277777777782"/>
        </c:manualLayout>
      </c:layout>
      <c:doughnutChart>
        <c:varyColors val="1"/>
        <c:ser>
          <c:idx val="1"/>
          <c:order val="0"/>
          <c:tx>
            <c:v>一人当たりCO2排出量</c:v>
          </c:tx>
          <c:spPr>
            <a:noFill/>
          </c:spPr>
          <c:dLbls>
            <c:dLbl>
              <c:idx val="0"/>
              <c:layout>
                <c:manualLayout>
                  <c:x val="0.11789707523823942"/>
                  <c:y val="2.8032934983161038E-2"/>
                </c:manualLayout>
              </c:layout>
              <c:tx>
                <c:rich>
                  <a:bodyPr wrap="square" lIns="38100" tIns="19050" rIns="38100" bIns="19050" anchor="ctr" anchorCtr="0">
                    <a:noAutofit/>
                  </a:bodyPr>
                  <a:lstStyle/>
                  <a:p>
                    <a:pPr algn="l">
                      <a:defRPr b="0"/>
                    </a:pPr>
                    <a:fld id="{51720911-0485-4B71-972E-53878375D81A}" type="VALUE">
                      <a:rPr lang="en-US" altLang="ja-JP" sz="1200" b="0" baseline="0"/>
                      <a:pPr algn="l">
                        <a:defRPr b="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56936048119"/>
                      <c:h val="4.3892421485181923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692255806287091"/>
                  <c:y val="6.7445480271149732E-4"/>
                </c:manualLayout>
              </c:layout>
              <c:spPr>
                <a:noFill/>
                <a:ln>
                  <a:noFill/>
                </a:ln>
                <a:effectLst/>
              </c:spPr>
              <c:txPr>
                <a:bodyPr wrap="square" lIns="38100" tIns="19050" rIns="38100" bIns="19050" anchor="ctr" anchorCtr="0">
                  <a:noAutofit/>
                </a:bodyPr>
                <a:lstStyle/>
                <a:p>
                  <a:pPr algn="l">
                    <a:defRPr sz="12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txPr>
              <a:bodyPr wrap="square" lIns="38100" tIns="19050" rIns="38100" bIns="19050" anchor="ctr">
                <a:spAutoFit/>
              </a:bodyPr>
              <a:lstStyle/>
              <a:p>
                <a:pPr>
                  <a:defRPr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val>
            <c:numLit>
              <c:formatCode>""0000"年度"</c:formatCode>
              <c:ptCount val="2"/>
              <c:pt idx="0" formatCode="&quot;約&quot;#,##0">
                <c:v>1760</c:v>
              </c:pt>
              <c:pt idx="1">
                <c:v>2023</c:v>
              </c:pt>
            </c:numLit>
          </c:val>
          <c:extLst>
            <c:ext xmlns:c16="http://schemas.microsoft.com/office/drawing/2014/chart" uri="{C3380CC4-5D6E-409C-BE32-E72D297353CC}">
              <c16:uniqueId val="{00000001-A340-4C1D-9271-C06690674825}"/>
            </c:ext>
          </c:extLst>
        </c:ser>
        <c:ser>
          <c:idx val="0"/>
          <c:order val="1"/>
          <c:tx>
            <c:strRef>
              <c:f>'12.Household (per capita)'!$BH$51</c:f>
              <c:strCache>
                <c:ptCount val="1"/>
                <c:pt idx="0">
                  <c:v>2023</c:v>
                </c:pt>
              </c:strCache>
            </c:strRef>
          </c:tx>
          <c:spPr>
            <a:ln>
              <a:solidFill>
                <a:sysClr val="windowText" lastClr="000000"/>
              </a:solidFill>
            </a:ln>
          </c:spPr>
          <c:dPt>
            <c:idx val="0"/>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0-EC83-47A8-95F3-DC4389FDD468}"/>
              </c:ext>
            </c:extLst>
          </c:dPt>
          <c:dPt>
            <c:idx val="1"/>
            <c:bubble3D val="0"/>
            <c:spPr>
              <a:solidFill>
                <a:schemeClr val="accent1">
                  <a:lumMod val="75000"/>
                </a:schemeClr>
              </a:solidFill>
              <a:ln>
                <a:solidFill>
                  <a:sysClr val="windowText" lastClr="000000"/>
                </a:solidFill>
              </a:ln>
            </c:spPr>
            <c:extLst>
              <c:ext xmlns:c16="http://schemas.microsoft.com/office/drawing/2014/chart" uri="{C3380CC4-5D6E-409C-BE32-E72D297353CC}">
                <c16:uniqueId val="{00000001-EC83-47A8-95F3-DC4389FDD468}"/>
              </c:ext>
            </c:extLst>
          </c:dPt>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0.14576623357758264"/>
                  <c:y val="-2.692869633134007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91598866876E-2"/>
                      <c:h val="5.1320239292189172E-2"/>
                    </c:manualLayout>
                  </c15:layout>
                </c:ext>
                <c:ext xmlns:c16="http://schemas.microsoft.com/office/drawing/2014/chart" uri="{C3380CC4-5D6E-409C-BE32-E72D297353CC}">
                  <c16:uniqueId val="{00000001-EC83-47A8-95F3-DC4389FDD468}"/>
                </c:ext>
              </c:extLst>
            </c:dLbl>
            <c:dLbl>
              <c:idx val="3"/>
              <c:layout>
                <c:manualLayout>
                  <c:x val="1.1886966023560245E-2"/>
                  <c:y val="4.617564264650201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4.907349058639569E-3"/>
                  <c:y val="-8.410191828055945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1.8507124734298032E-2"/>
                  <c:y val="1.134138766411755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0710580321023772"/>
                      <c:h val="8.9038388694280352E-2"/>
                    </c:manualLayout>
                  </c15:layout>
                </c:ext>
                <c:ext xmlns:c16="http://schemas.microsoft.com/office/drawing/2014/chart" uri="{C3380CC4-5D6E-409C-BE32-E72D297353CC}">
                  <c16:uniqueId val="{00000003-EC83-47A8-95F3-DC4389FDD468}"/>
                </c:ext>
              </c:extLst>
            </c:dLbl>
            <c:dLbl>
              <c:idx val="6"/>
              <c:layout>
                <c:manualLayout>
                  <c:x val="-8.2267632703294763E-2"/>
                  <c:y val="-7.11856640194325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5848701356861185E-2"/>
                  <c:y val="-7.280529360414794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capita)'!$W$53:$W$60</c:f>
              <c:strCache>
                <c:ptCount val="8"/>
                <c:pt idx="0">
                  <c:v>暖房</c:v>
                </c:pt>
                <c:pt idx="1">
                  <c:v>冷房</c:v>
                </c:pt>
                <c:pt idx="2">
                  <c:v>給湯</c:v>
                </c:pt>
                <c:pt idx="3">
                  <c:v>厨房</c:v>
                </c:pt>
                <c:pt idx="4">
                  <c:v>動力他※1</c:v>
                </c:pt>
                <c:pt idx="5">
                  <c:v>自家用乗用車※2</c:v>
                </c:pt>
                <c:pt idx="6">
                  <c:v>ごみ処理※2</c:v>
                </c:pt>
                <c:pt idx="7">
                  <c:v>水道※2</c:v>
                </c:pt>
              </c:strCache>
            </c:strRef>
          </c:cat>
          <c:val>
            <c:numRef>
              <c:f>'12.Household (per capita)'!$BH$53:$BH$60</c:f>
              <c:numCache>
                <c:formatCode>0.0%</c:formatCode>
                <c:ptCount val="8"/>
                <c:pt idx="0">
                  <c:v>0.15616513717171854</c:v>
                </c:pt>
                <c:pt idx="1">
                  <c:v>2.9644023944089753E-2</c:v>
                </c:pt>
                <c:pt idx="2">
                  <c:v>0.12873110755464295</c:v>
                </c:pt>
                <c:pt idx="3">
                  <c:v>5.3819906827598241E-2</c:v>
                </c:pt>
                <c:pt idx="4">
                  <c:v>0.30329905282403979</c:v>
                </c:pt>
                <c:pt idx="5">
                  <c:v>0.26886960333114246</c:v>
                </c:pt>
                <c:pt idx="6">
                  <c:v>3.9428058896742738E-2</c:v>
                </c:pt>
                <c:pt idx="7">
                  <c:v>2.0043109450025527E-2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r>
              <a:rPr lang="ja-JP" altLang="en-US" sz="1600" b="1" i="0" baseline="0">
                <a:latin typeface="+mn-ea"/>
              </a:rPr>
              <a:t>の推移</a:t>
            </a:r>
            <a:endParaRPr lang="ja-JP" altLang="ja-JP" sz="1600" b="1" i="0" baseline="0">
              <a:latin typeface="+mn-ea"/>
            </a:endParaRPr>
          </a:p>
        </c:rich>
      </c:tx>
      <c:layout>
        <c:manualLayout>
          <c:xMode val="edge"/>
          <c:yMode val="edge"/>
          <c:x val="0.24977864953597184"/>
          <c:y val="7.7801764179277422E-2"/>
        </c:manualLayout>
      </c:layout>
      <c:overlay val="0"/>
    </c:title>
    <c:autoTitleDeleted val="0"/>
    <c:plotArea>
      <c:layout>
        <c:manualLayout>
          <c:layoutTarget val="inner"/>
          <c:xMode val="edge"/>
          <c:yMode val="edge"/>
          <c:x val="0.12466003046127067"/>
          <c:y val="0.19300019014421854"/>
          <c:w val="0.72296416666666652"/>
          <c:h val="0.60870533412592132"/>
        </c:manualLayout>
      </c:layout>
      <c:barChart>
        <c:barDir val="col"/>
        <c:grouping val="stacked"/>
        <c:varyColors val="0"/>
        <c:ser>
          <c:idx val="0"/>
          <c:order val="0"/>
          <c:tx>
            <c:strRef>
              <c:f>'12.Household (per capita)'!$W$41</c:f>
              <c:strCache>
                <c:ptCount val="1"/>
                <c:pt idx="0">
                  <c:v>暖房</c:v>
                </c:pt>
              </c:strCache>
              <c:extLst xmlns:c15="http://schemas.microsoft.com/office/drawing/2012/chart"/>
            </c:strRef>
          </c:tx>
          <c:spPr>
            <a:solidFill>
              <a:schemeClr val="accent2">
                <a:lumMod val="75000"/>
              </a:schemeClr>
            </a:solidFill>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capita)'!$AA$41:$BH$41</c:f>
              <c:numCache>
                <c:formatCode>#,##0_);[Red]\(#,##0\)</c:formatCode>
                <c:ptCount val="34"/>
                <c:pt idx="0">
                  <c:v>222.88218861319689</c:v>
                </c:pt>
                <c:pt idx="1">
                  <c:v>225.40781012054646</c:v>
                </c:pt>
                <c:pt idx="2">
                  <c:v>241.47515071728714</c:v>
                </c:pt>
                <c:pt idx="3">
                  <c:v>251.43893049492681</c:v>
                </c:pt>
                <c:pt idx="4">
                  <c:v>254.3144016458769</c:v>
                </c:pt>
                <c:pt idx="5">
                  <c:v>268.20288768020566</c:v>
                </c:pt>
                <c:pt idx="6">
                  <c:v>281.34389167234042</c:v>
                </c:pt>
                <c:pt idx="7">
                  <c:v>268.46574672144385</c:v>
                </c:pt>
                <c:pt idx="8">
                  <c:v>266.79466231538345</c:v>
                </c:pt>
                <c:pt idx="9">
                  <c:v>281.02880821042635</c:v>
                </c:pt>
                <c:pt idx="10">
                  <c:v>301.93375796970446</c:v>
                </c:pt>
                <c:pt idx="11">
                  <c:v>288.20687769258882</c:v>
                </c:pt>
                <c:pt idx="12">
                  <c:v>309.64316318654789</c:v>
                </c:pt>
                <c:pt idx="13">
                  <c:v>291.87119864937324</c:v>
                </c:pt>
                <c:pt idx="14">
                  <c:v>305.68340951529746</c:v>
                </c:pt>
                <c:pt idx="15">
                  <c:v>322.81128245819167</c:v>
                </c:pt>
                <c:pt idx="16">
                  <c:v>299.42580825990376</c:v>
                </c:pt>
                <c:pt idx="17">
                  <c:v>307.37474127774254</c:v>
                </c:pt>
                <c:pt idx="18">
                  <c:v>294.26844325737505</c:v>
                </c:pt>
                <c:pt idx="19">
                  <c:v>294.26452226391933</c:v>
                </c:pt>
                <c:pt idx="20">
                  <c:v>323.03001115777823</c:v>
                </c:pt>
                <c:pt idx="21">
                  <c:v>335.17142677121655</c:v>
                </c:pt>
                <c:pt idx="22">
                  <c:v>353.88093545797869</c:v>
                </c:pt>
                <c:pt idx="23">
                  <c:v>350.43240909193077</c:v>
                </c:pt>
                <c:pt idx="24">
                  <c:v>333.63742947762722</c:v>
                </c:pt>
                <c:pt idx="25">
                  <c:v>316.63515798573968</c:v>
                </c:pt>
                <c:pt idx="26">
                  <c:v>315.92755680543263</c:v>
                </c:pt>
                <c:pt idx="27">
                  <c:v>331.7155430784386</c:v>
                </c:pt>
                <c:pt idx="28">
                  <c:v>285.22360534545982</c:v>
                </c:pt>
                <c:pt idx="29">
                  <c:v>283.42278845378388</c:v>
                </c:pt>
                <c:pt idx="30">
                  <c:v>304.20842532882085</c:v>
                </c:pt>
                <c:pt idx="31">
                  <c:v>312.46978560147971</c:v>
                </c:pt>
                <c:pt idx="32">
                  <c:v>295.74681895508758</c:v>
                </c:pt>
                <c:pt idx="33">
                  <c:v>275.41177410690636</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'12.Household (per capita)'!$W$42</c:f>
              <c:strCache>
                <c:ptCount val="1"/>
                <c:pt idx="0">
                  <c:v>冷房</c:v>
                </c:pt>
              </c:strCache>
            </c:strRef>
          </c:tx>
          <c:spPr>
            <a:solidFill>
              <a:schemeClr val="accent1">
                <a:lumMod val="75000"/>
              </a:schemeClr>
            </a:solidFill>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capita)'!$AA$42:$BH$42</c:f>
              <c:numCache>
                <c:formatCode>#,##0.0_);[Red]\(#,##0.0\)</c:formatCode>
                <c:ptCount val="34"/>
                <c:pt idx="0">
                  <c:v>31.190763346404214</c:v>
                </c:pt>
                <c:pt idx="1">
                  <c:v>31.607531283693902</c:v>
                </c:pt>
                <c:pt idx="2">
                  <c:v>32.9863073589256</c:v>
                </c:pt>
                <c:pt idx="3">
                  <c:v>31.384330183429508</c:v>
                </c:pt>
                <c:pt idx="4">
                  <c:v>35.859713491447891</c:v>
                </c:pt>
                <c:pt idx="5">
                  <c:v>35.142059493307904</c:v>
                </c:pt>
                <c:pt idx="6">
                  <c:v>35.102846433952557</c:v>
                </c:pt>
                <c:pt idx="7">
                  <c:v>34.427347649568247</c:v>
                </c:pt>
                <c:pt idx="8">
                  <c:v>33.584206302010678</c:v>
                </c:pt>
                <c:pt idx="9">
                  <c:v>35.963950814364964</c:v>
                </c:pt>
                <c:pt idx="10">
                  <c:v>35.718235078533525</c:v>
                </c:pt>
                <c:pt idx="11">
                  <c:v>36.180959110542183</c:v>
                </c:pt>
                <c:pt idx="12">
                  <c:v>39.200714351275124</c:v>
                </c:pt>
                <c:pt idx="13">
                  <c:v>41.387829656204246</c:v>
                </c:pt>
                <c:pt idx="14">
                  <c:v>41.503754766351513</c:v>
                </c:pt>
                <c:pt idx="15">
                  <c:v>42.178275426469284</c:v>
                </c:pt>
                <c:pt idx="16">
                  <c:v>40.362829803828006</c:v>
                </c:pt>
                <c:pt idx="17">
                  <c:v>45.837488061206614</c:v>
                </c:pt>
                <c:pt idx="18">
                  <c:v>45.137838701047173</c:v>
                </c:pt>
                <c:pt idx="19">
                  <c:v>43.442782332765503</c:v>
                </c:pt>
                <c:pt idx="20">
                  <c:v>49.431353333764335</c:v>
                </c:pt>
                <c:pt idx="21">
                  <c:v>54.846115983915738</c:v>
                </c:pt>
                <c:pt idx="22">
                  <c:v>62.472147456250497</c:v>
                </c:pt>
                <c:pt idx="23">
                  <c:v>63.050848900516435</c:v>
                </c:pt>
                <c:pt idx="24">
                  <c:v>58.077133910675379</c:v>
                </c:pt>
                <c:pt idx="25">
                  <c:v>53.524123449970254</c:v>
                </c:pt>
                <c:pt idx="26">
                  <c:v>49.991802977506211</c:v>
                </c:pt>
                <c:pt idx="27">
                  <c:v>49.171188410676116</c:v>
                </c:pt>
                <c:pt idx="28">
                  <c:v>41.483219523383987</c:v>
                </c:pt>
                <c:pt idx="29">
                  <c:v>39.006926457474087</c:v>
                </c:pt>
                <c:pt idx="30">
                  <c:v>41.16519503480842</c:v>
                </c:pt>
                <c:pt idx="31">
                  <c:v>40.830026164877694</c:v>
                </c:pt>
                <c:pt idx="32">
                  <c:v>55.923235541461437</c:v>
                </c:pt>
                <c:pt idx="33">
                  <c:v>52.279999070035238</c:v>
                </c:pt>
              </c:numCache>
            </c:numRef>
          </c:val>
          <c:extLst>
            <c:ext xmlns:c16="http://schemas.microsoft.com/office/drawing/2014/chart" uri="{C3380CC4-5D6E-409C-BE32-E72D297353CC}">
              <c16:uniqueId val="{00000001-E2E8-4933-A7A9-4CEC951B8DBC}"/>
            </c:ext>
          </c:extLst>
        </c:ser>
        <c:ser>
          <c:idx val="2"/>
          <c:order val="2"/>
          <c:tx>
            <c:strRef>
              <c:f>'12.Household (per capita)'!$W$43</c:f>
              <c:strCache>
                <c:ptCount val="1"/>
                <c:pt idx="0">
                  <c:v>給湯</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capita)'!$AA$43:$BH$43</c:f>
              <c:numCache>
                <c:formatCode>#,##0_);[Red]\(#,##0\)</c:formatCode>
                <c:ptCount val="34"/>
                <c:pt idx="0">
                  <c:v>281.74537804143597</c:v>
                </c:pt>
                <c:pt idx="1">
                  <c:v>284.95804806310298</c:v>
                </c:pt>
                <c:pt idx="2">
                  <c:v>292.52808694509821</c:v>
                </c:pt>
                <c:pt idx="3">
                  <c:v>299.81896106655194</c:v>
                </c:pt>
                <c:pt idx="4">
                  <c:v>295.01249523061261</c:v>
                </c:pt>
                <c:pt idx="5">
                  <c:v>303.58049195393858</c:v>
                </c:pt>
                <c:pt idx="6">
                  <c:v>306.56374366670894</c:v>
                </c:pt>
                <c:pt idx="7">
                  <c:v>292.71590075707809</c:v>
                </c:pt>
                <c:pt idx="8">
                  <c:v>289.57152666508978</c:v>
                </c:pt>
                <c:pt idx="9">
                  <c:v>294.52769506469974</c:v>
                </c:pt>
                <c:pt idx="10">
                  <c:v>299.40077584437933</c:v>
                </c:pt>
                <c:pt idx="11">
                  <c:v>288.38692629633016</c:v>
                </c:pt>
                <c:pt idx="12">
                  <c:v>298.3995109712813</c:v>
                </c:pt>
                <c:pt idx="13">
                  <c:v>295.84142602153753</c:v>
                </c:pt>
                <c:pt idx="14">
                  <c:v>289.36747378977964</c:v>
                </c:pt>
                <c:pt idx="15">
                  <c:v>295.6224246701438</c:v>
                </c:pt>
                <c:pt idx="16">
                  <c:v>282.85852814899152</c:v>
                </c:pt>
                <c:pt idx="17">
                  <c:v>288.37852655313577</c:v>
                </c:pt>
                <c:pt idx="18">
                  <c:v>275.7581530515381</c:v>
                </c:pt>
                <c:pt idx="19">
                  <c:v>271.21656799147894</c:v>
                </c:pt>
                <c:pt idx="20">
                  <c:v>285.83346717942226</c:v>
                </c:pt>
                <c:pt idx="21">
                  <c:v>287.55222745693413</c:v>
                </c:pt>
                <c:pt idx="22">
                  <c:v>301.32497188437753</c:v>
                </c:pt>
                <c:pt idx="23">
                  <c:v>297.29782580745217</c:v>
                </c:pt>
                <c:pt idx="24">
                  <c:v>286.37432484589124</c:v>
                </c:pt>
                <c:pt idx="25">
                  <c:v>273.87138716253008</c:v>
                </c:pt>
                <c:pt idx="26">
                  <c:v>270.70244004441736</c:v>
                </c:pt>
                <c:pt idx="27">
                  <c:v>283.27234445537357</c:v>
                </c:pt>
                <c:pt idx="28">
                  <c:v>253.02010380622187</c:v>
                </c:pt>
                <c:pt idx="29">
                  <c:v>257.30757284539601</c:v>
                </c:pt>
                <c:pt idx="30">
                  <c:v>271.84717237716382</c:v>
                </c:pt>
                <c:pt idx="31">
                  <c:v>257.46345858592088</c:v>
                </c:pt>
                <c:pt idx="32">
                  <c:v>240.72056844167761</c:v>
                </c:pt>
                <c:pt idx="33">
                  <c:v>227.0293060056423</c:v>
                </c:pt>
              </c:numCache>
            </c:numRef>
          </c:val>
          <c:extLst>
            <c:ext xmlns:c16="http://schemas.microsoft.com/office/drawing/2014/chart" uri="{C3380CC4-5D6E-409C-BE32-E72D297353CC}">
              <c16:uniqueId val="{00000002-E2E8-4933-A7A9-4CEC951B8DBC}"/>
            </c:ext>
          </c:extLst>
        </c:ser>
        <c:ser>
          <c:idx val="3"/>
          <c:order val="3"/>
          <c:tx>
            <c:strRef>
              <c:f>'12.Household (per capita)'!$W$44</c:f>
              <c:strCache>
                <c:ptCount val="1"/>
                <c:pt idx="0">
                  <c:v>厨房</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capita)'!$AA$44:$BH$44</c:f>
              <c:numCache>
                <c:formatCode>#,##0_);[Red]\(#,##0\)</c:formatCode>
                <c:ptCount val="34"/>
                <c:pt idx="0">
                  <c:v>80.851893491414131</c:v>
                </c:pt>
                <c:pt idx="1">
                  <c:v>82.878320143178172</c:v>
                </c:pt>
                <c:pt idx="2">
                  <c:v>84.940243288923398</c:v>
                </c:pt>
                <c:pt idx="3">
                  <c:v>86.951828300613641</c:v>
                </c:pt>
                <c:pt idx="4">
                  <c:v>88.04527180931467</c:v>
                </c:pt>
                <c:pt idx="5">
                  <c:v>89.903195695583804</c:v>
                </c:pt>
                <c:pt idx="6">
                  <c:v>90.613042618228647</c:v>
                </c:pt>
                <c:pt idx="7">
                  <c:v>87.836324839637967</c:v>
                </c:pt>
                <c:pt idx="8">
                  <c:v>87.98935602935758</c:v>
                </c:pt>
                <c:pt idx="9">
                  <c:v>89.737950590695732</c:v>
                </c:pt>
                <c:pt idx="10">
                  <c:v>89.903873245794443</c:v>
                </c:pt>
                <c:pt idx="11">
                  <c:v>87.989079587001598</c:v>
                </c:pt>
                <c:pt idx="12">
                  <c:v>90.733120959302084</c:v>
                </c:pt>
                <c:pt idx="13">
                  <c:v>93.829730781277121</c:v>
                </c:pt>
                <c:pt idx="14">
                  <c:v>89.926924330617723</c:v>
                </c:pt>
                <c:pt idx="15">
                  <c:v>90.575542576894591</c:v>
                </c:pt>
                <c:pt idx="16">
                  <c:v>88.544617265482941</c:v>
                </c:pt>
                <c:pt idx="17">
                  <c:v>92.699662753871976</c:v>
                </c:pt>
                <c:pt idx="18">
                  <c:v>89.494255969416258</c:v>
                </c:pt>
                <c:pt idx="19">
                  <c:v>87.551243703601031</c:v>
                </c:pt>
                <c:pt idx="20">
                  <c:v>93.467343271148067</c:v>
                </c:pt>
                <c:pt idx="21">
                  <c:v>96.24692176084875</c:v>
                </c:pt>
                <c:pt idx="22">
                  <c:v>105.60149329372831</c:v>
                </c:pt>
                <c:pt idx="23">
                  <c:v>107.14605022723508</c:v>
                </c:pt>
                <c:pt idx="24">
                  <c:v>104.05938937424783</c:v>
                </c:pt>
                <c:pt idx="25">
                  <c:v>101.17535606073291</c:v>
                </c:pt>
                <c:pt idx="26">
                  <c:v>99.745706795218183</c:v>
                </c:pt>
                <c:pt idx="27">
                  <c:v>104.9621049176815</c:v>
                </c:pt>
                <c:pt idx="28">
                  <c:v>95.192636619565349</c:v>
                </c:pt>
                <c:pt idx="29">
                  <c:v>98.155136942194929</c:v>
                </c:pt>
                <c:pt idx="30">
                  <c:v>105.35342162874808</c:v>
                </c:pt>
                <c:pt idx="31">
                  <c:v>100.15388383061916</c:v>
                </c:pt>
                <c:pt idx="32">
                  <c:v>100.81778307272265</c:v>
                </c:pt>
                <c:pt idx="33">
                  <c:v>94.916421745003973</c:v>
                </c:pt>
              </c:numCache>
            </c:numRef>
          </c:val>
          <c:extLst>
            <c:ext xmlns:c16="http://schemas.microsoft.com/office/drawing/2014/chart" uri="{C3380CC4-5D6E-409C-BE32-E72D297353CC}">
              <c16:uniqueId val="{00000003-E2E8-4933-A7A9-4CEC951B8DBC}"/>
            </c:ext>
          </c:extLst>
        </c:ser>
        <c:ser>
          <c:idx val="4"/>
          <c:order val="4"/>
          <c:tx>
            <c:strRef>
              <c:f>'12.Household (per capita)'!$W$45</c:f>
              <c:strCache>
                <c:ptCount val="1"/>
                <c:pt idx="0">
                  <c:v>動力他※1</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capita)'!$AA$45:$BH$45</c:f>
              <c:numCache>
                <c:formatCode>#,##0_);[Red]\(#,##0\)</c:formatCode>
                <c:ptCount val="34"/>
                <c:pt idx="0">
                  <c:v>403.88411700646202</c:v>
                </c:pt>
                <c:pt idx="1">
                  <c:v>410.09225272721659</c:v>
                </c:pt>
                <c:pt idx="2">
                  <c:v>428.7925961051069</c:v>
                </c:pt>
                <c:pt idx="3">
                  <c:v>408.70863859564349</c:v>
                </c:pt>
                <c:pt idx="4">
                  <c:v>467.80207933668112</c:v>
                </c:pt>
                <c:pt idx="5">
                  <c:v>459.20431199536307</c:v>
                </c:pt>
                <c:pt idx="6">
                  <c:v>459.42582318779199</c:v>
                </c:pt>
                <c:pt idx="7">
                  <c:v>451.27739486596215</c:v>
                </c:pt>
                <c:pt idx="8">
                  <c:v>440.87580402797869</c:v>
                </c:pt>
                <c:pt idx="9">
                  <c:v>472.78687768981524</c:v>
                </c:pt>
                <c:pt idx="10">
                  <c:v>470.19920910634391</c:v>
                </c:pt>
                <c:pt idx="11">
                  <c:v>474.19505983097349</c:v>
                </c:pt>
                <c:pt idx="12">
                  <c:v>511.51425674006305</c:v>
                </c:pt>
                <c:pt idx="13">
                  <c:v>537.68134627200584</c:v>
                </c:pt>
                <c:pt idx="14">
                  <c:v>536.82160149076242</c:v>
                </c:pt>
                <c:pt idx="15">
                  <c:v>543.15451481393029</c:v>
                </c:pt>
                <c:pt idx="16">
                  <c:v>517.49939188754706</c:v>
                </c:pt>
                <c:pt idx="17">
                  <c:v>585.11922751791292</c:v>
                </c:pt>
                <c:pt idx="18">
                  <c:v>573.66886929096188</c:v>
                </c:pt>
                <c:pt idx="19">
                  <c:v>549.71392478471455</c:v>
                </c:pt>
                <c:pt idx="20">
                  <c:v>622.7615481343023</c:v>
                </c:pt>
                <c:pt idx="21">
                  <c:v>699.65572095190589</c:v>
                </c:pt>
                <c:pt idx="22">
                  <c:v>807.44633273493707</c:v>
                </c:pt>
                <c:pt idx="23">
                  <c:v>826.22347100044101</c:v>
                </c:pt>
                <c:pt idx="24">
                  <c:v>772.15632469425373</c:v>
                </c:pt>
                <c:pt idx="25">
                  <c:v>722.57566657459847</c:v>
                </c:pt>
                <c:pt idx="26">
                  <c:v>685.86039198099036</c:v>
                </c:pt>
                <c:pt idx="27">
                  <c:v>686.20355657621951</c:v>
                </c:pt>
                <c:pt idx="28">
                  <c:v>589.46643156886614</c:v>
                </c:pt>
                <c:pt idx="29">
                  <c:v>565.0064195248849</c:v>
                </c:pt>
                <c:pt idx="30">
                  <c:v>608.54790966801443</c:v>
                </c:pt>
                <c:pt idx="31">
                  <c:v>567.13120112785612</c:v>
                </c:pt>
                <c:pt idx="32">
                  <c:v>572.17145697126614</c:v>
                </c:pt>
                <c:pt idx="33">
                  <c:v>534.89614734792906</c:v>
                </c:pt>
              </c:numCache>
            </c:numRef>
          </c:val>
          <c:extLst>
            <c:ext xmlns:c16="http://schemas.microsoft.com/office/drawing/2014/chart" uri="{C3380CC4-5D6E-409C-BE32-E72D297353CC}">
              <c16:uniqueId val="{00000004-E2E8-4933-A7A9-4CEC951B8DBC}"/>
            </c:ext>
          </c:extLst>
        </c:ser>
        <c:ser>
          <c:idx val="5"/>
          <c:order val="5"/>
          <c:tx>
            <c:strRef>
              <c:f>'12.Household (per capita)'!$W$46</c:f>
              <c:strCache>
                <c:ptCount val="1"/>
                <c:pt idx="0">
                  <c:v>自家用乗用車</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capita)'!$AA$46:$BH$46</c:f>
              <c:numCache>
                <c:formatCode>#,##0_);[Red]\(#,##0\)</c:formatCode>
                <c:ptCount val="34"/>
                <c:pt idx="0">
                  <c:v>400.48095751189169</c:v>
                </c:pt>
                <c:pt idx="1">
                  <c:v>397.70507903091408</c:v>
                </c:pt>
                <c:pt idx="2">
                  <c:v>457.6901475081948</c:v>
                </c:pt>
                <c:pt idx="3">
                  <c:v>489.43738456490263</c:v>
                </c:pt>
                <c:pt idx="4">
                  <c:v>538.95148368251114</c:v>
                </c:pt>
                <c:pt idx="5">
                  <c:v>539.99277319287057</c:v>
                </c:pt>
                <c:pt idx="6">
                  <c:v>582.70257507677991</c:v>
                </c:pt>
                <c:pt idx="7">
                  <c:v>532.08063690530889</c:v>
                </c:pt>
                <c:pt idx="8">
                  <c:v>567.07998663645049</c:v>
                </c:pt>
                <c:pt idx="9">
                  <c:v>596.74669461195117</c:v>
                </c:pt>
                <c:pt idx="10">
                  <c:v>612.30908477563946</c:v>
                </c:pt>
                <c:pt idx="11">
                  <c:v>604.44000325495324</c:v>
                </c:pt>
                <c:pt idx="12">
                  <c:v>613.52926954879956</c:v>
                </c:pt>
                <c:pt idx="13">
                  <c:v>624.12207915746535</c:v>
                </c:pt>
                <c:pt idx="14">
                  <c:v>612.11801821207655</c:v>
                </c:pt>
                <c:pt idx="15">
                  <c:v>596.9181217775855</c:v>
                </c:pt>
                <c:pt idx="16">
                  <c:v>581.43080127602911</c:v>
                </c:pt>
                <c:pt idx="17">
                  <c:v>570.76066441194882</c:v>
                </c:pt>
                <c:pt idx="18">
                  <c:v>572.94469134062444</c:v>
                </c:pt>
                <c:pt idx="19">
                  <c:v>541.67297443988195</c:v>
                </c:pt>
                <c:pt idx="20">
                  <c:v>538.79063017233273</c:v>
                </c:pt>
                <c:pt idx="21">
                  <c:v>523.6044014255499</c:v>
                </c:pt>
                <c:pt idx="22">
                  <c:v>536.49276149949242</c:v>
                </c:pt>
                <c:pt idx="23">
                  <c:v>517.37738581414999</c:v>
                </c:pt>
                <c:pt idx="24">
                  <c:v>486.20369197698659</c:v>
                </c:pt>
                <c:pt idx="25">
                  <c:v>488.55297321998137</c:v>
                </c:pt>
                <c:pt idx="26">
                  <c:v>468.21966789941479</c:v>
                </c:pt>
                <c:pt idx="27">
                  <c:v>478.47738987823777</c:v>
                </c:pt>
                <c:pt idx="28">
                  <c:v>490.18489442471764</c:v>
                </c:pt>
                <c:pt idx="29">
                  <c:v>488.78557690042385</c:v>
                </c:pt>
                <c:pt idx="30">
                  <c:v>420.68256468949699</c:v>
                </c:pt>
                <c:pt idx="31">
                  <c:v>433.81251621387452</c:v>
                </c:pt>
                <c:pt idx="32">
                  <c:v>464.23350146499661</c:v>
                </c:pt>
                <c:pt idx="33">
                  <c:v>474.17660431742337</c:v>
                </c:pt>
              </c:numCache>
            </c:numRef>
          </c:val>
          <c:extLst>
            <c:ext xmlns:c16="http://schemas.microsoft.com/office/drawing/2014/chart" uri="{C3380CC4-5D6E-409C-BE32-E72D297353CC}">
              <c16:uniqueId val="{00000005-E2E8-4933-A7A9-4CEC951B8DBC}"/>
            </c:ext>
          </c:extLst>
        </c:ser>
        <c:ser>
          <c:idx val="6"/>
          <c:order val="6"/>
          <c:tx>
            <c:strRef>
              <c:f>'12.Household (per capita)'!$W$47</c:f>
              <c:strCache>
                <c:ptCount val="1"/>
                <c:pt idx="0">
                  <c:v>ごみ処理</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capita)'!$AA$47:$BH$47</c:f>
              <c:numCache>
                <c:formatCode>#,##0.0_);[Red]\(#,##0.0\)</c:formatCode>
                <c:ptCount val="34"/>
                <c:pt idx="0">
                  <c:v>91.644765250327623</c:v>
                </c:pt>
                <c:pt idx="1">
                  <c:v>93.571142602063546</c:v>
                </c:pt>
                <c:pt idx="2">
                  <c:v>94.657706869416458</c:v>
                </c:pt>
                <c:pt idx="3">
                  <c:v>94.682076070498809</c:v>
                </c:pt>
                <c:pt idx="4">
                  <c:v>98.325838030301966</c:v>
                </c:pt>
                <c:pt idx="5">
                  <c:v>100.3574240874852</c:v>
                </c:pt>
                <c:pt idx="6">
                  <c:v>103.39429916325352</c:v>
                </c:pt>
                <c:pt idx="7">
                  <c:v>105.41857918515315</c:v>
                </c:pt>
                <c:pt idx="8">
                  <c:v>106.05242404821199</c:v>
                </c:pt>
                <c:pt idx="9">
                  <c:v>108.62746400223612</c:v>
                </c:pt>
                <c:pt idx="10">
                  <c:v>112.47941577202184</c:v>
                </c:pt>
                <c:pt idx="11">
                  <c:v>114.39253474579533</c:v>
                </c:pt>
                <c:pt idx="12">
                  <c:v>116.63814742422502</c:v>
                </c:pt>
                <c:pt idx="13">
                  <c:v>118.05300763568577</c:v>
                </c:pt>
                <c:pt idx="14">
                  <c:v>112.09190781483078</c:v>
                </c:pt>
                <c:pt idx="15">
                  <c:v>103.97774234639593</c:v>
                </c:pt>
                <c:pt idx="16">
                  <c:v>94.884176840365782</c:v>
                </c:pt>
                <c:pt idx="17">
                  <c:v>92.552055487709765</c:v>
                </c:pt>
                <c:pt idx="18">
                  <c:v>90.320049086478818</c:v>
                </c:pt>
                <c:pt idx="19">
                  <c:v>75.215227606318038</c:v>
                </c:pt>
                <c:pt idx="20">
                  <c:v>72.97957781780336</c:v>
                </c:pt>
                <c:pt idx="21">
                  <c:v>79.978484464357976</c:v>
                </c:pt>
                <c:pt idx="22">
                  <c:v>81.625309180872037</c:v>
                </c:pt>
                <c:pt idx="23">
                  <c:v>76.356168148066203</c:v>
                </c:pt>
                <c:pt idx="24">
                  <c:v>67.929416720653791</c:v>
                </c:pt>
                <c:pt idx="25">
                  <c:v>66.388424821245991</c:v>
                </c:pt>
                <c:pt idx="26">
                  <c:v>65.945222415643514</c:v>
                </c:pt>
                <c:pt idx="27">
                  <c:v>68.075961731991484</c:v>
                </c:pt>
                <c:pt idx="28">
                  <c:v>67.873062139727566</c:v>
                </c:pt>
                <c:pt idx="29">
                  <c:v>70.916815269934276</c:v>
                </c:pt>
                <c:pt idx="30">
                  <c:v>73.341865236685408</c:v>
                </c:pt>
                <c:pt idx="31">
                  <c:v>71.989239316392641</c:v>
                </c:pt>
                <c:pt idx="32">
                  <c:v>71.021668548676118</c:v>
                </c:pt>
                <c:pt idx="33">
                  <c:v>69.535056588225913</c:v>
                </c:pt>
              </c:numCache>
            </c:numRef>
          </c:val>
          <c:extLst>
            <c:ext xmlns:c16="http://schemas.microsoft.com/office/drawing/2014/chart" uri="{C3380CC4-5D6E-409C-BE32-E72D297353CC}">
              <c16:uniqueId val="{00000006-E2E8-4933-A7A9-4CEC951B8DBC}"/>
            </c:ext>
          </c:extLst>
        </c:ser>
        <c:ser>
          <c:idx val="7"/>
          <c:order val="7"/>
          <c:tx>
            <c:strRef>
              <c:f>'12.Household (per capita)'!$W$48</c:f>
              <c:strCache>
                <c:ptCount val="1"/>
                <c:pt idx="0">
                  <c:v>水道</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capita)'!$AA$48:$BH$48</c:f>
              <c:numCache>
                <c:formatCode>#,##0.0_);[Red]\(#,##0.0\)</c:formatCode>
                <c:ptCount val="34"/>
                <c:pt idx="0">
                  <c:v>17.495678656597232</c:v>
                </c:pt>
                <c:pt idx="1">
                  <c:v>22.018172153399338</c:v>
                </c:pt>
                <c:pt idx="2">
                  <c:v>26.612594802677791</c:v>
                </c:pt>
                <c:pt idx="3">
                  <c:v>28.754850756468876</c:v>
                </c:pt>
                <c:pt idx="4">
                  <c:v>36.430408442277873</c:v>
                </c:pt>
                <c:pt idx="5">
                  <c:v>38.379782977107595</c:v>
                </c:pt>
                <c:pt idx="6">
                  <c:v>35.6858414674019</c:v>
                </c:pt>
                <c:pt idx="7">
                  <c:v>32.540361075434156</c:v>
                </c:pt>
                <c:pt idx="8">
                  <c:v>30.25290215273732</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25.172060322258808</c:v>
                </c:pt>
                <c:pt idx="17">
                  <c:v>27.919196906807269</c:v>
                </c:pt>
                <c:pt idx="18">
                  <c:v>32.9720309024786</c:v>
                </c:pt>
                <c:pt idx="19">
                  <c:v>35.395132984055202</c:v>
                </c:pt>
                <c:pt idx="20">
                  <c:v>35.225078421601957</c:v>
                </c:pt>
                <c:pt idx="21">
                  <c:v>38.813935515496603</c:v>
                </c:pt>
                <c:pt idx="22">
                  <c:v>50.976077582546225</c:v>
                </c:pt>
                <c:pt idx="23">
                  <c:v>43.593450404784846</c:v>
                </c:pt>
                <c:pt idx="24">
                  <c:v>43.549346304688115</c:v>
                </c:pt>
                <c:pt idx="25">
                  <c:v>38.680808382131858</c:v>
                </c:pt>
                <c:pt idx="26">
                  <c:v>36.677640104697637</c:v>
                </c:pt>
                <c:pt idx="27">
                  <c:v>38.02795173574799</c:v>
                </c:pt>
                <c:pt idx="28">
                  <c:v>40.980088331716459</c:v>
                </c:pt>
                <c:pt idx="29">
                  <c:v>38.607628191874092</c:v>
                </c:pt>
                <c:pt idx="30">
                  <c:v>33.492238266595457</c:v>
                </c:pt>
                <c:pt idx="31">
                  <c:v>30.17643963649526</c:v>
                </c:pt>
                <c:pt idx="32">
                  <c:v>37.463773049444995</c:v>
                </c:pt>
                <c:pt idx="33">
                  <c:v>35.347891547526018</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'12.Household (per capita)'!$V$40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capita)'!$AA$40:$BH$40</c:f>
              <c:numCache>
                <c:formatCode>#,##0_);[Red]\(#,##0\)</c:formatCode>
                <c:ptCount val="34"/>
                <c:pt idx="0">
                  <c:v>1530.1757419177297</c:v>
                </c:pt>
                <c:pt idx="1">
                  <c:v>1548.2383561241147</c:v>
                </c:pt>
                <c:pt idx="2">
                  <c:v>1659.6828335956302</c:v>
                </c:pt>
                <c:pt idx="3">
                  <c:v>1691.1770000330357</c:v>
                </c:pt>
                <c:pt idx="4">
                  <c:v>1814.7416916690238</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2021.0861518872782</c:v>
                </c:pt>
                <c:pt idx="16">
                  <c:v>1930.1782138044073</c:v>
                </c:pt>
                <c:pt idx="17">
                  <c:v>2010.6415629703354</c:v>
                </c:pt>
                <c:pt idx="18">
                  <c:v>1974.5643315999203</c:v>
                </c:pt>
                <c:pt idx="19">
                  <c:v>1898.4723761067344</c:v>
                </c:pt>
                <c:pt idx="20">
                  <c:v>2021.5190094881532</c:v>
                </c:pt>
                <c:pt idx="21">
                  <c:v>2115.8692343302259</c:v>
                </c:pt>
                <c:pt idx="22">
                  <c:v>2299.8200290901832</c:v>
                </c:pt>
                <c:pt idx="23">
                  <c:v>2281.4776093945761</c:v>
                </c:pt>
                <c:pt idx="24">
                  <c:v>2151.9870573050239</c:v>
                </c:pt>
                <c:pt idx="25">
                  <c:v>2061.4038976569304</c:v>
                </c:pt>
                <c:pt idx="26">
                  <c:v>1993.0704290233207</c:v>
                </c:pt>
                <c:pt idx="27">
                  <c:v>2039.906040784367</c:v>
                </c:pt>
                <c:pt idx="28">
                  <c:v>1863.4240417596586</c:v>
                </c:pt>
                <c:pt idx="29">
                  <c:v>1841.208864585966</c:v>
                </c:pt>
                <c:pt idx="30">
                  <c:v>1858.6387922303336</c:v>
                </c:pt>
                <c:pt idx="31">
                  <c:v>1814.0265504775159</c:v>
                </c:pt>
                <c:pt idx="32">
                  <c:v>1838.0988060453333</c:v>
                </c:pt>
                <c:pt idx="33">
                  <c:v>1763.5932007286922</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tickLblSkip val="1"/>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79681715723"/>
          <c:y val="0.39980973915939433"/>
          <c:w val="0.14660539356835006"/>
          <c:h val="0.39006450911951385"/>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v>per capita</c:v>
          </c:tx>
          <c:spPr>
            <a:noFill/>
            <a:ln>
              <a:noFill/>
            </a:ln>
          </c:spPr>
          <c:dLbls>
            <c:dLbl>
              <c:idx val="0"/>
              <c:layout>
                <c:manualLayout>
                  <c:x val="0.10951534171249841"/>
                  <c:y val="1.7546591222956549E-2"/>
                </c:manualLayout>
              </c:layout>
              <c:tx>
                <c:rich>
                  <a:bodyPr wrap="square" lIns="38100" tIns="19050" rIns="38100" bIns="19050" anchor="ctr" anchorCtr="0">
                    <a:noAutofit/>
                  </a:bodyPr>
                  <a:lstStyle/>
                  <a:p>
                    <a:pPr algn="l">
                      <a:defRPr sz="1100" b="0"/>
                    </a:pPr>
                    <a:fld id="{5DB6C2E1-0076-466C-891E-A11C66C1F964}" type="VALUE">
                      <a:rPr lang="en-US" altLang="ja-JP" sz="1100" b="0"/>
                      <a:pPr algn="l">
                        <a:defRPr sz="1100" b="0"/>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4272451781"/>
                  <c:y val="-1.3257160724897616E-2"/>
                </c:manualLayout>
              </c:layout>
              <c:tx>
                <c:rich>
                  <a:bodyPr wrap="square" lIns="38100" tIns="19050" rIns="38100" bIns="19050" anchor="ctr" anchorCtr="0">
                    <a:noAutofit/>
                  </a:bodyPr>
                  <a:lstStyle/>
                  <a:p>
                    <a:pPr algn="l">
                      <a:defRPr sz="1100" b="0"/>
                    </a:pPr>
                    <a:fld id="{FF78C685-2F26-4058-8C74-87EE39516647}" type="VALUE">
                      <a:rPr lang="en-US" altLang="ja-JP" sz="1100" b="0"/>
                      <a:pPr algn="l">
                        <a:defRPr sz="1100" b="0"/>
                      </a:pPr>
                      <a:t>[値]</a:t>
                    </a:fld>
                    <a:endParaRPr lang="ja-JP" altLang="en-US"/>
                  </a:p>
                </c:rich>
              </c:tx>
              <c:numFmt formatCode="&quot;in 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'12.Household (per capita)'!$Z$27:$Z$36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Lit>
              <c:formatCode>"in FY"0000""</c:formatCode>
              <c:ptCount val="2"/>
              <c:pt idx="0" formatCode="#,##0_ ">
                <c:v>1760</c:v>
              </c:pt>
              <c:pt idx="1">
                <c:v>2023</c:v>
              </c:pt>
            </c:numLit>
          </c:val>
          <c:extLst>
            <c:ext xmlns:c16="http://schemas.microsoft.com/office/drawing/2014/chart" uri="{C3380CC4-5D6E-409C-BE32-E72D297353CC}">
              <c16:uniqueId val="{00000002-5078-4F49-B60D-3C90B7ED1E12}"/>
            </c:ext>
          </c:extLst>
        </c:ser>
        <c:ser>
          <c:idx val="0"/>
          <c:order val="1"/>
          <c:tx>
            <c:strRef>
              <c:f>'12.Household (per capita)'!$BH$25</c:f>
              <c:strCache>
                <c:ptCount val="1"/>
                <c:pt idx="0">
                  <c:v>2023</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0.14482402589806215"/>
                  <c:y val="-0.110349465664118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715863607624023"/>
                      <c:h val="7.0279019572025966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0.16007331006648598"/>
                  <c:y val="9.707421199375182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8431814256643598E-2"/>
                      <c:h val="9.5109360391153072E-2"/>
                    </c:manualLayout>
                  </c15:layout>
                </c:ext>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0.19576165170748736"/>
                  <c:y val="-7.003139943137809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0.1140480847187206"/>
                  <c:y val="-0.1228918242435767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3.0099916996961115E-2"/>
                  <c:y val="-0.1423214883913007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31676104316436"/>
                      <c:h val="8.5270695564490531E-2"/>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capita)'!$Z$27:$Z$36</c:f>
              <c:strCache>
                <c:ptCount val="10"/>
                <c:pt idx="0">
                  <c:v>Coal</c:v>
                </c:pt>
                <c:pt idx="1">
                  <c:v>Kerosene</c:v>
                </c:pt>
                <c:pt idx="2">
                  <c:v>LPG</c:v>
                </c:pt>
                <c:pt idx="3">
                  <c:v>City Gas</c:v>
                </c:pt>
                <c:pt idx="4">
                  <c:v>Electricity</c:v>
                </c:pt>
                <c:pt idx="5">
                  <c:v>Heat</c:v>
                </c:pt>
                <c:pt idx="6">
                  <c:v>Gasoline</c:v>
                </c:pt>
                <c:pt idx="7">
                  <c:v>Diesel Oil</c:v>
                </c:pt>
                <c:pt idx="8">
                  <c:v>Municipal Solid Waste</c:v>
                </c:pt>
                <c:pt idx="9">
                  <c:v>Water and Wastewater</c:v>
                </c:pt>
              </c:strCache>
            </c:strRef>
          </c:cat>
          <c:val>
            <c:numRef>
              <c:f>'12.Household (per capita)'!$BH$27:$BH$36</c:f>
              <c:numCache>
                <c:formatCode>0.0%</c:formatCode>
                <c:ptCount val="10"/>
                <c:pt idx="0">
                  <c:v>0</c:v>
                </c:pt>
                <c:pt idx="1">
                  <c:v>7.5245484321786904E-2</c:v>
                </c:pt>
                <c:pt idx="2">
                  <c:v>4.5918741552606293E-2</c:v>
                </c:pt>
                <c:pt idx="3">
                  <c:v>9.033613179585194E-2</c:v>
                </c:pt>
                <c:pt idx="4">
                  <c:v>0.45988924989340813</c:v>
                </c:pt>
                <c:pt idx="5" formatCode="0.00%">
                  <c:v>2.6962075843609126E-4</c:v>
                </c:pt>
                <c:pt idx="6">
                  <c:v>0.25355879532369341</c:v>
                </c:pt>
                <c:pt idx="7">
                  <c:v>1.5310808007449004E-2</c:v>
                </c:pt>
                <c:pt idx="8">
                  <c:v>3.9428058896742738E-2</c:v>
                </c:pt>
                <c:pt idx="9">
                  <c:v>2.0043109450025524E-2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v>per capita</c:v>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83442262622395"/>
                  <c:y val="1.735238369129E-2"/>
                </c:manualLayout>
              </c:layout>
              <c:tx>
                <c:rich>
                  <a:bodyPr wrap="square" lIns="38100" tIns="19050" rIns="38100" bIns="19050" anchor="ctr" anchorCtr="0">
                    <a:noAutofit/>
                  </a:bodyPr>
                  <a:lstStyle/>
                  <a:p>
                    <a:pPr algn="l">
                      <a:defRPr sz="1100" b="0"/>
                    </a:pPr>
                    <a:fld id="{EEE21D84-9854-4549-B233-3058D2467B2E}" type="VALUE">
                      <a:rPr lang="en-US" altLang="ja-JP" sz="1100" b="0"/>
                      <a:pPr algn="l">
                        <a:defRPr sz="1100" b="0"/>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6967428010101313"/>
                  <c:y val="-2.4479622827313648E-4"/>
                </c:manualLayout>
              </c:layout>
              <c:spPr>
                <a:noFill/>
                <a:ln>
                  <a:noFill/>
                </a:ln>
                <a:effectLst/>
              </c:spPr>
              <c:txPr>
                <a:bodyPr wrap="square" lIns="38100" tIns="19050" rIns="38100" bIns="19050" anchor="ctr" anchorCtr="0">
                  <a:noAutofit/>
                </a:bodyPr>
                <a:lstStyle/>
                <a:p>
                  <a:pPr algn="l">
                    <a:defRPr sz="1100" b="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txPr>
              <a:bodyPr wrap="square" lIns="38100" tIns="19050" rIns="38100" bIns="19050" anchor="ctr">
                <a:spAutoFit/>
              </a:bodyPr>
              <a:lstStyle/>
              <a:p>
                <a:pPr>
                  <a:defRPr sz="1100" b="0"/>
                </a:pPr>
                <a:endParaRPr lang="ja-JP"/>
              </a:p>
            </c:txPr>
            <c:showLegendKey val="0"/>
            <c:showVal val="1"/>
            <c:showCatName val="0"/>
            <c:showSerName val="0"/>
            <c:showPercent val="0"/>
            <c:showBubbleSize val="0"/>
            <c:showLeaderLines val="0"/>
            <c:extLst>
              <c:ext xmlns:c15="http://schemas.microsoft.com/office/drawing/2012/chart" uri="{CE6537A1-D6FC-4f65-9D91-7224C49458BB}"/>
            </c:extLst>
          </c:dLbls>
          <c:cat>
            <c:strRef>
              <c:f>'12.Household (per capita)'!$Z$53:$Z$60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Lit>
              <c:formatCode>"in FY"0000""</c:formatCode>
              <c:ptCount val="2"/>
              <c:pt idx="0" formatCode="#,##0_ ">
                <c:v>1760</c:v>
              </c:pt>
              <c:pt idx="1">
                <c:v>2023</c:v>
              </c:pt>
            </c:numLit>
          </c:val>
          <c:extLst>
            <c:ext xmlns:c16="http://schemas.microsoft.com/office/drawing/2014/chart" uri="{C3380CC4-5D6E-409C-BE32-E72D297353CC}">
              <c16:uniqueId val="{00000004-6CDC-4244-8504-2032A4EA4262}"/>
            </c:ext>
          </c:extLst>
        </c:ser>
        <c:ser>
          <c:idx val="0"/>
          <c:order val="1"/>
          <c:tx>
            <c:strRef>
              <c:f>'12.Household (per capita)'!$BH$51</c:f>
              <c:strCache>
                <c:ptCount val="1"/>
                <c:pt idx="0">
                  <c:v>2023</c:v>
                </c:pt>
              </c:strCache>
            </c:strRef>
          </c:tx>
          <c:spPr>
            <a:ln>
              <a:solidFill>
                <a:sysClr val="windowText" lastClr="000000"/>
              </a:solidFill>
            </a:ln>
          </c:spPr>
          <c:dPt>
            <c:idx val="0"/>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5-6CDC-4244-8504-2032A4EA4262}"/>
              </c:ext>
            </c:extLst>
          </c:dPt>
          <c:dPt>
            <c:idx val="1"/>
            <c:bubble3D val="0"/>
            <c:spPr>
              <a:solidFill>
                <a:srgbClr val="4F81BD">
                  <a:lumMod val="75000"/>
                </a:srgbClr>
              </a:solidFill>
              <a:ln>
                <a:solidFill>
                  <a:sysClr val="windowText" lastClr="000000"/>
                </a:solidFill>
              </a:ln>
            </c:spPr>
            <c:extLst>
              <c:ext xmlns:c16="http://schemas.microsoft.com/office/drawing/2014/chart" uri="{C3380CC4-5D6E-409C-BE32-E72D297353CC}">
                <c16:uniqueId val="{00000006-6CDC-4244-8504-2032A4EA4262}"/>
              </c:ext>
            </c:extLst>
          </c:dPt>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5304603158305224"/>
                  <c:y val="-2.256131180670831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276593407991833"/>
                      <c:h val="4.2113015049024365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1.4234983389497755E-2"/>
                  <c:y val="6.947584286752305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9636514411"/>
                      <c:h val="4.7684467241372694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0.13278715315279732"/>
                  <c:y val="-6.873772406703421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840982075877692"/>
                      <c:h val="6.1149347781758547E-2"/>
                    </c:manualLayout>
                  </c15:layout>
                </c:ext>
                <c:ext xmlns:c16="http://schemas.microsoft.com/office/drawing/2014/chart" uri="{C3380CC4-5D6E-409C-BE32-E72D297353CC}">
                  <c16:uniqueId val="{0000000B-6CDC-4244-8504-2032A4EA4262}"/>
                </c:ext>
              </c:extLst>
            </c:dLbl>
            <c:dLbl>
              <c:idx val="7"/>
              <c:layout>
                <c:manualLayout>
                  <c:x val="1.2580121681930803E-3"/>
                  <c:y val="-8.508948115572609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56725566820205"/>
                      <c:h val="5.8781328041533444E-2"/>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'12.Household (per capita)'!$Z$53:$Z$60</c:f>
              <c:strCache>
                <c:ptCount val="8"/>
                <c:pt idx="0">
                  <c:v>Heating</c:v>
                </c:pt>
                <c:pt idx="1">
                  <c:v>Cooling</c:v>
                </c:pt>
                <c:pt idx="2">
                  <c:v>Hot Water</c:v>
                </c:pt>
                <c:pt idx="3">
                  <c:v>Cooking</c:v>
                </c:pt>
                <c:pt idx="4">
                  <c:v>Power, etc.*1</c:v>
                </c:pt>
                <c:pt idx="5">
                  <c:v>Car*2</c:v>
                </c:pt>
                <c:pt idx="6">
                  <c:v>Municipal Solid Waste*2</c:v>
                </c:pt>
                <c:pt idx="7">
                  <c:v>Water and Wastewater*2</c:v>
                </c:pt>
              </c:strCache>
            </c:strRef>
          </c:cat>
          <c:val>
            <c:numRef>
              <c:f>'12.Household (per capita)'!$BH$53:$BH$60</c:f>
              <c:numCache>
                <c:formatCode>0.0%</c:formatCode>
                <c:ptCount val="8"/>
                <c:pt idx="0">
                  <c:v>0.15616513717171854</c:v>
                </c:pt>
                <c:pt idx="1">
                  <c:v>2.9644023944089753E-2</c:v>
                </c:pt>
                <c:pt idx="2">
                  <c:v>0.12873110755464295</c:v>
                </c:pt>
                <c:pt idx="3">
                  <c:v>5.3819906827598241E-2</c:v>
                </c:pt>
                <c:pt idx="4">
                  <c:v>0.30329905282403979</c:v>
                </c:pt>
                <c:pt idx="5">
                  <c:v>0.26886960333114246</c:v>
                </c:pt>
                <c:pt idx="6">
                  <c:v>3.9428058896742738E-2</c:v>
                </c:pt>
                <c:pt idx="7">
                  <c:v>2.0043109450025527E-2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(by fuel type)</a:t>
            </a:r>
            <a:endParaRPr lang="ja-JP" altLang="ja-JP" sz="1600">
              <a:effectLst/>
              <a:latin typeface="+mn-lt"/>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1994922626655744"/>
          <c:h val="0.66606148148148281"/>
        </c:manualLayout>
      </c:layout>
      <c:barChart>
        <c:barDir val="col"/>
        <c:grouping val="stacked"/>
        <c:varyColors val="0"/>
        <c:ser>
          <c:idx val="0"/>
          <c:order val="0"/>
          <c:tx>
            <c:strRef>
              <c:f>'12.Household (per capita)'!$Z$13</c:f>
              <c:strCache>
                <c:ptCount val="1"/>
                <c:pt idx="0">
                  <c:v>Coal</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capita)'!$AA$13:$BG$13</c:f>
              <c:numCache>
                <c:formatCode>#,##0.0_);[Red]\(#,##0.0\)</c:formatCode>
                <c:ptCount val="33"/>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9693-463C-9386-A782A9DA43FC}"/>
            </c:ext>
          </c:extLst>
        </c:ser>
        <c:ser>
          <c:idx val="1"/>
          <c:order val="1"/>
          <c:tx>
            <c:strRef>
              <c:f>'12.Household (per capita)'!$Z$14</c:f>
              <c:strCache>
                <c:ptCount val="1"/>
                <c:pt idx="0">
                  <c:v>Kerosene</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capita)'!$AA$14:$BH$14</c:f>
              <c:numCache>
                <c:formatCode>#,##0_);[Red]\(#,##0\)</c:formatCode>
                <c:ptCount val="34"/>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179.88606891396307</c:v>
                </c:pt>
                <c:pt idx="27">
                  <c:v>193.53189665198872</c:v>
                </c:pt>
                <c:pt idx="28">
                  <c:v>160.0682757487757</c:v>
                </c:pt>
                <c:pt idx="29">
                  <c:v>159.49833430984449</c:v>
                </c:pt>
                <c:pt idx="30">
                  <c:v>167.85042865770365</c:v>
                </c:pt>
                <c:pt idx="31">
                  <c:v>144.93560969004781</c:v>
                </c:pt>
                <c:pt idx="32">
                  <c:v>144.12834019134701</c:v>
                </c:pt>
                <c:pt idx="33">
                  <c:v>132.7024245354408</c:v>
                </c:pt>
              </c:numCache>
            </c:numRef>
          </c:val>
          <c:extLst>
            <c:ext xmlns:c16="http://schemas.microsoft.com/office/drawing/2014/chart" uri="{C3380CC4-5D6E-409C-BE32-E72D297353CC}">
              <c16:uniqueId val="{00000001-9693-463C-9386-A782A9DA43FC}"/>
            </c:ext>
          </c:extLst>
        </c:ser>
        <c:ser>
          <c:idx val="2"/>
          <c:order val="2"/>
          <c:tx>
            <c:strRef>
              <c:f>'12.Household (per capita)'!$Z$15</c:f>
              <c:strCache>
                <c:ptCount val="1"/>
                <c:pt idx="0">
                  <c:v>LPG</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capita)'!$AA$15:$BH$15</c:f>
              <c:numCache>
                <c:formatCode>#,##0_);[Red]\(#,##0\)</c:formatCode>
                <c:ptCount val="34"/>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c:v>99.316716538921398</c:v>
                </c:pt>
                <c:pt idx="25">
                  <c:v>97.397555005295928</c:v>
                </c:pt>
                <c:pt idx="26">
                  <c:v>92.300979947910747</c:v>
                </c:pt>
                <c:pt idx="27">
                  <c:v>98.622905873784987</c:v>
                </c:pt>
                <c:pt idx="28">
                  <c:v>88.565394441258746</c:v>
                </c:pt>
                <c:pt idx="29">
                  <c:v>96.883741578963694</c:v>
                </c:pt>
                <c:pt idx="30">
                  <c:v>97.755923316649771</c:v>
                </c:pt>
                <c:pt idx="31">
                  <c:v>90.031792679663454</c:v>
                </c:pt>
                <c:pt idx="32">
                  <c:v>86.2952700803379</c:v>
                </c:pt>
                <c:pt idx="33">
                  <c:v>80.981980388194529</c:v>
                </c:pt>
              </c:numCache>
            </c:numRef>
          </c:val>
          <c:extLst>
            <c:ext xmlns:c16="http://schemas.microsoft.com/office/drawing/2014/chart" uri="{C3380CC4-5D6E-409C-BE32-E72D297353CC}">
              <c16:uniqueId val="{00000002-9693-463C-9386-A782A9DA43FC}"/>
            </c:ext>
          </c:extLst>
        </c:ser>
        <c:ser>
          <c:idx val="3"/>
          <c:order val="3"/>
          <c:tx>
            <c:strRef>
              <c:f>'12.Household (per capita)'!$Z$16</c:f>
              <c:strCache>
                <c:ptCount val="1"/>
                <c:pt idx="0">
                  <c:v>City Gas</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capita)'!$AA$16:$BH$16</c:f>
              <c:numCache>
                <c:formatCode>#,##0_);[Red]\(#,##0\)</c:formatCode>
                <c:ptCount val="34"/>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169.27403043793922</c:v>
                </c:pt>
                <c:pt idx="24">
                  <c:v>169.80469668119221</c:v>
                </c:pt>
                <c:pt idx="25">
                  <c:v>162.92696123314124</c:v>
                </c:pt>
                <c:pt idx="26">
                  <c:v>166.34304952509063</c:v>
                </c:pt>
                <c:pt idx="27">
                  <c:v>174.75675488123167</c:v>
                </c:pt>
                <c:pt idx="28">
                  <c:v>162.85916266789522</c:v>
                </c:pt>
                <c:pt idx="29">
                  <c:v>165.25850575578522</c:v>
                </c:pt>
                <c:pt idx="30">
                  <c:v>176.76132481933379</c:v>
                </c:pt>
                <c:pt idx="31">
                  <c:v>175.93662566145144</c:v>
                </c:pt>
                <c:pt idx="32">
                  <c:v>166.87650670563642</c:v>
                </c:pt>
                <c:pt idx="33">
                  <c:v>159.31618781529551</c:v>
                </c:pt>
              </c:numCache>
            </c:numRef>
          </c:val>
          <c:extLst>
            <c:ext xmlns:c16="http://schemas.microsoft.com/office/drawing/2014/chart" uri="{C3380CC4-5D6E-409C-BE32-E72D297353CC}">
              <c16:uniqueId val="{00000003-9693-463C-9386-A782A9DA43FC}"/>
            </c:ext>
          </c:extLst>
        </c:ser>
        <c:ser>
          <c:idx val="4"/>
          <c:order val="4"/>
          <c:tx>
            <c:strRef>
              <c:f>'12.Household (per capita)'!$Z$17</c:f>
              <c:strCache>
                <c:ptCount val="1"/>
                <c:pt idx="0">
                  <c:v>Electricity</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capita)'!$AA$17:$BH$17</c:f>
              <c:numCache>
                <c:formatCode>#,##0_);[Red]\(#,##0\)</c:formatCode>
                <c:ptCount val="34"/>
                <c:pt idx="0">
                  <c:v>549.10250821460443</c:v>
                </c:pt>
                <c:pt idx="1">
                  <c:v>556.30405993530997</c:v>
                </c:pt>
                <c:pt idx="2">
                  <c:v>580.43553136120158</c:v>
                </c:pt>
                <c:pt idx="3">
                  <c:v>552.12310943384671</c:v>
                </c:pt>
                <c:pt idx="4">
                  <c:v>630.71990513059018</c:v>
                </c:pt>
                <c:pt idx="5">
                  <c:v>617.96980090118802</c:v>
                </c:pt>
                <c:pt idx="6">
                  <c:v>617.15769236140773</c:v>
                </c:pt>
                <c:pt idx="7">
                  <c:v>605.16583347220092</c:v>
                </c:pt>
                <c:pt idx="8">
                  <c:v>590.23644282322323</c:v>
                </c:pt>
                <c:pt idx="9">
                  <c:v>631.94797676605856</c:v>
                </c:pt>
                <c:pt idx="10">
                  <c:v>627.52303842171682</c:v>
                </c:pt>
                <c:pt idx="11">
                  <c:v>635.95576205911129</c:v>
                </c:pt>
                <c:pt idx="12">
                  <c:v>689.36108153039618</c:v>
                </c:pt>
                <c:pt idx="13">
                  <c:v>728.1656588320825</c:v>
                </c:pt>
                <c:pt idx="14">
                  <c:v>730.54758672947264</c:v>
                </c:pt>
                <c:pt idx="15">
                  <c:v>742.7665791203658</c:v>
                </c:pt>
                <c:pt idx="16">
                  <c:v>711.12573921845751</c:v>
                </c:pt>
                <c:pt idx="17">
                  <c:v>807.95227644790759</c:v>
                </c:pt>
                <c:pt idx="18">
                  <c:v>795.98453225052901</c:v>
                </c:pt>
                <c:pt idx="19">
                  <c:v>766.44208040307694</c:v>
                </c:pt>
                <c:pt idx="20">
                  <c:v>872.49095029261366</c:v>
                </c:pt>
                <c:pt idx="21">
                  <c:v>983.65773532838932</c:v>
                </c:pt>
                <c:pt idx="22">
                  <c:v>1139.3141832535171</c:v>
                </c:pt>
                <c:pt idx="23">
                  <c:v>1170.1722855128498</c:v>
                </c:pt>
                <c:pt idx="24">
                  <c:v>1097.8293667503194</c:v>
                </c:pt>
                <c:pt idx="25">
                  <c:v>1031.4495929463701</c:v>
                </c:pt>
                <c:pt idx="26">
                  <c:v>983.09672280652501</c:v>
                </c:pt>
                <c:pt idx="27">
                  <c:v>987.80993056001455</c:v>
                </c:pt>
                <c:pt idx="28">
                  <c:v>852.32839332923584</c:v>
                </c:pt>
                <c:pt idx="29">
                  <c:v>820.72949322959448</c:v>
                </c:pt>
                <c:pt idx="30">
                  <c:v>888.20986958703031</c:v>
                </c:pt>
                <c:pt idx="31">
                  <c:v>866.62264959379149</c:v>
                </c:pt>
                <c:pt idx="32">
                  <c:v>867.57772471380963</c:v>
                </c:pt>
                <c:pt idx="33">
                  <c:v>811.05755420023297</c:v>
                </c:pt>
              </c:numCache>
            </c:numRef>
          </c:val>
          <c:extLst>
            <c:ext xmlns:c16="http://schemas.microsoft.com/office/drawing/2014/chart" uri="{C3380CC4-5D6E-409C-BE32-E72D297353CC}">
              <c16:uniqueId val="{00000004-9693-463C-9386-A782A9DA43FC}"/>
            </c:ext>
          </c:extLst>
        </c:ser>
        <c:ser>
          <c:idx val="5"/>
          <c:order val="5"/>
          <c:tx>
            <c:strRef>
              <c:f>'12.Household (per capita)'!$Z$18</c:f>
              <c:strCache>
                <c:ptCount val="1"/>
                <c:pt idx="0">
                  <c:v>Heat</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capita)'!$AA$18:$BH$18</c:f>
              <c:numCache>
                <c:formatCode>#,##0.0_);[Red]\(#,##0.0\)</c:formatCode>
                <c:ptCount val="34"/>
                <c:pt idx="0">
                  <c:v>0.88555979639049542</c:v>
                </c:pt>
                <c:pt idx="1">
                  <c:v>0.79256513609888923</c:v>
                </c:pt>
                <c:pt idx="2">
                  <c:v>0.81224656370977011</c:v>
                </c:pt>
                <c:pt idx="3">
                  <c:v>0.77297965396919588</c:v>
                </c:pt>
                <c:pt idx="4">
                  <c:v>0.72707420661173927</c:v>
                </c:pt>
                <c:pt idx="5">
                  <c:v>0.69571949607838468</c:v>
                </c:pt>
                <c:pt idx="6">
                  <c:v>0.66424233630422191</c:v>
                </c:pt>
                <c:pt idx="7">
                  <c:v>0.6111619738744497</c:v>
                </c:pt>
                <c:pt idx="8">
                  <c:v>0.59454468919193404</c:v>
                </c:pt>
                <c:pt idx="9">
                  <c:v>0.60792997057459397</c:v>
                </c:pt>
                <c:pt idx="10">
                  <c:v>0.59067798650982317</c:v>
                </c:pt>
                <c:pt idx="11">
                  <c:v>0.55443221389665953</c:v>
                </c:pt>
                <c:pt idx="12">
                  <c:v>0.57888545276975067</c:v>
                </c:pt>
                <c:pt idx="13">
                  <c:v>0.58954307701373632</c:v>
                </c:pt>
                <c:pt idx="14">
                  <c:v>0.56991012366949956</c:v>
                </c:pt>
                <c:pt idx="15">
                  <c:v>0.61216367664685267</c:v>
                </c:pt>
                <c:pt idx="16">
                  <c:v>0.57909312121973</c:v>
                </c:pt>
                <c:pt idx="17">
                  <c:v>0.62108511247798193</c:v>
                </c:pt>
                <c:pt idx="18">
                  <c:v>0.59563949321843501</c:v>
                </c:pt>
                <c:pt idx="19">
                  <c:v>0.56287231423692319</c:v>
                </c:pt>
                <c:pt idx="20">
                  <c:v>0.56260407163598503</c:v>
                </c:pt>
                <c:pt idx="21">
                  <c:v>0.58008760443722318</c:v>
                </c:pt>
                <c:pt idx="22">
                  <c:v>0.58064436088073967</c:v>
                </c:pt>
                <c:pt idx="23">
                  <c:v>0.5662337726733313</c:v>
                </c:pt>
                <c:pt idx="24">
                  <c:v>0.52541639309060439</c:v>
                </c:pt>
                <c:pt idx="25">
                  <c:v>0.50362224296267122</c:v>
                </c:pt>
                <c:pt idx="26">
                  <c:v>0.60107741007537174</c:v>
                </c:pt>
                <c:pt idx="27">
                  <c:v>0.60324947136941387</c:v>
                </c:pt>
                <c:pt idx="28">
                  <c:v>0.56477067633155853</c:v>
                </c:pt>
                <c:pt idx="29">
                  <c:v>0.52876934954602395</c:v>
                </c:pt>
                <c:pt idx="30">
                  <c:v>0.54457765683805781</c:v>
                </c:pt>
                <c:pt idx="31">
                  <c:v>0.52167768579936546</c:v>
                </c:pt>
                <c:pt idx="32">
                  <c:v>0.50202129108455773</c:v>
                </c:pt>
                <c:pt idx="33">
                  <c:v>0.47550133635320369</c:v>
                </c:pt>
              </c:numCache>
            </c:numRef>
          </c:val>
          <c:extLst>
            <c:ext xmlns:c16="http://schemas.microsoft.com/office/drawing/2014/chart" uri="{C3380CC4-5D6E-409C-BE32-E72D297353CC}">
              <c16:uniqueId val="{00000005-9693-463C-9386-A782A9DA43FC}"/>
            </c:ext>
          </c:extLst>
        </c:ser>
        <c:ser>
          <c:idx val="6"/>
          <c:order val="6"/>
          <c:tx>
            <c:strRef>
              <c:f>'12.Household (per capita)'!$Z$19</c:f>
              <c:strCache>
                <c:ptCount val="1"/>
                <c:pt idx="0">
                  <c:v>Gasoline</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capita)'!$AA$19:$BH$19</c:f>
              <c:numCache>
                <c:formatCode>#,##0_);[Red]\(#,##0\)</c:formatCode>
                <c:ptCount val="34"/>
                <c:pt idx="0">
                  <c:v>345.09160046062874</c:v>
                </c:pt>
                <c:pt idx="1">
                  <c:v>337.44510033761446</c:v>
                </c:pt>
                <c:pt idx="2">
                  <c:v>383.76790688146303</c:v>
                </c:pt>
                <c:pt idx="3">
                  <c:v>403.81269436875237</c:v>
                </c:pt>
                <c:pt idx="4">
                  <c:v>437.68022069996454</c:v>
                </c:pt>
                <c:pt idx="5">
                  <c:v>435.33636572709298</c:v>
                </c:pt>
                <c:pt idx="6">
                  <c:v>469.18766779325648</c:v>
                </c:pt>
                <c:pt idx="7">
                  <c:v>431.55344286207998</c:v>
                </c:pt>
                <c:pt idx="8">
                  <c:v>464.89134963129555</c:v>
                </c:pt>
                <c:pt idx="9">
                  <c:v>495.40153284103184</c:v>
                </c:pt>
                <c:pt idx="10">
                  <c:v>518.65113612078369</c:v>
                </c:pt>
                <c:pt idx="11">
                  <c:v>517.23702729080742</c:v>
                </c:pt>
                <c:pt idx="12">
                  <c:v>535.36514974049805</c:v>
                </c:pt>
                <c:pt idx="13">
                  <c:v>553.15752664262186</c:v>
                </c:pt>
                <c:pt idx="14">
                  <c:v>546.90204780381202</c:v>
                </c:pt>
                <c:pt idx="15">
                  <c:v>540.69162234109524</c:v>
                </c:pt>
                <c:pt idx="16">
                  <c:v>536.40272208660542</c:v>
                </c:pt>
                <c:pt idx="17">
                  <c:v>533.16188414351541</c:v>
                </c:pt>
                <c:pt idx="18">
                  <c:v>541.21754918745205</c:v>
                </c:pt>
                <c:pt idx="19">
                  <c:v>517.04712986387847</c:v>
                </c:pt>
                <c:pt idx="20">
                  <c:v>516.11597590582255</c:v>
                </c:pt>
                <c:pt idx="21">
                  <c:v>502.0951978234412</c:v>
                </c:pt>
                <c:pt idx="22">
                  <c:v>516.28200831941444</c:v>
                </c:pt>
                <c:pt idx="23">
                  <c:v>497.01482246717427</c:v>
                </c:pt>
                <c:pt idx="24">
                  <c:v>466.83381777046566</c:v>
                </c:pt>
                <c:pt idx="25">
                  <c:v>468.05720495193037</c:v>
                </c:pt>
                <c:pt idx="26">
                  <c:v>448.3883157418631</c:v>
                </c:pt>
                <c:pt idx="27">
                  <c:v>457.30465926037721</c:v>
                </c:pt>
                <c:pt idx="28">
                  <c:v>467.25909967434404</c:v>
                </c:pt>
                <c:pt idx="29">
                  <c:v>464.24052990164085</c:v>
                </c:pt>
                <c:pt idx="30">
                  <c:v>400.60144685932153</c:v>
                </c:pt>
                <c:pt idx="31">
                  <c:v>411.38998750025922</c:v>
                </c:pt>
                <c:pt idx="32">
                  <c:v>439.49436016362483</c:v>
                </c:pt>
                <c:pt idx="33">
                  <c:v>447.17456741782382</c:v>
                </c:pt>
              </c:numCache>
            </c:numRef>
          </c:val>
          <c:extLst>
            <c:ext xmlns:c16="http://schemas.microsoft.com/office/drawing/2014/chart" uri="{C3380CC4-5D6E-409C-BE32-E72D297353CC}">
              <c16:uniqueId val="{00000006-9693-463C-9386-A782A9DA43FC}"/>
            </c:ext>
          </c:extLst>
        </c:ser>
        <c:ser>
          <c:idx val="7"/>
          <c:order val="7"/>
          <c:tx>
            <c:strRef>
              <c:f>'12.Household (per capita)'!$Z$20</c:f>
              <c:strCache>
                <c:ptCount val="1"/>
                <c:pt idx="0">
                  <c:v>Diesel Oil</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capita)'!$AA$20:$BH$20</c:f>
              <c:numCache>
                <c:formatCode>#,##0_);[Red]\(#,##0\)</c:formatCode>
                <c:ptCount val="34"/>
                <c:pt idx="0">
                  <c:v>55.389357051262991</c:v>
                </c:pt>
                <c:pt idx="1">
                  <c:v>60.259978693299615</c:v>
                </c:pt>
                <c:pt idx="2">
                  <c:v>73.92224062673175</c:v>
                </c:pt>
                <c:pt idx="3">
                  <c:v>85.624690196150254</c:v>
                </c:pt>
                <c:pt idx="4">
                  <c:v>101.27126298254655</c:v>
                </c:pt>
                <c:pt idx="5">
                  <c:v>104.65640746577749</c:v>
                </c:pt>
                <c:pt idx="6">
                  <c:v>113.5149072835234</c:v>
                </c:pt>
                <c:pt idx="7">
                  <c:v>100.527194043229</c:v>
                </c:pt>
                <c:pt idx="8">
                  <c:v>102.18863700515477</c:v>
                </c:pt>
                <c:pt idx="9">
                  <c:v>101.34516177091936</c:v>
                </c:pt>
                <c:pt idx="10">
                  <c:v>93.657948654855858</c:v>
                </c:pt>
                <c:pt idx="11">
                  <c:v>87.202975964145764</c:v>
                </c:pt>
                <c:pt idx="12">
                  <c:v>78.164119808301649</c:v>
                </c:pt>
                <c:pt idx="13">
                  <c:v>70.964552514843504</c:v>
                </c:pt>
                <c:pt idx="14">
                  <c:v>65.215970408264312</c:v>
                </c:pt>
                <c:pt idx="15">
                  <c:v>56.226499436490272</c:v>
                </c:pt>
                <c:pt idx="16">
                  <c:v>45.028079189423657</c:v>
                </c:pt>
                <c:pt idx="17">
                  <c:v>37.598780268433394</c:v>
                </c:pt>
                <c:pt idx="18">
                  <c:v>31.727142153172451</c:v>
                </c:pt>
                <c:pt idx="19">
                  <c:v>24.625844576003615</c:v>
                </c:pt>
                <c:pt idx="20">
                  <c:v>22.674654266510231</c:v>
                </c:pt>
                <c:pt idx="21">
                  <c:v>21.509203602108727</c:v>
                </c:pt>
                <c:pt idx="22">
                  <c:v>20.210753180078093</c:v>
                </c:pt>
                <c:pt idx="23">
                  <c:v>20.36256334697584</c:v>
                </c:pt>
                <c:pt idx="24">
                  <c:v>19.369874206520905</c:v>
                </c:pt>
                <c:pt idx="25">
                  <c:v>20.495768268050988</c:v>
                </c:pt>
                <c:pt idx="26">
                  <c:v>19.831352157551663</c:v>
                </c:pt>
                <c:pt idx="27">
                  <c:v>21.172730617860559</c:v>
                </c:pt>
                <c:pt idx="28">
                  <c:v>22.92579475037363</c:v>
                </c:pt>
                <c:pt idx="29">
                  <c:v>24.545046998782965</c:v>
                </c:pt>
                <c:pt idx="30">
                  <c:v>20.081117830175494</c:v>
                </c:pt>
                <c:pt idx="31">
                  <c:v>22.422528713615304</c:v>
                </c:pt>
                <c:pt idx="32">
                  <c:v>24.739141301371696</c:v>
                </c:pt>
                <c:pt idx="33">
                  <c:v>27.002036899599478</c:v>
                </c:pt>
              </c:numCache>
            </c:numRef>
          </c:val>
          <c:extLst>
            <c:ext xmlns:c16="http://schemas.microsoft.com/office/drawing/2014/chart" uri="{C3380CC4-5D6E-409C-BE32-E72D297353CC}">
              <c16:uniqueId val="{00000007-9693-463C-9386-A782A9DA43FC}"/>
            </c:ext>
          </c:extLst>
        </c:ser>
        <c:ser>
          <c:idx val="8"/>
          <c:order val="8"/>
          <c:tx>
            <c:strRef>
              <c:f>'12.Household (per capita)'!$Z$21</c:f>
              <c:strCache>
                <c:ptCount val="1"/>
                <c:pt idx="0">
                  <c:v>Municipal Solid Waste</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capita)'!$AA$21:$BH$21</c:f>
              <c:numCache>
                <c:formatCode>#,##0_);[Red]\(#,##0\)</c:formatCode>
                <c:ptCount val="34"/>
                <c:pt idx="0">
                  <c:v>91.644765250327623</c:v>
                </c:pt>
                <c:pt idx="1">
                  <c:v>93.571142602063546</c:v>
                </c:pt>
                <c:pt idx="2">
                  <c:v>94.657706869416458</c:v>
                </c:pt>
                <c:pt idx="3">
                  <c:v>94.682076070498809</c:v>
                </c:pt>
                <c:pt idx="4">
                  <c:v>98.325838030301966</c:v>
                </c:pt>
                <c:pt idx="5">
                  <c:v>100.3574240874852</c:v>
                </c:pt>
                <c:pt idx="6">
                  <c:v>103.39429916325354</c:v>
                </c:pt>
                <c:pt idx="7">
                  <c:v>105.41857918515315</c:v>
                </c:pt>
                <c:pt idx="8">
                  <c:v>106.052424048212</c:v>
                </c:pt>
                <c:pt idx="9">
                  <c:v>108.62746400223614</c:v>
                </c:pt>
                <c:pt idx="10">
                  <c:v>112.47941577202184</c:v>
                </c:pt>
                <c:pt idx="11">
                  <c:v>114.39253474579533</c:v>
                </c:pt>
                <c:pt idx="12">
                  <c:v>116.63814742422502</c:v>
                </c:pt>
                <c:pt idx="13">
                  <c:v>118.05300763568577</c:v>
                </c:pt>
                <c:pt idx="14">
                  <c:v>112.09190781483078</c:v>
                </c:pt>
                <c:pt idx="15">
                  <c:v>103.97774234639593</c:v>
                </c:pt>
                <c:pt idx="16">
                  <c:v>94.884176840365782</c:v>
                </c:pt>
                <c:pt idx="17">
                  <c:v>92.552055487709765</c:v>
                </c:pt>
                <c:pt idx="18">
                  <c:v>90.320049086478818</c:v>
                </c:pt>
                <c:pt idx="19">
                  <c:v>75.215227606318038</c:v>
                </c:pt>
                <c:pt idx="20">
                  <c:v>72.97957781780336</c:v>
                </c:pt>
                <c:pt idx="21">
                  <c:v>79.978484464357976</c:v>
                </c:pt>
                <c:pt idx="22">
                  <c:v>81.625309180872037</c:v>
                </c:pt>
                <c:pt idx="23">
                  <c:v>76.356168148066217</c:v>
                </c:pt>
                <c:pt idx="24">
                  <c:v>67.929416720653805</c:v>
                </c:pt>
                <c:pt idx="25">
                  <c:v>66.388424821245991</c:v>
                </c:pt>
                <c:pt idx="26">
                  <c:v>65.945222415643514</c:v>
                </c:pt>
                <c:pt idx="27">
                  <c:v>68.075961731991484</c:v>
                </c:pt>
                <c:pt idx="28">
                  <c:v>67.873062139727566</c:v>
                </c:pt>
                <c:pt idx="29">
                  <c:v>70.916815269934276</c:v>
                </c:pt>
                <c:pt idx="30">
                  <c:v>73.341865236685408</c:v>
                </c:pt>
                <c:pt idx="31">
                  <c:v>71.989239316392641</c:v>
                </c:pt>
                <c:pt idx="32">
                  <c:v>71.021668548676104</c:v>
                </c:pt>
                <c:pt idx="33">
                  <c:v>69.535056588225913</c:v>
                </c:pt>
              </c:numCache>
            </c:numRef>
          </c:val>
          <c:extLst>
            <c:ext xmlns:c16="http://schemas.microsoft.com/office/drawing/2014/chart" uri="{C3380CC4-5D6E-409C-BE32-E72D297353CC}">
              <c16:uniqueId val="{00000008-9693-463C-9386-A782A9DA43FC}"/>
            </c:ext>
          </c:extLst>
        </c:ser>
        <c:ser>
          <c:idx val="9"/>
          <c:order val="9"/>
          <c:tx>
            <c:strRef>
              <c:f>'12.Household (per capita)'!$Z$22</c:f>
              <c:strCache>
                <c:ptCount val="1"/>
                <c:pt idx="0">
                  <c:v>Water and Wastewater</c:v>
                </c:pt>
              </c:strCache>
            </c:strRef>
          </c:tx>
          <c:spPr>
            <a:ln>
              <a:solidFill>
                <a:sysClr val="windowText" lastClr="000000"/>
              </a:solidFill>
            </a:ln>
          </c:spPr>
          <c:invertIfNegative val="0"/>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capita)'!$AA$22:$BH$22</c:f>
              <c:numCache>
                <c:formatCode>#,##0.0_);[Red]\(#,##0.0\)</c:formatCode>
                <c:ptCount val="34"/>
                <c:pt idx="0">
                  <c:v>17.495678656597232</c:v>
                </c:pt>
                <c:pt idx="1">
                  <c:v>22.018172153399334</c:v>
                </c:pt>
                <c:pt idx="2">
                  <c:v>26.612594802677791</c:v>
                </c:pt>
                <c:pt idx="3">
                  <c:v>28.754850756468876</c:v>
                </c:pt>
                <c:pt idx="4">
                  <c:v>36.43040844227788</c:v>
                </c:pt>
                <c:pt idx="5">
                  <c:v>38.379782977107588</c:v>
                </c:pt>
                <c:pt idx="6">
                  <c:v>35.6858414674019</c:v>
                </c:pt>
                <c:pt idx="7">
                  <c:v>32.540361075434156</c:v>
                </c:pt>
                <c:pt idx="8">
                  <c:v>30.252902152737317</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25.172060322258805</c:v>
                </c:pt>
                <c:pt idx="17">
                  <c:v>27.919196906807269</c:v>
                </c:pt>
                <c:pt idx="18">
                  <c:v>32.9720309024786</c:v>
                </c:pt>
                <c:pt idx="19">
                  <c:v>35.395132984055195</c:v>
                </c:pt>
                <c:pt idx="20">
                  <c:v>35.225078421601964</c:v>
                </c:pt>
                <c:pt idx="21">
                  <c:v>38.81393551549661</c:v>
                </c:pt>
                <c:pt idx="22">
                  <c:v>50.976077582546232</c:v>
                </c:pt>
                <c:pt idx="23">
                  <c:v>43.593450404784853</c:v>
                </c:pt>
                <c:pt idx="24">
                  <c:v>43.549346304688115</c:v>
                </c:pt>
                <c:pt idx="25">
                  <c:v>38.680808382131858</c:v>
                </c:pt>
                <c:pt idx="26">
                  <c:v>36.677640104697645</c:v>
                </c:pt>
                <c:pt idx="27">
                  <c:v>38.02795173574799</c:v>
                </c:pt>
                <c:pt idx="28">
                  <c:v>40.980088331716459</c:v>
                </c:pt>
                <c:pt idx="29">
                  <c:v>38.607628191874092</c:v>
                </c:pt>
                <c:pt idx="30">
                  <c:v>33.492238266595457</c:v>
                </c:pt>
                <c:pt idx="31">
                  <c:v>30.176439636495257</c:v>
                </c:pt>
                <c:pt idx="32">
                  <c:v>37.463773049444995</c:v>
                </c:pt>
                <c:pt idx="33">
                  <c:v>35.347891547526011</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'12.Household (per capita)'!$Y$12</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'12.Household (per capita)'!$AA$11:$BH$11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capita)'!$AA$12:$BH$12</c:f>
              <c:numCache>
                <c:formatCode>#,##0_);[Red]\(#,##0\)</c:formatCode>
                <c:ptCount val="34"/>
                <c:pt idx="0">
                  <c:v>1530.1757419177297</c:v>
                </c:pt>
                <c:pt idx="1">
                  <c:v>1548.2383561241147</c:v>
                </c:pt>
                <c:pt idx="2">
                  <c:v>1659.6828335956302</c:v>
                </c:pt>
                <c:pt idx="3">
                  <c:v>1691.1770000330357</c:v>
                </c:pt>
                <c:pt idx="4">
                  <c:v>1814.7416916690238</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2021.0861518872782</c:v>
                </c:pt>
                <c:pt idx="16">
                  <c:v>1930.1782138044073</c:v>
                </c:pt>
                <c:pt idx="17">
                  <c:v>2010.6415629703354</c:v>
                </c:pt>
                <c:pt idx="18">
                  <c:v>1974.5643315999203</c:v>
                </c:pt>
                <c:pt idx="19">
                  <c:v>1898.4723761067344</c:v>
                </c:pt>
                <c:pt idx="20">
                  <c:v>2021.5190094881532</c:v>
                </c:pt>
                <c:pt idx="21">
                  <c:v>2115.8692343302259</c:v>
                </c:pt>
                <c:pt idx="22">
                  <c:v>2299.8200290901832</c:v>
                </c:pt>
                <c:pt idx="23">
                  <c:v>2281.4776093945761</c:v>
                </c:pt>
                <c:pt idx="24">
                  <c:v>2151.9870573050239</c:v>
                </c:pt>
                <c:pt idx="25">
                  <c:v>2061.4038976569304</c:v>
                </c:pt>
                <c:pt idx="26">
                  <c:v>1993.0704290233207</c:v>
                </c:pt>
                <c:pt idx="27">
                  <c:v>2039.906040784367</c:v>
                </c:pt>
                <c:pt idx="28">
                  <c:v>1863.4240417596586</c:v>
                </c:pt>
                <c:pt idx="29">
                  <c:v>1841.208864585966</c:v>
                </c:pt>
                <c:pt idx="30">
                  <c:v>1858.6387922303336</c:v>
                </c:pt>
                <c:pt idx="31">
                  <c:v>1814.0265504775159</c:v>
                </c:pt>
                <c:pt idx="32">
                  <c:v>1838.0988060453333</c:v>
                </c:pt>
                <c:pt idx="33">
                  <c:v>1763.5932007286922</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tickLblSkip val="1"/>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8663601645250442"/>
          <c:w val="0.13754864557624052"/>
          <c:h val="0.54849864409565285"/>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日本語用のフォントを使用)"/>
              </a:defRPr>
            </a:pPr>
            <a:r>
              <a:rPr lang="en-US" altLang="ja-JP" sz="1600" b="1" i="0" baseline="0">
                <a:latin typeface="+mn-lt"/>
              </a:rPr>
              <a:t>CO</a:t>
            </a:r>
            <a:r>
              <a:rPr lang="en-US" altLang="ja-JP" sz="1600" b="1" i="0" baseline="-25000">
                <a:latin typeface="+mn-lt"/>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（電気・熱配分前）の推移</a:t>
            </a:r>
            <a:endParaRPr lang="en-US" altLang="ja-JP" sz="1600" b="1" i="0" baseline="0">
              <a:latin typeface="+mn-ea"/>
            </a:endParaRPr>
          </a:p>
        </c:rich>
      </c:tx>
      <c:layout>
        <c:manualLayout>
          <c:xMode val="edge"/>
          <c:yMode val="edge"/>
          <c:x val="0.2200233006248212"/>
          <c:y val="1.7462489259962712E-2"/>
        </c:manualLayout>
      </c:layout>
      <c:overlay val="0"/>
    </c:title>
    <c:autoTitleDeleted val="0"/>
    <c:plotArea>
      <c:layout>
        <c:manualLayout>
          <c:layoutTarget val="inner"/>
          <c:xMode val="edge"/>
          <c:yMode val="edge"/>
          <c:x val="9.2431505282235107E-2"/>
          <c:y val="0.14191389398727733"/>
          <c:w val="0.64477456411308487"/>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7E96-4A23-B204-1EA9500DE5B3}"/>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96-4A23-B204-1EA9500DE5B3}"/>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96-4A23-B204-1EA9500DE5B3}"/>
                </c:ext>
              </c:extLst>
            </c:dLbl>
            <c:dLbl>
              <c:idx val="23"/>
              <c:delete val="1"/>
              <c:extLst>
                <c:ext xmlns:c15="http://schemas.microsoft.com/office/drawing/2012/chart" uri="{CE6537A1-D6FC-4f65-9D91-7224C49458BB}"/>
                <c:ext xmlns:c16="http://schemas.microsoft.com/office/drawing/2014/chart" uri="{C3380CC4-5D6E-409C-BE32-E72D297353CC}">
                  <c16:uniqueId val="{00000004-7E96-4A23-B204-1EA9500DE5B3}"/>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6-4A23-B204-1EA9500DE5B3}"/>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'2.CO2-sector'!$AA$74:$BG$74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val>
          <c:smooth val="0"/>
          <c:extLst>
            <c:ext xmlns:c16="http://schemas.microsoft.com/office/drawing/2014/chart" uri="{C3380CC4-5D6E-409C-BE32-E72D297353CC}">
              <c16:uniqueId val="{00000006-7E96-4A23-B204-1EA9500DE5B3}"/>
            </c:ext>
          </c:extLst>
        </c:ser>
        <c:ser>
          <c:idx val="2"/>
          <c:order val="1"/>
          <c:tx>
            <c:strRef>
              <c:f>'2.CO2-sector'!$T$75</c:f>
              <c:strCache>
                <c:ptCount val="1"/>
                <c:pt idx="0">
                  <c:v>エネルギー転換部門</c:v>
                </c:pt>
              </c:strCache>
            </c:strRef>
          </c:tx>
          <c:spPr>
            <a:ln w="19050">
              <a:solidFill>
                <a:srgbClr val="4572A7"/>
              </a:solidFill>
            </a:ln>
          </c:spPr>
          <c:marker>
            <c:symbol val="diamond"/>
            <c:size val="5"/>
            <c:spPr>
              <a:solidFill>
                <a:srgbClr val="4572A7"/>
              </a:solidFill>
              <a:ln>
                <a:solidFill>
                  <a:srgbClr val="4572A7"/>
                </a:solidFill>
              </a:ln>
            </c:spPr>
          </c:marker>
          <c:dLbls>
            <c:dLbl>
              <c:idx val="0"/>
              <c:layout>
                <c:manualLayout>
                  <c:x val="-1.3378269554577115E-2"/>
                  <c:y val="3.0687801799758128E-2"/>
                </c:manualLayout>
              </c:layout>
              <c:numFmt formatCode="#,##0_ " sourceLinked="0"/>
              <c:spPr>
                <a:noFill/>
                <a:ln>
                  <a:noFill/>
                </a:ln>
                <a:effectLst/>
              </c:spPr>
              <c:txPr>
                <a:bodyPr wrap="square" lIns="38100" tIns="19050" rIns="38100" bIns="19050" anchor="ctr">
                  <a:sp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08-7E96-4A23-B204-1EA9500DE5B3}"/>
                </c:ext>
              </c:extLst>
            </c:dLbl>
            <c:dLbl>
              <c:idx val="23"/>
              <c:layout>
                <c:manualLayout>
                  <c:x val="-1.8046709003803899E-2"/>
                  <c:y val="-2.0892687559354226E-2"/>
                </c:manualLayout>
              </c:layout>
              <c:numFmt formatCode="#,##0_ " sourceLinked="0"/>
              <c:spPr>
                <a:noFill/>
                <a:ln>
                  <a:noFill/>
                </a:ln>
                <a:effectLst/>
              </c:spPr>
              <c:txPr>
                <a:bodyPr wrap="square" lIns="38100" tIns="19050" rIns="38100" bIns="19050" anchor="ctr">
                  <a:spAutoFit/>
                </a:bodyPr>
                <a:lstStyle/>
                <a:p>
                  <a:pPr>
                    <a:defRPr>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0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0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0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0D-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3-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3-8409-4617-85E3-C69B59CEFE01}"/>
                </c:ext>
              </c:extLst>
            </c:dLbl>
            <c:dLbl>
              <c:idx val="31"/>
              <c:delete val="1"/>
              <c:extLst>
                <c:ext xmlns:c15="http://schemas.microsoft.com/office/drawing/2012/chart" uri="{CE6537A1-D6FC-4f65-9D91-7224C49458BB}">
                  <c15:layout>
                    <c:manualLayout>
                      <c:w val="3.7888279703140071E-2"/>
                      <c:h val="2.6185299043534963E-2"/>
                    </c:manualLayout>
                  </c15:layout>
                </c:ext>
                <c:ext xmlns:c16="http://schemas.microsoft.com/office/drawing/2014/chart" uri="{C3380CC4-5D6E-409C-BE32-E72D297353CC}">
                  <c16:uniqueId val="{00000002-EB13-4F2C-9285-F4CC814D61E7}"/>
                </c:ext>
              </c:extLst>
            </c:dLbl>
            <c:dLbl>
              <c:idx val="32"/>
              <c:layout>
                <c:manualLayout>
                  <c:x val="-4.9490866784313277E-3"/>
                  <c:y val="-1.5665717909612735E-2"/>
                </c:manualLayout>
              </c:layout>
              <c:tx>
                <c:rich>
                  <a:bodyPr wrap="square" lIns="38100" tIns="19050" rIns="38100" bIns="19050" anchor="ctr">
                    <a:spAutoFit/>
                  </a:bodyPr>
                  <a:lstStyle/>
                  <a:p>
                    <a:pPr>
                      <a:defRPr sz="1200">
                        <a:solidFill>
                          <a:srgbClr val="4572A7"/>
                        </a:solidFill>
                      </a:defRPr>
                    </a:pPr>
                    <a:fld id="{DD00310E-5767-472C-A8E1-BAB80446AE24}" type="VALUE">
                      <a:rPr lang="en-US" altLang="ja-JP" sz="1000"/>
                      <a:pPr>
                        <a:defRPr sz="1200">
                          <a:solidFill>
                            <a:srgbClr val="4572A7"/>
                          </a:solidFill>
                        </a:defRPr>
                      </a:pPr>
                      <a:t>[値]</a:t>
                    </a:fld>
                    <a:endParaRPr lang="ja-JP" altLang="en-US"/>
                  </a:p>
                </c:rich>
              </c:tx>
              <c:numFmt formatCode="#,##0_);[Red]\(#,##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EF2-4A72-A763-4252AF650854}"/>
                </c:ext>
              </c:extLst>
            </c:dLbl>
            <c:dLbl>
              <c:idx val="33"/>
              <c:layout>
                <c:manualLayout>
                  <c:x val="3.1796943566257646E-2"/>
                  <c:y val="-5.5752888538622883E-2"/>
                </c:manualLayout>
              </c:layout>
              <c:numFmt formatCode="###&quot; 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25-4965-9176-CB289A53B57E}"/>
                </c:ext>
              </c:extLst>
            </c:dLbl>
            <c:numFmt formatCode="#,##0.0_ " sourceLinked="0"/>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572A7"/>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'2.CO2-sector'!$AA$75:$BH$75</c:f>
              <c:numCache>
                <c:formatCode>#,##0_ </c:formatCode>
                <c:ptCount val="34"/>
                <c:pt idx="0">
                  <c:v>348.41185052258919</c:v>
                </c:pt>
                <c:pt idx="1">
                  <c:v>349.7426341746031</c:v>
                </c:pt>
                <c:pt idx="2">
                  <c:v>355.12618670167359</c:v>
                </c:pt>
                <c:pt idx="3">
                  <c:v>338.72498344923025</c:v>
                </c:pt>
                <c:pt idx="4">
                  <c:v>372.71657900419791</c:v>
                </c:pt>
                <c:pt idx="5">
                  <c:v>360.59536705593246</c:v>
                </c:pt>
                <c:pt idx="6">
                  <c:v>362.46916759352985</c:v>
                </c:pt>
                <c:pt idx="7">
                  <c:v>357.64188857477552</c:v>
                </c:pt>
                <c:pt idx="8">
                  <c:v>344.51688389414176</c:v>
                </c:pt>
                <c:pt idx="9">
                  <c:v>366.22606863020769</c:v>
                </c:pt>
                <c:pt idx="10">
                  <c:v>374.92032268376198</c:v>
                </c:pt>
                <c:pt idx="11">
                  <c:v>365.84277265433752</c:v>
                </c:pt>
                <c:pt idx="12">
                  <c:v>391.42495915533362</c:v>
                </c:pt>
                <c:pt idx="13">
                  <c:v>407.74670173348488</c:v>
                </c:pt>
                <c:pt idx="14">
                  <c:v>403.77991953761148</c:v>
                </c:pt>
                <c:pt idx="15">
                  <c:v>423.92687456845448</c:v>
                </c:pt>
                <c:pt idx="16">
                  <c:v>414.87063136695997</c:v>
                </c:pt>
                <c:pt idx="17">
                  <c:v>467.18903654439754</c:v>
                </c:pt>
                <c:pt idx="18">
                  <c:v>436.55715796106654</c:v>
                </c:pt>
                <c:pt idx="19">
                  <c:v>397.68220404967053</c:v>
                </c:pt>
                <c:pt idx="20">
                  <c:v>422.04719263306947</c:v>
                </c:pt>
                <c:pt idx="21">
                  <c:v>479.36173983518</c:v>
                </c:pt>
                <c:pt idx="22">
                  <c:v>524.90688763897845</c:v>
                </c:pt>
                <c:pt idx="23">
                  <c:v>526.34278776429107</c:v>
                </c:pt>
                <c:pt idx="24">
                  <c:v>498.45934694465609</c:v>
                </c:pt>
                <c:pt idx="25">
                  <c:v>473.53365439101304</c:v>
                </c:pt>
                <c:pt idx="26">
                  <c:v>505.91669655875234</c:v>
                </c:pt>
                <c:pt idx="27">
                  <c:v>492.39676645692214</c:v>
                </c:pt>
                <c:pt idx="28">
                  <c:v>454.44747642336472</c:v>
                </c:pt>
                <c:pt idx="29">
                  <c:v>433.70360816729789</c:v>
                </c:pt>
                <c:pt idx="30">
                  <c:v>422.64664479957332</c:v>
                </c:pt>
                <c:pt idx="31">
                  <c:v>428.3295864143879</c:v>
                </c:pt>
                <c:pt idx="32">
                  <c:v>419.76077806953759</c:v>
                </c:pt>
                <c:pt idx="33">
                  <c:v>396.95924439232579</c:v>
                </c:pt>
              </c:numCache>
            </c:numRef>
          </c:val>
          <c:smooth val="0"/>
          <c:extLst>
            <c:ext xmlns:c16="http://schemas.microsoft.com/office/drawing/2014/chart" uri="{C3380CC4-5D6E-409C-BE32-E72D297353CC}">
              <c16:uniqueId val="{0000000E-7E96-4A23-B204-1EA9500DE5B3}"/>
            </c:ext>
          </c:extLst>
        </c:ser>
        <c:ser>
          <c:idx val="3"/>
          <c:order val="2"/>
          <c:tx>
            <c:strRef>
              <c:f>'2.CO2-sector'!$T$76</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1.1896106340922651E-2"/>
                  <c:y val="-2.4916352750676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0-7E96-4A23-B204-1EA9500DE5B3}"/>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2-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3-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4-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5-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6-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4-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4-8409-4617-85E3-C69B59CEFE01}"/>
                </c:ext>
              </c:extLst>
            </c:dLbl>
            <c:dLbl>
              <c:idx val="31"/>
              <c:delete val="1"/>
              <c:extLst>
                <c:ext xmlns:c15="http://schemas.microsoft.com/office/drawing/2012/chart" uri="{CE6537A1-D6FC-4f65-9D91-7224C49458BB}">
                  <c15:layout>
                    <c:manualLayout>
                      <c:w val="5.9007831378641053E-2"/>
                      <c:h val="3.091173571724996E-2"/>
                    </c:manualLayout>
                  </c15:layout>
                </c:ext>
                <c:ext xmlns:c16="http://schemas.microsoft.com/office/drawing/2014/chart" uri="{C3380CC4-5D6E-409C-BE32-E72D297353CC}">
                  <c16:uniqueId val="{00000003-EB13-4F2C-9285-F4CC814D61E7}"/>
                </c:ext>
              </c:extLst>
            </c:dLbl>
            <c:dLbl>
              <c:idx val="32"/>
              <c:layout>
                <c:manualLayout>
                  <c:x val="-1.2896302218014903E-2"/>
                  <c:y val="-5.903631864300643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F2-4A72-A763-4252AF650854}"/>
                </c:ext>
              </c:extLst>
            </c:dLbl>
            <c:dLbl>
              <c:idx val="33"/>
              <c:layout>
                <c:manualLayout>
                  <c:x val="2.4760747332107192E-2"/>
                  <c:y val="-0.11964298763369695"/>
                </c:manualLayout>
              </c:layout>
              <c:numFmt formatCode="###&quot; 百万トン&quot;" sourceLinked="0"/>
              <c:spPr>
                <a:noFill/>
                <a:ln>
                  <a:noFill/>
                </a:ln>
                <a:effectLst/>
              </c:spPr>
              <c:txPr>
                <a:bodyPr wrap="square" lIns="38100" tIns="19050" rIns="38100" bIns="19050" anchor="ctr">
                  <a:no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3625994605438578E-2"/>
                      <c:h val="4.956763962654865E-2"/>
                    </c:manualLayout>
                  </c15:layout>
                </c:ext>
                <c:ext xmlns:c16="http://schemas.microsoft.com/office/drawing/2014/chart" uri="{C3380CC4-5D6E-409C-BE32-E72D297353CC}">
                  <c16:uniqueId val="{00000003-B325-4965-9176-CB289A53B57E}"/>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'2.CO2-sector'!$AA$76:$BH$76</c:f>
              <c:numCache>
                <c:formatCode>#,##0_ </c:formatCode>
                <c:ptCount val="34"/>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363.2097504389767</c:v>
                </c:pt>
                <c:pt idx="17">
                  <c:v>359.64737462503962</c:v>
                </c:pt>
                <c:pt idx="18">
                  <c:v>328.88774051967897</c:v>
                </c:pt>
                <c:pt idx="19">
                  <c:v>315.10307441485173</c:v>
                </c:pt>
                <c:pt idx="20">
                  <c:v>329.61905547847442</c:v>
                </c:pt>
                <c:pt idx="21">
                  <c:v>327.29463567696132</c:v>
                </c:pt>
                <c:pt idx="22">
                  <c:v>325.37216148076726</c:v>
                </c:pt>
                <c:pt idx="23">
                  <c:v>330.13164956215627</c:v>
                </c:pt>
                <c:pt idx="24">
                  <c:v>320.81916099716199</c:v>
                </c:pt>
                <c:pt idx="25">
                  <c:v>312.25921132651627</c:v>
                </c:pt>
                <c:pt idx="26">
                  <c:v>298.51304382054474</c:v>
                </c:pt>
                <c:pt idx="27">
                  <c:v>293.26676614375322</c:v>
                </c:pt>
                <c:pt idx="28">
                  <c:v>288.4940111158644</c:v>
                </c:pt>
                <c:pt idx="29">
                  <c:v>281.36311926934667</c:v>
                </c:pt>
                <c:pt idx="30">
                  <c:v>255.1696842414097</c:v>
                </c:pt>
                <c:pt idx="31">
                  <c:v>270.42608787965958</c:v>
                </c:pt>
                <c:pt idx="32">
                  <c:v>253.45081984202142</c:v>
                </c:pt>
                <c:pt idx="33">
                  <c:v>244.67889520559024</c:v>
                </c:pt>
              </c:numCache>
            </c:numRef>
          </c:val>
          <c:smooth val="0"/>
          <c:extLst>
            <c:ext xmlns:c16="http://schemas.microsoft.com/office/drawing/2014/chart" uri="{C3380CC4-5D6E-409C-BE32-E72D297353CC}">
              <c16:uniqueId val="{00000017-7E96-4A23-B204-1EA9500DE5B3}"/>
            </c:ext>
          </c:extLst>
        </c:ser>
        <c:ser>
          <c:idx val="4"/>
          <c:order val="3"/>
          <c:tx>
            <c:strRef>
              <c:f>'2.CO2-sector'!$T$77</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numFmt formatCode="0_ " sourceLinked="0"/>
              <c:spPr>
                <a:noFill/>
                <a:ln>
                  <a:noFill/>
                </a:ln>
                <a:effectLst/>
              </c:spPr>
              <c:txPr>
                <a:bodyPr wrap="square" lIns="38100" tIns="19050" rIns="38100" bIns="19050" anchor="ctr">
                  <a:spAutoFit/>
                </a:bodyPr>
                <a:lstStyle/>
                <a:p>
                  <a:pPr>
                    <a:defRPr>
                      <a:solidFill>
                        <a:srgbClr val="669900"/>
                      </a:solidFill>
                    </a:defRPr>
                  </a:pPr>
                  <a:endParaRPr lang="ja-JP"/>
                </a:p>
              </c:tx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19-7E96-4A23-B204-1EA9500DE5B3}"/>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1B-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1C-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1D-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1E-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1F-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5-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A-8409-4617-85E3-C69B59CEFE01}"/>
                </c:ext>
              </c:extLst>
            </c:dLbl>
            <c:dLbl>
              <c:idx val="31"/>
              <c:delete val="1"/>
              <c:extLst>
                <c:ext xmlns:c15="http://schemas.microsoft.com/office/drawing/2012/chart" uri="{CE6537A1-D6FC-4f65-9D91-7224C49458BB}">
                  <c15:layout>
                    <c:manualLayout>
                      <c:w val="4.0497942491184033E-2"/>
                      <c:h val="3.3922920824852279E-2"/>
                    </c:manualLayout>
                  </c15:layout>
                </c:ext>
                <c:ext xmlns:c16="http://schemas.microsoft.com/office/drawing/2014/chart" uri="{C3380CC4-5D6E-409C-BE32-E72D297353CC}">
                  <c16:uniqueId val="{00000004-EB13-4F2C-9285-F4CC814D61E7}"/>
                </c:ext>
              </c:extLst>
            </c:dLbl>
            <c:dLbl>
              <c:idx val="32"/>
              <c:layout>
                <c:manualLayout>
                  <c:x val="-5.2334844613896703E-2"/>
                  <c:y val="-2.7463628785911506E-2"/>
                </c:manualLayout>
              </c:layout>
              <c:tx>
                <c:rich>
                  <a:bodyPr wrap="square" lIns="38100" tIns="19050" rIns="38100" bIns="19050" anchor="ctr">
                    <a:spAutoFit/>
                  </a:bodyPr>
                  <a:lstStyle/>
                  <a:p>
                    <a:pPr>
                      <a:defRPr sz="1000">
                        <a:solidFill>
                          <a:srgbClr val="669900"/>
                        </a:solidFill>
                      </a:defRPr>
                    </a:pPr>
                    <a:fld id="{679ED089-730F-40D7-A1AF-FE3E546C35A6}" type="VALUE">
                      <a:rPr lang="en-US" altLang="ja-JP" sz="1000">
                        <a:latin typeface="+mn-lt"/>
                      </a:rPr>
                      <a:pPr>
                        <a:defRPr sz="1000">
                          <a:solidFill>
                            <a:srgbClr val="669900"/>
                          </a:solidFill>
                        </a:defRPr>
                      </a:pPr>
                      <a:t>[値]</a:t>
                    </a:fld>
                    <a:endParaRPr lang="ja-JP" altLang="en-US"/>
                  </a:p>
                </c:rich>
              </c:tx>
              <c:numFmt formatCode="#,##0_);[Red]\(#,##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EF2-4A72-A763-4252AF650854}"/>
                </c:ext>
              </c:extLst>
            </c:dLbl>
            <c:dLbl>
              <c:idx val="33"/>
              <c:layout>
                <c:manualLayout>
                  <c:x val="2.7417563991221226E-2"/>
                  <c:y val="-0.12166148821752508"/>
                </c:manualLayout>
              </c:layout>
              <c:tx>
                <c:rich>
                  <a:bodyPr wrap="square" lIns="38100" tIns="19050" rIns="38100" bIns="19050" anchor="ctr">
                    <a:spAutoFit/>
                  </a:bodyPr>
                  <a:lstStyle/>
                  <a:p>
                    <a:pPr>
                      <a:defRPr>
                        <a:solidFill>
                          <a:srgbClr val="669900"/>
                        </a:solidFill>
                      </a:defRPr>
                    </a:pPr>
                    <a:fld id="{9B159C85-D41D-49CC-81F1-F584EEF45BA4}" type="VALUE">
                      <a:rPr lang="ja-JP" altLang="en-US" sz="1200"/>
                      <a:pPr>
                        <a:defRPr>
                          <a:solidFill>
                            <a:srgbClr val="669900"/>
                          </a:solidFill>
                        </a:defRPr>
                      </a:pPr>
                      <a:t>[値]</a:t>
                    </a:fld>
                    <a:endParaRPr lang="ja-JP" altLang="en-US"/>
                  </a:p>
                </c:rich>
              </c:tx>
              <c:numFmt formatCode="###&quot; 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332-4ECF-943F-AF59B86A15D2}"/>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'2.CO2-sector'!$AA$77:$BH$77</c:f>
              <c:numCache>
                <c:formatCode>#,##0_ </c:formatCode>
                <c:ptCount val="34"/>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209.89809626730573</c:v>
                </c:pt>
                <c:pt idx="25">
                  <c:v>208.63712677399468</c:v>
                </c:pt>
                <c:pt idx="26">
                  <c:v>206.84982396725741</c:v>
                </c:pt>
                <c:pt idx="27">
                  <c:v>205.09313593288604</c:v>
                </c:pt>
                <c:pt idx="28">
                  <c:v>202.62135353310049</c:v>
                </c:pt>
                <c:pt idx="29">
                  <c:v>198.52517439949398</c:v>
                </c:pt>
                <c:pt idx="30">
                  <c:v>176.35853327056981</c:v>
                </c:pt>
                <c:pt idx="31">
                  <c:v>177.84300882037519</c:v>
                </c:pt>
                <c:pt idx="32">
                  <c:v>184.46125818126549</c:v>
                </c:pt>
                <c:pt idx="33">
                  <c:v>183.38950964258675</c:v>
                </c:pt>
              </c:numCache>
            </c:numRef>
          </c:val>
          <c:smooth val="0"/>
          <c:extLst>
            <c:ext xmlns:c16="http://schemas.microsoft.com/office/drawing/2014/chart" uri="{C3380CC4-5D6E-409C-BE32-E72D297353CC}">
              <c16:uniqueId val="{00000020-7E96-4A23-B204-1EA9500DE5B3}"/>
            </c:ext>
          </c:extLst>
        </c:ser>
        <c:ser>
          <c:idx val="5"/>
          <c:order val="4"/>
          <c:tx>
            <c:strRef>
              <c:f>'2.CO2-sector'!$T$78</c:f>
              <c:strCache>
                <c:ptCount val="1"/>
                <c:pt idx="0">
                  <c:v>業務その他部門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8.9758202032710205E-3"/>
                  <c:y val="-4.3766174292019497E-2"/>
                </c:manualLayout>
              </c:layout>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E96-4A23-B204-1EA9500DE5B3}"/>
                </c:ext>
              </c:extLst>
            </c:dLbl>
            <c:dLbl>
              <c:idx val="1"/>
              <c:delete val="1"/>
              <c:extLst>
                <c:ext xmlns:c15="http://schemas.microsoft.com/office/drawing/2012/chart" uri="{CE6537A1-D6FC-4f65-9D91-7224C49458BB}"/>
                <c:ext xmlns:c16="http://schemas.microsoft.com/office/drawing/2014/chart" uri="{C3380CC4-5D6E-409C-BE32-E72D297353CC}">
                  <c16:uniqueId val="{00000022-7E96-4A23-B204-1EA9500DE5B3}"/>
                </c:ext>
              </c:extLst>
            </c:dLbl>
            <c:dLbl>
              <c:idx val="2"/>
              <c:delete val="1"/>
              <c:extLst>
                <c:ext xmlns:c15="http://schemas.microsoft.com/office/drawing/2012/chart" uri="{CE6537A1-D6FC-4f65-9D91-7224C49458BB}"/>
                <c:ext xmlns:c16="http://schemas.microsoft.com/office/drawing/2014/chart" uri="{C3380CC4-5D6E-409C-BE32-E72D297353CC}">
                  <c16:uniqueId val="{00000023-7E96-4A23-B204-1EA9500DE5B3}"/>
                </c:ext>
              </c:extLst>
            </c:dLbl>
            <c:dLbl>
              <c:idx val="3"/>
              <c:delete val="1"/>
              <c:extLst>
                <c:ext xmlns:c15="http://schemas.microsoft.com/office/drawing/2012/chart" uri="{CE6537A1-D6FC-4f65-9D91-7224C49458BB}"/>
                <c:ext xmlns:c16="http://schemas.microsoft.com/office/drawing/2014/chart" uri="{C3380CC4-5D6E-409C-BE32-E72D297353CC}">
                  <c16:uniqueId val="{00000024-7E96-4A23-B204-1EA9500DE5B3}"/>
                </c:ext>
              </c:extLst>
            </c:dLbl>
            <c:dLbl>
              <c:idx val="4"/>
              <c:delete val="1"/>
              <c:extLst>
                <c:ext xmlns:c15="http://schemas.microsoft.com/office/drawing/2012/chart" uri="{CE6537A1-D6FC-4f65-9D91-7224C49458BB}"/>
                <c:ext xmlns:c16="http://schemas.microsoft.com/office/drawing/2014/chart" uri="{C3380CC4-5D6E-409C-BE32-E72D297353CC}">
                  <c16:uniqueId val="{00000025-7E96-4A23-B204-1EA9500DE5B3}"/>
                </c:ext>
              </c:extLst>
            </c:dLbl>
            <c:dLbl>
              <c:idx val="5"/>
              <c:delete val="1"/>
              <c:extLst>
                <c:ext xmlns:c15="http://schemas.microsoft.com/office/drawing/2012/chart" uri="{CE6537A1-D6FC-4f65-9D91-7224C49458BB}"/>
                <c:ext xmlns:c16="http://schemas.microsoft.com/office/drawing/2014/chart" uri="{C3380CC4-5D6E-409C-BE32-E72D297353CC}">
                  <c16:uniqueId val="{00000026-7E96-4A23-B204-1EA9500DE5B3}"/>
                </c:ext>
              </c:extLst>
            </c:dLbl>
            <c:dLbl>
              <c:idx val="6"/>
              <c:delete val="1"/>
              <c:extLst>
                <c:ext xmlns:c15="http://schemas.microsoft.com/office/drawing/2012/chart" uri="{CE6537A1-D6FC-4f65-9D91-7224C49458BB}"/>
                <c:ext xmlns:c16="http://schemas.microsoft.com/office/drawing/2014/chart" uri="{C3380CC4-5D6E-409C-BE32-E72D297353CC}">
                  <c16:uniqueId val="{00000027-7E96-4A23-B204-1EA9500DE5B3}"/>
                </c:ext>
              </c:extLst>
            </c:dLbl>
            <c:dLbl>
              <c:idx val="7"/>
              <c:delete val="1"/>
              <c:extLst>
                <c:ext xmlns:c15="http://schemas.microsoft.com/office/drawing/2012/chart" uri="{CE6537A1-D6FC-4f65-9D91-7224C49458BB}"/>
                <c:ext xmlns:c16="http://schemas.microsoft.com/office/drawing/2014/chart" uri="{C3380CC4-5D6E-409C-BE32-E72D297353CC}">
                  <c16:uniqueId val="{00000028-7E96-4A23-B204-1EA9500DE5B3}"/>
                </c:ext>
              </c:extLst>
            </c:dLbl>
            <c:dLbl>
              <c:idx val="8"/>
              <c:delete val="1"/>
              <c:extLst>
                <c:ext xmlns:c15="http://schemas.microsoft.com/office/drawing/2012/chart" uri="{CE6537A1-D6FC-4f65-9D91-7224C49458BB}"/>
                <c:ext xmlns:c16="http://schemas.microsoft.com/office/drawing/2014/chart" uri="{C3380CC4-5D6E-409C-BE32-E72D297353CC}">
                  <c16:uniqueId val="{00000029-7E96-4A23-B204-1EA9500DE5B3}"/>
                </c:ext>
              </c:extLst>
            </c:dLbl>
            <c:dLbl>
              <c:idx val="9"/>
              <c:delete val="1"/>
              <c:extLst>
                <c:ext xmlns:c15="http://schemas.microsoft.com/office/drawing/2012/chart" uri="{CE6537A1-D6FC-4f65-9D91-7224C49458BB}"/>
                <c:ext xmlns:c16="http://schemas.microsoft.com/office/drawing/2014/chart" uri="{C3380CC4-5D6E-409C-BE32-E72D297353CC}">
                  <c16:uniqueId val="{0000002A-7E96-4A23-B204-1EA9500DE5B3}"/>
                </c:ext>
              </c:extLst>
            </c:dLbl>
            <c:dLbl>
              <c:idx val="10"/>
              <c:delete val="1"/>
              <c:extLst>
                <c:ext xmlns:c15="http://schemas.microsoft.com/office/drawing/2012/chart" uri="{CE6537A1-D6FC-4f65-9D91-7224C49458BB}"/>
                <c:ext xmlns:c16="http://schemas.microsoft.com/office/drawing/2014/chart" uri="{C3380CC4-5D6E-409C-BE32-E72D297353CC}">
                  <c16:uniqueId val="{0000002B-7E96-4A23-B204-1EA9500DE5B3}"/>
                </c:ext>
              </c:extLst>
            </c:dLbl>
            <c:dLbl>
              <c:idx val="11"/>
              <c:delete val="1"/>
              <c:extLst>
                <c:ext xmlns:c15="http://schemas.microsoft.com/office/drawing/2012/chart" uri="{CE6537A1-D6FC-4f65-9D91-7224C49458BB}"/>
                <c:ext xmlns:c16="http://schemas.microsoft.com/office/drawing/2014/chart" uri="{C3380CC4-5D6E-409C-BE32-E72D297353CC}">
                  <c16:uniqueId val="{0000002C-7E96-4A23-B204-1EA9500DE5B3}"/>
                </c:ext>
              </c:extLst>
            </c:dLbl>
            <c:dLbl>
              <c:idx val="12"/>
              <c:delete val="1"/>
              <c:extLst>
                <c:ext xmlns:c15="http://schemas.microsoft.com/office/drawing/2012/chart" uri="{CE6537A1-D6FC-4f65-9D91-7224C49458BB}"/>
                <c:ext xmlns:c16="http://schemas.microsoft.com/office/drawing/2014/chart" uri="{C3380CC4-5D6E-409C-BE32-E72D297353CC}">
                  <c16:uniqueId val="{0000002D-7E96-4A23-B204-1EA9500DE5B3}"/>
                </c:ext>
              </c:extLst>
            </c:dLbl>
            <c:dLbl>
              <c:idx val="13"/>
              <c:delete val="1"/>
              <c:extLst>
                <c:ext xmlns:c15="http://schemas.microsoft.com/office/drawing/2012/chart" uri="{CE6537A1-D6FC-4f65-9D91-7224C49458BB}"/>
                <c:ext xmlns:c16="http://schemas.microsoft.com/office/drawing/2014/chart" uri="{C3380CC4-5D6E-409C-BE32-E72D297353CC}">
                  <c16:uniqueId val="{0000002E-7E96-4A23-B204-1EA9500DE5B3}"/>
                </c:ext>
              </c:extLst>
            </c:dLbl>
            <c:dLbl>
              <c:idx val="14"/>
              <c:delete val="1"/>
              <c:extLst>
                <c:ext xmlns:c15="http://schemas.microsoft.com/office/drawing/2012/chart" uri="{CE6537A1-D6FC-4f65-9D91-7224C49458BB}"/>
                <c:ext xmlns:c16="http://schemas.microsoft.com/office/drawing/2014/chart" uri="{C3380CC4-5D6E-409C-BE32-E72D297353CC}">
                  <c16:uniqueId val="{0000002F-7E96-4A23-B204-1EA9500DE5B3}"/>
                </c:ext>
              </c:extLst>
            </c:dLbl>
            <c:dLbl>
              <c:idx val="15"/>
              <c:delete val="1"/>
              <c:extLst>
                <c:ext xmlns:c15="http://schemas.microsoft.com/office/drawing/2012/chart" uri="{CE6537A1-D6FC-4f65-9D91-7224C49458BB}"/>
                <c:ext xmlns:c16="http://schemas.microsoft.com/office/drawing/2014/chart" uri="{C3380CC4-5D6E-409C-BE32-E72D297353CC}">
                  <c16:uniqueId val="{00000030-7E96-4A23-B204-1EA9500DE5B3}"/>
                </c:ext>
              </c:extLst>
            </c:dLbl>
            <c:dLbl>
              <c:idx val="16"/>
              <c:delete val="1"/>
              <c:extLst>
                <c:ext xmlns:c15="http://schemas.microsoft.com/office/drawing/2012/chart" uri="{CE6537A1-D6FC-4f65-9D91-7224C49458BB}"/>
                <c:ext xmlns:c16="http://schemas.microsoft.com/office/drawing/2014/chart" uri="{C3380CC4-5D6E-409C-BE32-E72D297353CC}">
                  <c16:uniqueId val="{00000031-7E96-4A23-B204-1EA9500DE5B3}"/>
                </c:ext>
              </c:extLst>
            </c:dLbl>
            <c:dLbl>
              <c:idx val="17"/>
              <c:delete val="1"/>
              <c:extLst>
                <c:ext xmlns:c15="http://schemas.microsoft.com/office/drawing/2012/chart" uri="{CE6537A1-D6FC-4f65-9D91-7224C49458BB}"/>
                <c:ext xmlns:c16="http://schemas.microsoft.com/office/drawing/2014/chart" uri="{C3380CC4-5D6E-409C-BE32-E72D297353CC}">
                  <c16:uniqueId val="{00000032-7E96-4A23-B204-1EA9500DE5B3}"/>
                </c:ext>
              </c:extLst>
            </c:dLbl>
            <c:dLbl>
              <c:idx val="18"/>
              <c:delete val="1"/>
              <c:extLst>
                <c:ext xmlns:c15="http://schemas.microsoft.com/office/drawing/2012/chart" uri="{CE6537A1-D6FC-4f65-9D91-7224C49458BB}"/>
                <c:ext xmlns:c16="http://schemas.microsoft.com/office/drawing/2014/chart" uri="{C3380CC4-5D6E-409C-BE32-E72D297353CC}">
                  <c16:uniqueId val="{00000033-7E96-4A23-B204-1EA9500DE5B3}"/>
                </c:ext>
              </c:extLst>
            </c:dLbl>
            <c:dLbl>
              <c:idx val="19"/>
              <c:delete val="1"/>
              <c:extLst>
                <c:ext xmlns:c15="http://schemas.microsoft.com/office/drawing/2012/chart" uri="{CE6537A1-D6FC-4f65-9D91-7224C49458BB}"/>
                <c:ext xmlns:c16="http://schemas.microsoft.com/office/drawing/2014/chart" uri="{C3380CC4-5D6E-409C-BE32-E72D297353CC}">
                  <c16:uniqueId val="{00000034-7E96-4A23-B204-1EA9500DE5B3}"/>
                </c:ext>
              </c:extLst>
            </c:dLbl>
            <c:dLbl>
              <c:idx val="20"/>
              <c:delete val="1"/>
              <c:extLst>
                <c:ext xmlns:c15="http://schemas.microsoft.com/office/drawing/2012/chart" uri="{CE6537A1-D6FC-4f65-9D91-7224C49458BB}"/>
                <c:ext xmlns:c16="http://schemas.microsoft.com/office/drawing/2014/chart" uri="{C3380CC4-5D6E-409C-BE32-E72D297353CC}">
                  <c16:uniqueId val="{00000035-7E96-4A23-B204-1EA9500DE5B3}"/>
                </c:ext>
              </c:extLst>
            </c:dLbl>
            <c:dLbl>
              <c:idx val="21"/>
              <c:delete val="1"/>
              <c:extLst>
                <c:ext xmlns:c15="http://schemas.microsoft.com/office/drawing/2012/chart" uri="{CE6537A1-D6FC-4f65-9D91-7224C49458BB}"/>
                <c:ext xmlns:c16="http://schemas.microsoft.com/office/drawing/2014/chart" uri="{C3380CC4-5D6E-409C-BE32-E72D297353CC}">
                  <c16:uniqueId val="{00000036-7E96-4A23-B204-1EA9500DE5B3}"/>
                </c:ext>
              </c:extLst>
            </c:dLbl>
            <c:dLbl>
              <c:idx val="22"/>
              <c:delete val="1"/>
              <c:extLst>
                <c:ext xmlns:c15="http://schemas.microsoft.com/office/drawing/2012/chart" uri="{CE6537A1-D6FC-4f65-9D91-7224C49458BB}"/>
                <c:ext xmlns:c16="http://schemas.microsoft.com/office/drawing/2014/chart" uri="{C3380CC4-5D6E-409C-BE32-E72D297353CC}">
                  <c16:uniqueId val="{00000037-7E96-4A23-B204-1EA9500DE5B3}"/>
                </c:ext>
              </c:extLst>
            </c:dLbl>
            <c:dLbl>
              <c:idx val="23"/>
              <c:layout>
                <c:manualLayout>
                  <c:x val="-2.1706366670761857E-2"/>
                  <c:y val="-1.52854517473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7E96-4A23-B204-1EA9500DE5B3}"/>
                </c:ext>
              </c:extLst>
            </c:dLbl>
            <c:dLbl>
              <c:idx val="24"/>
              <c:delete val="1"/>
              <c:extLst>
                <c:ext xmlns:c15="http://schemas.microsoft.com/office/drawing/2012/chart" uri="{CE6537A1-D6FC-4f65-9D91-7224C49458BB}"/>
                <c:ext xmlns:c16="http://schemas.microsoft.com/office/drawing/2014/chart" uri="{C3380CC4-5D6E-409C-BE32-E72D297353CC}">
                  <c16:uniqueId val="{00000039-7E96-4A23-B204-1EA9500DE5B3}"/>
                </c:ext>
              </c:extLst>
            </c:dLbl>
            <c:dLbl>
              <c:idx val="25"/>
              <c:delete val="1"/>
              <c:extLst>
                <c:ext xmlns:c15="http://schemas.microsoft.com/office/drawing/2012/chart" uri="{CE6537A1-D6FC-4f65-9D91-7224C49458BB}"/>
                <c:ext xmlns:c16="http://schemas.microsoft.com/office/drawing/2014/chart" uri="{C3380CC4-5D6E-409C-BE32-E72D297353CC}">
                  <c16:uniqueId val="{0000003A-7E96-4A23-B204-1EA9500DE5B3}"/>
                </c:ext>
              </c:extLst>
            </c:dLbl>
            <c:dLbl>
              <c:idx val="26"/>
              <c:delete val="1"/>
              <c:extLst>
                <c:ext xmlns:c15="http://schemas.microsoft.com/office/drawing/2012/chart" uri="{CE6537A1-D6FC-4f65-9D91-7224C49458BB}"/>
                <c:ext xmlns:c16="http://schemas.microsoft.com/office/drawing/2014/chart" uri="{C3380CC4-5D6E-409C-BE32-E72D297353CC}">
                  <c16:uniqueId val="{0000003B-7E96-4A23-B204-1EA9500DE5B3}"/>
                </c:ext>
              </c:extLst>
            </c:dLbl>
            <c:dLbl>
              <c:idx val="27"/>
              <c:delete val="1"/>
              <c:extLst>
                <c:ext xmlns:c15="http://schemas.microsoft.com/office/drawing/2012/chart" uri="{CE6537A1-D6FC-4f65-9D91-7224C49458BB}"/>
                <c:ext xmlns:c16="http://schemas.microsoft.com/office/drawing/2014/chart" uri="{C3380CC4-5D6E-409C-BE32-E72D297353CC}">
                  <c16:uniqueId val="{0000003C-7E96-4A23-B204-1EA9500DE5B3}"/>
                </c:ext>
              </c:extLst>
            </c:dLbl>
            <c:dLbl>
              <c:idx val="28"/>
              <c:delete val="1"/>
              <c:extLst>
                <c:ext xmlns:c15="http://schemas.microsoft.com/office/drawing/2012/chart" uri="{CE6537A1-D6FC-4f65-9D91-7224C49458BB}"/>
                <c:ext xmlns:c16="http://schemas.microsoft.com/office/drawing/2014/chart" uri="{C3380CC4-5D6E-409C-BE32-E72D297353CC}">
                  <c16:uniqueId val="{0000003D-7E96-4A23-B204-1EA9500DE5B3}"/>
                </c:ext>
              </c:extLst>
            </c:dLbl>
            <c:dLbl>
              <c:idx val="29"/>
              <c:delete val="1"/>
              <c:extLst>
                <c:ext xmlns:c15="http://schemas.microsoft.com/office/drawing/2012/chart" uri="{CE6537A1-D6FC-4f65-9D91-7224C49458BB}"/>
                <c:ext xmlns:c16="http://schemas.microsoft.com/office/drawing/2014/chart" uri="{C3380CC4-5D6E-409C-BE32-E72D297353CC}">
                  <c16:uniqueId val="{00000006-676C-42D3-9ACC-66DDDED64275}"/>
                </c:ext>
              </c:extLst>
            </c:dLbl>
            <c:dLbl>
              <c:idx val="30"/>
              <c:delete val="1"/>
              <c:extLst>
                <c:ext xmlns:c15="http://schemas.microsoft.com/office/drawing/2012/chart" uri="{CE6537A1-D6FC-4f65-9D91-7224C49458BB}"/>
                <c:ext xmlns:c16="http://schemas.microsoft.com/office/drawing/2014/chart" uri="{C3380CC4-5D6E-409C-BE32-E72D297353CC}">
                  <c16:uniqueId val="{00000008-8409-4617-85E3-C69B59CEFE01}"/>
                </c:ext>
              </c:extLst>
            </c:dLbl>
            <c:dLbl>
              <c:idx val="31"/>
              <c:delete val="1"/>
              <c:extLst>
                <c:ext xmlns:c15="http://schemas.microsoft.com/office/drawing/2012/chart" uri="{CE6537A1-D6FC-4f65-9D91-7224C49458BB}">
                  <c15:layout>
                    <c:manualLayout>
                      <c:w val="4.4444541326429242E-2"/>
                      <c:h val="2.4095851110478253E-2"/>
                    </c:manualLayout>
                  </c15:layout>
                </c:ext>
                <c:ext xmlns:c16="http://schemas.microsoft.com/office/drawing/2014/chart" uri="{C3380CC4-5D6E-409C-BE32-E72D297353CC}">
                  <c16:uniqueId val="{00000005-EB13-4F2C-9285-F4CC814D61E7}"/>
                </c:ext>
              </c:extLst>
            </c:dLbl>
            <c:dLbl>
              <c:idx val="32"/>
              <c:layout>
                <c:manualLayout>
                  <c:x val="-1.628136778834461E-2"/>
                  <c:y val="-7.6846551097371943E-2"/>
                </c:manualLayout>
              </c:layout>
              <c:numFmt formatCode="#,##0.0_);[Red]\(#,##0.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F2-4A72-A763-4252AF650854}"/>
                </c:ext>
              </c:extLst>
            </c:dLbl>
            <c:dLbl>
              <c:idx val="33"/>
              <c:layout>
                <c:manualLayout>
                  <c:x val="2.6806264733234695E-2"/>
                  <c:y val="-0.19020587071791287"/>
                </c:manualLayout>
              </c:layout>
              <c:numFmt formatCode="###.0&quot; 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25-4965-9176-CB289A53B57E}"/>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'2.CO2-sector'!$AA$78:$BH$78</c:f>
              <c:numCache>
                <c:formatCode>#,##0.0_ </c:formatCode>
                <c:ptCount val="34"/>
                <c:pt idx="0">
                  <c:v>81.021562303552216</c:v>
                </c:pt>
                <c:pt idx="1">
                  <c:v>79.570688309552011</c:v>
                </c:pt>
                <c:pt idx="2">
                  <c:v>78.217640727621486</c:v>
                </c:pt>
                <c:pt idx="3">
                  <c:v>80.718973413412087</c:v>
                </c:pt>
                <c:pt idx="4">
                  <c:v>82.380703237059763</c:v>
                </c:pt>
                <c:pt idx="5">
                  <c:v>85.63975491811145</c:v>
                </c:pt>
                <c:pt idx="6">
                  <c:v>80.925933480305517</c:v>
                </c:pt>
                <c:pt idx="7">
                  <c:v>85.352162466595402</c:v>
                </c:pt>
                <c:pt idx="8">
                  <c:v>90.241013313465871</c:v>
                </c:pt>
                <c:pt idx="9">
                  <c:v>94.131013872844079</c:v>
                </c:pt>
                <c:pt idx="10">
                  <c:v>92.967192954715387</c:v>
                </c:pt>
                <c:pt idx="11">
                  <c:v>94.500930743491011</c:v>
                </c:pt>
                <c:pt idx="12">
                  <c:v>96.273495253799823</c:v>
                </c:pt>
                <c:pt idx="13">
                  <c:v>95.958619933713592</c:v>
                </c:pt>
                <c:pt idx="14" formatCode="#,##0_ ">
                  <c:v>101.18962706223169</c:v>
                </c:pt>
                <c:pt idx="15" formatCode="#,##0_ ">
                  <c:v>102.03772325188325</c:v>
                </c:pt>
                <c:pt idx="16" formatCode="#,##0_ ">
                  <c:v>99.571352592048029</c:v>
                </c:pt>
                <c:pt idx="17">
                  <c:v>90.102064718102298</c:v>
                </c:pt>
                <c:pt idx="18">
                  <c:v>95.286914299038926</c:v>
                </c:pt>
                <c:pt idx="19">
                  <c:v>91.940405561598567</c:v>
                </c:pt>
                <c:pt idx="20" formatCode="#,##0_ ">
                  <c:v>99.431590703712843</c:v>
                </c:pt>
                <c:pt idx="21" formatCode="#,##0_ ">
                  <c:v>101.9646293169464</c:v>
                </c:pt>
                <c:pt idx="22">
                  <c:v>96.620427385814267</c:v>
                </c:pt>
                <c:pt idx="23" formatCode="#,##0_ ">
                  <c:v>103.73128174888355</c:v>
                </c:pt>
                <c:pt idx="24">
                  <c:v>97.990098229947606</c:v>
                </c:pt>
                <c:pt idx="25">
                  <c:v>95.983002072803146</c:v>
                </c:pt>
                <c:pt idx="26">
                  <c:v>59.125754378138858</c:v>
                </c:pt>
                <c:pt idx="27">
                  <c:v>59.450237015499788</c:v>
                </c:pt>
                <c:pt idx="28">
                  <c:v>66.250759628882662</c:v>
                </c:pt>
                <c:pt idx="29">
                  <c:v>61.634868752598514</c:v>
                </c:pt>
                <c:pt idx="30">
                  <c:v>57.995474054216785</c:v>
                </c:pt>
                <c:pt idx="31">
                  <c:v>58.845137741272183</c:v>
                </c:pt>
                <c:pt idx="32">
                  <c:v>53.657554718061526</c:v>
                </c:pt>
                <c:pt idx="33">
                  <c:v>50.299371684846328</c:v>
                </c:pt>
              </c:numCache>
            </c:numRef>
          </c:val>
          <c:smooth val="0"/>
          <c:extLst>
            <c:ext xmlns:c16="http://schemas.microsoft.com/office/drawing/2014/chart" uri="{C3380CC4-5D6E-409C-BE32-E72D297353CC}">
              <c16:uniqueId val="{0000003E-7E96-4A23-B204-1EA9500DE5B3}"/>
            </c:ext>
          </c:extLst>
        </c:ser>
        <c:ser>
          <c:idx val="6"/>
          <c:order val="5"/>
          <c:tx>
            <c:strRef>
              <c:f>'2.CO2-sector'!$T$79</c:f>
              <c:strCache>
                <c:ptCount val="1"/>
                <c:pt idx="0">
                  <c:v>家庭部門</c:v>
                </c:pt>
              </c:strCache>
            </c:strRef>
          </c:tx>
          <c:spPr>
            <a:ln w="19050">
              <a:solidFill>
                <a:srgbClr val="3D96AE"/>
              </a:solidFill>
            </a:ln>
          </c:spPr>
          <c:marker>
            <c:symbol val="x"/>
            <c:size val="5"/>
            <c:spPr>
              <a:noFill/>
              <a:ln w="3175">
                <a:solidFill>
                  <a:srgbClr val="3D96AE"/>
                </a:solidFill>
              </a:ln>
            </c:spPr>
          </c:marker>
          <c:dLbls>
            <c:dLbl>
              <c:idx val="0"/>
              <c:layout>
                <c:manualLayout>
                  <c:x val="5.2527330213872504E-3"/>
                  <c:y val="1.3631865776317368E-2"/>
                </c:manualLayout>
              </c:layout>
              <c:tx>
                <c:rich>
                  <a:bodyPr wrap="square" lIns="38100" tIns="19050" rIns="38100" bIns="19050" anchor="ctr">
                    <a:spAutoFit/>
                  </a:bodyPr>
                  <a:lstStyle/>
                  <a:p>
                    <a:pPr>
                      <a:defRPr/>
                    </a:pPr>
                    <a:fld id="{67E5DD4F-46CE-48BB-B6B6-13E2123BC385}" type="VALUE">
                      <a:rPr lang="en-US" altLang="ja-JP">
                        <a:solidFill>
                          <a:srgbClr val="3D96AE"/>
                        </a:solidFill>
                      </a:rPr>
                      <a:pPr>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7E96-4A23-B204-1EA9500DE5B3}"/>
                </c:ext>
              </c:extLst>
            </c:dLbl>
            <c:dLbl>
              <c:idx val="23"/>
              <c:layout>
                <c:manualLayout>
                  <c:x val="5.297807156273638E-3"/>
                  <c:y val="-1.9516722911710648E-2"/>
                </c:manualLayout>
              </c:layout>
              <c:tx>
                <c:rich>
                  <a:bodyPr wrap="square" lIns="38100" tIns="19050" rIns="38100" bIns="19050" anchor="ctr">
                    <a:spAutoFit/>
                  </a:bodyPr>
                  <a:lstStyle/>
                  <a:p>
                    <a:pPr>
                      <a:defRPr/>
                    </a:pPr>
                    <a:fld id="{0D6AE7C3-5C3F-4F61-A7DC-90A9269F8035}" type="VALUE">
                      <a:rPr lang="en-US" altLang="ja-JP">
                        <a:solidFill>
                          <a:srgbClr val="3D96AE"/>
                        </a:solidFill>
                      </a:rPr>
                      <a:pPr>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439-4719-AE75-101F3A329F59}"/>
                </c:ext>
              </c:extLst>
            </c:dLbl>
            <c:dLbl>
              <c:idx val="31"/>
              <c:delete val="1"/>
              <c:extLst>
                <c:ext xmlns:c15="http://schemas.microsoft.com/office/drawing/2012/chart" uri="{CE6537A1-D6FC-4f65-9D91-7224C49458BB}">
                  <c15:layout>
                    <c:manualLayout>
                      <c:w val="4.2675130276858937E-2"/>
                      <c:h val="2.0409376567637291E-2"/>
                    </c:manualLayout>
                  </c15:layout>
                </c:ext>
                <c:ext xmlns:c16="http://schemas.microsoft.com/office/drawing/2014/chart" uri="{C3380CC4-5D6E-409C-BE32-E72D297353CC}">
                  <c16:uniqueId val="{00000009-EB13-4F2C-9285-F4CC814D61E7}"/>
                </c:ext>
              </c:extLst>
            </c:dLbl>
            <c:dLbl>
              <c:idx val="32"/>
              <c:layout>
                <c:manualLayout>
                  <c:x val="-9.067666470371219E-2"/>
                  <c:y val="-8.6205684484910186E-2"/>
                </c:manualLayout>
              </c:layout>
              <c:tx>
                <c:rich>
                  <a:bodyPr wrap="square" lIns="38100" tIns="19050" rIns="38100" bIns="19050" anchor="ctr">
                    <a:noAutofit/>
                  </a:bodyPr>
                  <a:lstStyle/>
                  <a:p>
                    <a:pPr>
                      <a:defRPr sz="1000"/>
                    </a:pPr>
                    <a:fld id="{3E84CDD3-1D72-4B7B-B043-58ECEBC61251}" type="VALUE">
                      <a:rPr lang="en-US" altLang="ja-JP" sz="1000">
                        <a:solidFill>
                          <a:srgbClr val="3D96AE"/>
                        </a:solidFill>
                      </a:rPr>
                      <a:pPr>
                        <a:defRPr sz="1000"/>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8567927599329062E-2"/>
                      <c:h val="3.6617810401269879E-2"/>
                    </c:manualLayout>
                  </c15:layout>
                  <c15:dlblFieldTable/>
                  <c15:showDataLabelsRange val="0"/>
                </c:ext>
                <c:ext xmlns:c16="http://schemas.microsoft.com/office/drawing/2014/chart" uri="{C3380CC4-5D6E-409C-BE32-E72D297353CC}">
                  <c16:uniqueId val="{00000006-EEF2-4A72-A763-4252AF650854}"/>
                </c:ext>
              </c:extLst>
            </c:dLbl>
            <c:dLbl>
              <c:idx val="33"/>
              <c:layout>
                <c:manualLayout>
                  <c:x val="3.1922136797457513E-2"/>
                  <c:y val="-0.12298717955812485"/>
                </c:manualLayout>
              </c:layout>
              <c:tx>
                <c:rich>
                  <a:bodyPr wrap="square" lIns="38100" tIns="19050" rIns="38100" bIns="19050" anchor="ctr">
                    <a:spAutoFit/>
                  </a:bodyPr>
                  <a:lstStyle/>
                  <a:p>
                    <a:pPr>
                      <a:defRPr/>
                    </a:pPr>
                    <a:fld id="{57C06900-0D52-41A1-8097-68952C1C0450}" type="VALUE">
                      <a:rPr lang="ja-JP" altLang="en-US" sz="1200">
                        <a:solidFill>
                          <a:srgbClr val="3D96AE"/>
                        </a:solidFill>
                      </a:rPr>
                      <a:pPr>
                        <a:defRPr/>
                      </a:pPr>
                      <a:t>[値]</a:t>
                    </a:fld>
                    <a:endParaRPr lang="ja-JP" altLang="en-US"/>
                  </a:p>
                </c:rich>
              </c:tx>
              <c:numFmt formatCode="###.0&quot; 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9.5932723887236518E-2"/>
                      <c:h val="3.6320383770898315E-2"/>
                    </c:manualLayout>
                  </c15:layout>
                  <c15:dlblFieldTable/>
                  <c15:showDataLabelsRange val="0"/>
                </c:ext>
                <c:ext xmlns:c16="http://schemas.microsoft.com/office/drawing/2014/chart" uri="{C3380CC4-5D6E-409C-BE32-E72D297353CC}">
                  <c16:uniqueId val="{00000003-6332-4ECF-943F-AF59B86A15D2}"/>
                </c:ext>
              </c:extLst>
            </c:dLbl>
            <c:numFmt formatCode="#,##0.0_);[Red]\(#,##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'2.CO2-sector'!$AA$79:$BH$79</c:f>
              <c:numCache>
                <c:formatCode>#,##0.0_ </c:formatCode>
                <c:ptCount val="34"/>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55.802956751216463</c:v>
                </c:pt>
                <c:pt idx="31">
                  <c:v>51.569396488135112</c:v>
                </c:pt>
                <c:pt idx="32">
                  <c:v>49.641457715965366</c:v>
                </c:pt>
                <c:pt idx="33">
                  <c:v>46.383369708271523</c:v>
                </c:pt>
              </c:numCache>
            </c:numRef>
          </c:val>
          <c:smooth val="0"/>
          <c:extLst>
            <c:ext xmlns:c16="http://schemas.microsoft.com/office/drawing/2014/chart" uri="{C3380CC4-5D6E-409C-BE32-E72D297353CC}">
              <c16:uniqueId val="{00000046-7E96-4A23-B204-1EA9500DE5B3}"/>
            </c:ext>
          </c:extLst>
        </c:ser>
        <c:ser>
          <c:idx val="8"/>
          <c:order val="6"/>
          <c:tx>
            <c:strRef>
              <c:f>'2.CO2-sector'!$T$80</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3.1179211571578824E-2"/>
                  <c:y val="-5.223704673563599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5509902581120779E-2"/>
                      <c:h val="3.978819859490617E-2"/>
                    </c:manualLayout>
                  </c15:layout>
                </c:ext>
                <c:ext xmlns:c16="http://schemas.microsoft.com/office/drawing/2014/chart" uri="{C3380CC4-5D6E-409C-BE32-E72D297353CC}">
                  <c16:uniqueId val="{00000047-7E96-4A23-B204-1EA9500DE5B3}"/>
                </c:ext>
              </c:extLst>
            </c:dLbl>
            <c:dLbl>
              <c:idx val="23"/>
              <c:layout>
                <c:manualLayout>
                  <c:x val="-2.1320022579038669E-2"/>
                  <c:y val="1.208124028543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7E96-4A23-B204-1EA9500DE5B3}"/>
                </c:ext>
              </c:extLst>
            </c:dLbl>
            <c:dLbl>
              <c:idx val="31"/>
              <c:delete val="1"/>
              <c:extLst>
                <c:ext xmlns:c15="http://schemas.microsoft.com/office/drawing/2012/chart" uri="{CE6537A1-D6FC-4f65-9D91-7224C49458BB}">
                  <c15:layout>
                    <c:manualLayout>
                      <c:w val="3.9975444568937792E-2"/>
                      <c:h val="2.2223118962310162E-2"/>
                    </c:manualLayout>
                  </c15:layout>
                </c:ext>
                <c:ext xmlns:c16="http://schemas.microsoft.com/office/drawing/2014/chart" uri="{C3380CC4-5D6E-409C-BE32-E72D297353CC}">
                  <c16:uniqueId val="{00000007-EB13-4F2C-9285-F4CC814D61E7}"/>
                </c:ext>
              </c:extLst>
            </c:dLbl>
            <c:dLbl>
              <c:idx val="32"/>
              <c:layout>
                <c:manualLayout>
                  <c:x val="-7.6047473914807068E-2"/>
                  <c:y val="-6.0777508674134756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F2-4A72-A763-4252AF650854}"/>
                </c:ext>
              </c:extLst>
            </c:dLbl>
            <c:dLbl>
              <c:idx val="33"/>
              <c:layout>
                <c:manualLayout>
                  <c:x val="3.1463098983864249E-2"/>
                  <c:y val="-5.8421365886471052E-2"/>
                </c:manualLayout>
              </c:layout>
              <c:numFmt formatCode="###.0&quot; 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25-4965-9176-CB289A53B57E}"/>
                </c:ext>
              </c:extLst>
            </c:dLbl>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'2.CO2-sector'!$AA$80:$BH$80</c:f>
              <c:numCache>
                <c:formatCode>#,##0.0_ </c:formatCode>
                <c:ptCount val="34"/>
                <c:pt idx="0">
                  <c:v>65.178266643491881</c:v>
                </c:pt>
                <c:pt idx="1">
                  <c:v>66.488177132629957</c:v>
                </c:pt>
                <c:pt idx="2">
                  <c:v>66.472204804766221</c:v>
                </c:pt>
                <c:pt idx="3">
                  <c:v>65.184712067559786</c:v>
                </c:pt>
                <c:pt idx="4">
                  <c:v>66.886258860143499</c:v>
                </c:pt>
                <c:pt idx="5">
                  <c:v>67.190416887058916</c:v>
                </c:pt>
                <c:pt idx="6">
                  <c:v>67.781290785393608</c:v>
                </c:pt>
                <c:pt idx="7">
                  <c:v>65.268885992276779</c:v>
                </c:pt>
                <c:pt idx="8">
                  <c:v>59.219173366100257</c:v>
                </c:pt>
                <c:pt idx="9">
                  <c:v>59.591494269262867</c:v>
                </c:pt>
                <c:pt idx="10">
                  <c:v>60.117859808705866</c:v>
                </c:pt>
                <c:pt idx="11">
                  <c:v>58.86369971922408</c:v>
                </c:pt>
                <c:pt idx="12">
                  <c:v>56.540326104107685</c:v>
                </c:pt>
                <c:pt idx="13">
                  <c:v>55.944100075474296</c:v>
                </c:pt>
                <c:pt idx="14">
                  <c:v>55.935234905087128</c:v>
                </c:pt>
                <c:pt idx="15">
                  <c:v>57.043434739404169</c:v>
                </c:pt>
                <c:pt idx="16">
                  <c:v>57.304989143110809</c:v>
                </c:pt>
                <c:pt idx="17">
                  <c:v>56.493228253818494</c:v>
                </c:pt>
                <c:pt idx="18">
                  <c:v>52.138721078612761</c:v>
                </c:pt>
                <c:pt idx="19">
                  <c:v>46.705320648911432</c:v>
                </c:pt>
                <c:pt idx="20">
                  <c:v>47.822938314162819</c:v>
                </c:pt>
                <c:pt idx="21">
                  <c:v>47.537799188604801</c:v>
                </c:pt>
                <c:pt idx="22">
                  <c:v>47.720289924411702</c:v>
                </c:pt>
                <c:pt idx="23">
                  <c:v>49.442971144940927</c:v>
                </c:pt>
                <c:pt idx="24">
                  <c:v>48.905778333295331</c:v>
                </c:pt>
                <c:pt idx="25">
                  <c:v>47.571842262526566</c:v>
                </c:pt>
                <c:pt idx="26">
                  <c:v>47.179720271577288</c:v>
                </c:pt>
                <c:pt idx="27">
                  <c:v>47.939341747216965</c:v>
                </c:pt>
                <c:pt idx="28">
                  <c:v>47.216473347228565</c:v>
                </c:pt>
                <c:pt idx="29">
                  <c:v>45.559922045201937</c:v>
                </c:pt>
                <c:pt idx="30">
                  <c:v>42.602829086688622</c:v>
                </c:pt>
                <c:pt idx="31">
                  <c:v>44.061866888786696</c:v>
                </c:pt>
                <c:pt idx="32">
                  <c:v>41.1155121519934</c:v>
                </c:pt>
                <c:pt idx="33">
                  <c:v>38.579477680706447</c:v>
                </c:pt>
              </c:numCache>
            </c:numRef>
          </c:val>
          <c:smooth val="0"/>
          <c:extLst>
            <c:ext xmlns:c16="http://schemas.microsoft.com/office/drawing/2014/chart" uri="{C3380CC4-5D6E-409C-BE32-E72D297353CC}">
              <c16:uniqueId val="{0000004F-7E96-4A23-B204-1EA9500DE5B3}"/>
            </c:ext>
          </c:extLst>
        </c:ser>
        <c:ser>
          <c:idx val="9"/>
          <c:order val="7"/>
          <c:tx>
            <c:strRef>
              <c:f>'2.CO2-sector'!$T$81</c:f>
              <c:strCache>
                <c:ptCount val="1"/>
                <c:pt idx="0">
                  <c:v>廃棄物</c:v>
                </c:pt>
              </c:strCache>
            </c:strRef>
          </c:tx>
          <c:spPr>
            <a:ln w="19050">
              <a:solidFill>
                <a:srgbClr val="8EA5CB"/>
              </a:solidFill>
            </a:ln>
          </c:spPr>
          <c:marker>
            <c:symbol val="plus"/>
            <c:size val="5"/>
            <c:spPr>
              <a:noFill/>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7E96-4A23-B204-1EA9500DE5B3}"/>
                </c:ext>
              </c:extLst>
            </c:dLbl>
            <c:dLbl>
              <c:idx val="23"/>
              <c:layout>
                <c:manualLayout>
                  <c:x val="-4.8336913468678848E-2"/>
                  <c:y val="1.7461955572719661E-2"/>
                </c:manualLayout>
              </c:layout>
              <c:numFmt formatCode="#,##0.0_);[Red]\(#,##0.0\)" sourceLinked="0"/>
              <c:spPr>
                <a:noFill/>
                <a:ln>
                  <a:noFill/>
                </a:ln>
                <a:effectLst/>
              </c:spPr>
              <c:txPr>
                <a:bodyPr wrap="square" lIns="38100" tIns="19050" rIns="38100" bIns="19050" anchor="ctr">
                  <a:no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2073536584306228E-2"/>
                      <c:h val="2.5264105367751914E-2"/>
                    </c:manualLayout>
                  </c15:layout>
                </c:ext>
                <c:ext xmlns:c16="http://schemas.microsoft.com/office/drawing/2014/chart" uri="{C3380CC4-5D6E-409C-BE32-E72D297353CC}">
                  <c16:uniqueId val="{00000052-7E96-4A23-B204-1EA9500DE5B3}"/>
                </c:ext>
              </c:extLst>
            </c:dLbl>
            <c:dLbl>
              <c:idx val="31"/>
              <c:delete val="1"/>
              <c:extLst>
                <c:ext xmlns:c15="http://schemas.microsoft.com/office/drawing/2012/chart" uri="{CE6537A1-D6FC-4f65-9D91-7224C49458BB}">
                  <c15:layout>
                    <c:manualLayout>
                      <c:w val="3.598539462558261E-2"/>
                      <c:h val="2.028030760307073E-2"/>
                    </c:manualLayout>
                  </c15:layout>
                </c:ext>
                <c:ext xmlns:c16="http://schemas.microsoft.com/office/drawing/2014/chart" uri="{C3380CC4-5D6E-409C-BE32-E72D297353CC}">
                  <c16:uniqueId val="{00000008-EB13-4F2C-9285-F4CC814D61E7}"/>
                </c:ext>
              </c:extLst>
            </c:dLbl>
            <c:dLbl>
              <c:idx val="32"/>
              <c:layout>
                <c:manualLayout>
                  <c:x val="-2.1362844993418423E-2"/>
                  <c:y val="1.6649507947123249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F2-4A72-A763-4252AF650854}"/>
                </c:ext>
              </c:extLst>
            </c:dLbl>
            <c:dLbl>
              <c:idx val="33"/>
              <c:layout>
                <c:manualLayout>
                  <c:x val="2.6426035762749354E-2"/>
                  <c:y val="0"/>
                </c:manualLayout>
              </c:layout>
              <c:numFmt formatCode="###.0&quot; 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32-4ECF-943F-AF59B86A15D2}"/>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'2.CO2-sector'!$AA$81:$BH$81</c:f>
              <c:numCache>
                <c:formatCode>#,##0.0_ </c:formatCode>
                <c:ptCount val="34"/>
                <c:pt idx="0">
                  <c:v>21.235031823192738</c:v>
                </c:pt>
                <c:pt idx="1">
                  <c:v>21.407175785801591</c:v>
                </c:pt>
                <c:pt idx="2">
                  <c:v>22.358918995386691</c:v>
                </c:pt>
                <c:pt idx="3">
                  <c:v>22.316670683170699</c:v>
                </c:pt>
                <c:pt idx="4">
                  <c:v>24.747012382953383</c:v>
                </c:pt>
                <c:pt idx="5">
                  <c:v>25.650107548530972</c:v>
                </c:pt>
                <c:pt idx="6">
                  <c:v>26.404853766961754</c:v>
                </c:pt>
                <c:pt idx="7">
                  <c:v>27.633632913709807</c:v>
                </c:pt>
                <c:pt idx="8">
                  <c:v>28.003682984591244</c:v>
                </c:pt>
                <c:pt idx="9">
                  <c:v>28.057086295248038</c:v>
                </c:pt>
                <c:pt idx="10">
                  <c:v>28.799821411801581</c:v>
                </c:pt>
                <c:pt idx="11">
                  <c:v>28.769322338337659</c:v>
                </c:pt>
                <c:pt idx="12">
                  <c:v>28.966502912689684</c:v>
                </c:pt>
                <c:pt idx="13">
                  <c:v>29.743824007970911</c:v>
                </c:pt>
                <c:pt idx="14">
                  <c:v>28.964537328613336</c:v>
                </c:pt>
                <c:pt idx="15">
                  <c:v>28.067898575192444</c:v>
                </c:pt>
                <c:pt idx="16">
                  <c:v>26.682721334117915</c:v>
                </c:pt>
                <c:pt idx="17">
                  <c:v>27.077291892558364</c:v>
                </c:pt>
                <c:pt idx="18">
                  <c:v>28.811027941483687</c:v>
                </c:pt>
                <c:pt idx="19">
                  <c:v>25.556519527050732</c:v>
                </c:pt>
                <c:pt idx="20">
                  <c:v>25.66059155517916</c:v>
                </c:pt>
                <c:pt idx="21">
                  <c:v>24.985520915146385</c:v>
                </c:pt>
                <c:pt idx="22">
                  <c:v>26.376945974616479</c:v>
                </c:pt>
                <c:pt idx="23">
                  <c:v>26.334115567929011</c:v>
                </c:pt>
                <c:pt idx="24">
                  <c:v>25.506585912174554</c:v>
                </c:pt>
                <c:pt idx="25">
                  <c:v>26.055335397633041</c:v>
                </c:pt>
                <c:pt idx="26">
                  <c:v>26.127803207903582</c:v>
                </c:pt>
                <c:pt idx="27">
                  <c:v>26.555131230792622</c:v>
                </c:pt>
                <c:pt idx="28">
                  <c:v>27.017202243704013</c:v>
                </c:pt>
                <c:pt idx="29">
                  <c:v>27.589752463596064</c:v>
                </c:pt>
                <c:pt idx="30">
                  <c:v>26.320971848841001</c:v>
                </c:pt>
                <c:pt idx="31">
                  <c:v>27.097561307281783</c:v>
                </c:pt>
                <c:pt idx="32">
                  <c:v>27.293267851427075</c:v>
                </c:pt>
                <c:pt idx="33">
                  <c:v>26.375801503510569</c:v>
                </c:pt>
              </c:numCache>
            </c:numRef>
          </c:val>
          <c:smooth val="0"/>
          <c:extLst>
            <c:ext xmlns:c16="http://schemas.microsoft.com/office/drawing/2014/chart" uri="{C3380CC4-5D6E-409C-BE32-E72D297353CC}">
              <c16:uniqueId val="{00000054-7E96-4A23-B204-1EA9500DE5B3}"/>
            </c:ext>
          </c:extLst>
        </c:ser>
        <c:ser>
          <c:idx val="0"/>
          <c:order val="8"/>
          <c:tx>
            <c:strRef>
              <c:f>'2.CO2-sector'!$T$82</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7E96-4A23-B204-1EA9500DE5B3}"/>
                </c:ext>
              </c:extLst>
            </c:dLbl>
            <c:dLbl>
              <c:idx val="23"/>
              <c:layout>
                <c:manualLayout>
                  <c:x val="1.7699681703991701E-3"/>
                  <c:y val="-1.5299574012945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7E96-4A23-B204-1EA9500DE5B3}"/>
                </c:ext>
              </c:extLst>
            </c:dLbl>
            <c:dLbl>
              <c:idx val="31"/>
              <c:delete val="1"/>
              <c:extLst>
                <c:ext xmlns:c15="http://schemas.microsoft.com/office/drawing/2012/chart" uri="{CE6537A1-D6FC-4f65-9D91-7224C49458BB}">
                  <c15:layout>
                    <c:manualLayout>
                      <c:w val="3.9219661285356817E-2"/>
                      <c:h val="1.917413420985227E-2"/>
                    </c:manualLayout>
                  </c15:layout>
                </c:ext>
                <c:ext xmlns:c16="http://schemas.microsoft.com/office/drawing/2014/chart" uri="{C3380CC4-5D6E-409C-BE32-E72D297353CC}">
                  <c16:uniqueId val="{00000006-EB13-4F2C-9285-F4CC814D61E7}"/>
                </c:ext>
              </c:extLst>
            </c:dLbl>
            <c:dLbl>
              <c:idx val="32"/>
              <c:layout>
                <c:manualLayout>
                  <c:x val="-6.5283806961979343E-2"/>
                  <c:y val="-1.5504612370856525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F2-4A72-A763-4252AF650854}"/>
                </c:ext>
              </c:extLst>
            </c:dLbl>
            <c:dLbl>
              <c:idx val="33"/>
              <c:layout>
                <c:manualLayout>
                  <c:x val="2.4834772582536826E-2"/>
                  <c:y val="3.7651430051099201E-2"/>
                </c:manualLayout>
              </c:layout>
              <c:numFmt formatCode="###.0&quot; 百万トン&quot;" sourceLinked="0"/>
              <c:spPr>
                <a:noFill/>
                <a:ln>
                  <a:noFill/>
                </a:ln>
                <a:effectLst/>
              </c:spPr>
              <c:txPr>
                <a:bodyPr wrap="square" lIns="38100" tIns="19050" rIns="38100" bIns="19050" anchor="ctr">
                  <a:noAutofit/>
                </a:bodyPr>
                <a:lstStyle/>
                <a:p>
                  <a:pPr>
                    <a:defRPr sz="1200">
                      <a:solidFill>
                        <a:srgbClr val="4A452A"/>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6104325895807766E-2"/>
                      <c:h val="3.6588187355562456E-2"/>
                    </c:manualLayout>
                  </c15:layout>
                </c:ext>
                <c:ext xmlns:c16="http://schemas.microsoft.com/office/drawing/2014/chart" uri="{C3380CC4-5D6E-409C-BE32-E72D297353CC}">
                  <c16:uniqueId val="{00000007-B325-4965-9176-CB289A53B57E}"/>
                </c:ext>
              </c:extLst>
            </c:dLbl>
            <c:numFmt formatCode="#,##0.0_);[Red]\(#,##0.0\)"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'2.CO2-sector'!$AA$82:$BH$82</c:f>
              <c:numCache>
                <c:formatCode>#,##0.0_ </c:formatCode>
                <c:ptCount val="34"/>
                <c:pt idx="0">
                  <c:v>6.367941917340409</c:v>
                </c:pt>
                <c:pt idx="1">
                  <c:v>6.1569749691624898</c:v>
                </c:pt>
                <c:pt idx="2">
                  <c:v>5.8352143947683111</c:v>
                </c:pt>
                <c:pt idx="3">
                  <c:v>5.6258991710678998</c:v>
                </c:pt>
                <c:pt idx="4">
                  <c:v>5.4126847567825136</c:v>
                </c:pt>
                <c:pt idx="5">
                  <c:v>5.5845234310673062</c:v>
                </c:pt>
                <c:pt idx="6">
                  <c:v>5.6816854004049588</c:v>
                </c:pt>
                <c:pt idx="7">
                  <c:v>5.5374664777946183</c:v>
                </c:pt>
                <c:pt idx="8">
                  <c:v>5.1299732435562708</c:v>
                </c:pt>
                <c:pt idx="9">
                  <c:v>5.1644520654617381</c:v>
                </c:pt>
                <c:pt idx="10">
                  <c:v>5.2271986551645124</c:v>
                </c:pt>
                <c:pt idx="11">
                  <c:v>4.7446077295940281</c:v>
                </c:pt>
                <c:pt idx="12">
                  <c:v>4.4831703708375397</c:v>
                </c:pt>
                <c:pt idx="13">
                  <c:v>4.2810316776084356</c:v>
                </c:pt>
                <c:pt idx="14">
                  <c:v>4.1254992534600188</c:v>
                </c:pt>
                <c:pt idx="15">
                  <c:v>4.0306044521693369</c:v>
                </c:pt>
                <c:pt idx="16">
                  <c:v>3.9502174617980561</c:v>
                </c:pt>
                <c:pt idx="17">
                  <c:v>3.9591691417246317</c:v>
                </c:pt>
                <c:pt idx="18">
                  <c:v>3.5424731845556883</c:v>
                </c:pt>
                <c:pt idx="19">
                  <c:v>3.2324302507888723</c:v>
                </c:pt>
                <c:pt idx="20">
                  <c:v>3.103926536143661</c:v>
                </c:pt>
                <c:pt idx="21">
                  <c:v>3.0066704531738879</c:v>
                </c:pt>
                <c:pt idx="22">
                  <c:v>3.0361413426710029</c:v>
                </c:pt>
                <c:pt idx="23">
                  <c:v>3.0147049488063287</c:v>
                </c:pt>
                <c:pt idx="24">
                  <c:v>2.8970817193520024</c:v>
                </c:pt>
                <c:pt idx="25">
                  <c:v>2.7452748955704256</c:v>
                </c:pt>
                <c:pt idx="26">
                  <c:v>2.665267176522117</c:v>
                </c:pt>
                <c:pt idx="27">
                  <c:v>2.5518019250358064</c:v>
                </c:pt>
                <c:pt idx="28">
                  <c:v>2.41870240174153</c:v>
                </c:pt>
                <c:pt idx="29">
                  <c:v>2.3411826691388953</c:v>
                </c:pt>
                <c:pt idx="30">
                  <c:v>2.260913225700671</c:v>
                </c:pt>
                <c:pt idx="31">
                  <c:v>2.1735097763205973</c:v>
                </c:pt>
                <c:pt idx="32">
                  <c:v>2.1004737200316379</c:v>
                </c:pt>
                <c:pt idx="33">
                  <c:v>2.050991956968983</c:v>
                </c:pt>
              </c:numCache>
            </c:numRef>
          </c:val>
          <c:smooth val="0"/>
          <c:extLst>
            <c:ext xmlns:c16="http://schemas.microsoft.com/office/drawing/2014/chart" uri="{C3380CC4-5D6E-409C-BE32-E72D297353CC}">
              <c16:uniqueId val="{00000059-7E96-4A23-B204-1EA9500DE5B3}"/>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'2.CO2-sector'!$T$85</c:f>
              <c:strCache>
                <c:ptCount val="1"/>
                <c:pt idx="0">
                  <c:v>■前年度比</c:v>
                </c:pt>
              </c:strCache>
            </c:strRef>
          </c:tx>
          <c:spPr>
            <a:ln>
              <a:noFill/>
            </a:ln>
          </c:spPr>
          <c:marker>
            <c:symbol val="none"/>
          </c:marker>
          <c:dLbls>
            <c:dLbl>
              <c:idx val="0"/>
              <c:layout>
                <c:manualLayout>
                  <c:x val="0.74744349740752347"/>
                  <c:y val="3.2526135133540547E-3"/>
                </c:manualLayout>
              </c:layout>
              <c:tx>
                <c:rich>
                  <a:bodyPr vertOverflow="overflow" horzOverflow="overflow" wrap="square" lIns="38100" tIns="19050" rIns="38100" bIns="19050" anchor="ctr">
                    <a:noAutofit/>
                  </a:bodyPr>
                  <a:lstStyle/>
                  <a:p>
                    <a:pPr>
                      <a:defRPr sz="1200">
                        <a:solidFill>
                          <a:srgbClr val="4572A7"/>
                        </a:solidFill>
                      </a:defRPr>
                    </a:pPr>
                    <a:r>
                      <a:rPr lang="en-US" altLang="ja-JP">
                        <a:solidFill>
                          <a:srgbClr val="4572A7"/>
                        </a:solidFill>
                      </a:rPr>
                      <a:t>(</a:t>
                    </a:r>
                    <a:fld id="{7D092586-E3BE-4991-B35A-ABEDE5290199}" type="CELLREF">
                      <a:rPr lang="en-US" altLang="ja-JP">
                        <a:solidFill>
                          <a:srgbClr val="4572A7"/>
                        </a:solidFill>
                      </a:rPr>
                      <a:pPr>
                        <a:defRPr sz="1200">
                          <a:solidFill>
                            <a:srgbClr val="4572A7"/>
                          </a:solidFill>
                        </a:defRPr>
                      </a:pPr>
                      <a:t>[CELLREF]</a:t>
                    </a:fld>
                    <a:r>
                      <a:rPr lang="en-US" altLang="ja-JP">
                        <a:solidFill>
                          <a:srgbClr val="4572A7"/>
                        </a:solidFill>
                      </a:rPr>
                      <a:t>)</a:t>
                    </a:r>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6.092757740652241E-2"/>
                      <c:h val="3.6425349908965454E-2"/>
                    </c:manualLayout>
                  </c15:layout>
                  <c15:dlblFieldTable>
                    <c15:dlblFTEntry>
                      <c15:txfldGUID>{7D092586-E3BE-4991-B35A-ABEDE5290199}</c15:txfldGUID>
                      <c15:f>'2.CO2-sector'!$BH$87</c15:f>
                      <c15:dlblFieldTableCache>
                        <c:ptCount val="1"/>
                        <c:pt idx="0">
                          <c:v>-5.4%</c:v>
                        </c:pt>
                      </c15:dlblFieldTableCache>
                    </c15:dlblFTEntry>
                  </c15:dlblFieldTable>
                  <c15:showDataLabelsRange val="0"/>
                </c:ext>
                <c:ext xmlns:c16="http://schemas.microsoft.com/office/drawing/2014/chart" uri="{C3380CC4-5D6E-409C-BE32-E72D297353CC}">
                  <c16:uniqueId val="{0000005A-7E96-4A23-B204-1EA9500DE5B3}"/>
                </c:ext>
              </c:extLst>
            </c:dLbl>
            <c:dLbl>
              <c:idx val="1"/>
              <c:layout>
                <c:manualLayout>
                  <c:x val="0.73647095636194093"/>
                  <c:y val="0.14477977444212467"/>
                </c:manualLayout>
              </c:layout>
              <c:tx>
                <c:rich>
                  <a:bodyPr vertOverflow="overflow" horzOverflow="overflow" wrap="square" lIns="38100" tIns="19050" rIns="38100" bIns="19050" anchor="ctr">
                    <a:spAutoFit/>
                  </a:bodyPr>
                  <a:lstStyle/>
                  <a:p>
                    <a:pPr>
                      <a:defRPr sz="1200">
                        <a:solidFill>
                          <a:srgbClr val="A8423F"/>
                        </a:solidFill>
                      </a:defRPr>
                    </a:pPr>
                    <a:r>
                      <a:rPr lang="en-US" altLang="ja-JP" sz="1200" baseline="0">
                        <a:solidFill>
                          <a:srgbClr val="A8423F"/>
                        </a:solidFill>
                      </a:rPr>
                      <a:t>(</a:t>
                    </a:r>
                    <a:fld id="{82586E8F-ADE6-4AEB-AD3C-AB6FB7712A82}" type="CELLREF">
                      <a:rPr lang="en-US" altLang="ja-JP" sz="1200" baseline="0">
                        <a:solidFill>
                          <a:srgbClr val="A8423F"/>
                        </a:solidFill>
                      </a:rPr>
                      <a:pPr>
                        <a:defRPr sz="1200">
                          <a:solidFill>
                            <a:srgbClr val="A8423F"/>
                          </a:solidFill>
                        </a:defRPr>
                      </a:pPr>
                      <a:t>[CELLREF]</a:t>
                    </a:fld>
                    <a:r>
                      <a:rPr lang="en-US" altLang="ja-JP" sz="1200" baseline="0">
                        <a:solidFill>
                          <a:srgbClr val="A8423F"/>
                        </a:solidFill>
                      </a:rPr>
                      <a:t>)</a:t>
                    </a:r>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dlblFTEntry>
                      <c15:txfldGUID>{82586E8F-ADE6-4AEB-AD3C-AB6FB7712A82}</c15:txfldGUID>
                      <c15:f>'2.CO2-sector'!$BH$88</c15:f>
                      <c15:dlblFieldTableCache>
                        <c:ptCount val="1"/>
                        <c:pt idx="0">
                          <c:v>-3.5%</c:v>
                        </c:pt>
                      </c15:dlblFieldTableCache>
                    </c15:dlblFTEntry>
                  </c15:dlblFieldTable>
                  <c15:showDataLabelsRange val="0"/>
                </c:ext>
                <c:ext xmlns:c16="http://schemas.microsoft.com/office/drawing/2014/chart" uri="{C3380CC4-5D6E-409C-BE32-E72D297353CC}">
                  <c16:uniqueId val="{0000005B-7E96-4A23-B204-1EA9500DE5B3}"/>
                </c:ext>
              </c:extLst>
            </c:dLbl>
            <c:dLbl>
              <c:idx val="2"/>
              <c:layout>
                <c:manualLayout>
                  <c:x val="0.71047722602659091"/>
                  <c:y val="0.26319573340661834"/>
                </c:manualLayout>
              </c:layout>
              <c:tx>
                <c:rich>
                  <a:bodyPr vertOverflow="overflow" horzOverflow="overflow" wrap="square" lIns="38100" tIns="19050" rIns="38100" bIns="19050" anchor="ctr">
                    <a:spAutoFit/>
                  </a:bodyPr>
                  <a:lstStyle/>
                  <a:p>
                    <a:pPr>
                      <a:defRPr sz="1200">
                        <a:solidFill>
                          <a:srgbClr val="86A44A"/>
                        </a:solidFill>
                      </a:defRPr>
                    </a:pPr>
                    <a:r>
                      <a:rPr lang="en-US" altLang="ja-JP" sz="1200" baseline="0">
                        <a:solidFill>
                          <a:srgbClr val="86A44A"/>
                        </a:solidFill>
                      </a:rPr>
                      <a:t>(</a:t>
                    </a:r>
                    <a:fld id="{8D7457DA-3593-4EE9-8A78-96584CAF0659}" type="CELLREF">
                      <a:rPr lang="en-US" altLang="ja-JP" sz="1200" baseline="0">
                        <a:solidFill>
                          <a:srgbClr val="86A44A"/>
                        </a:solidFill>
                      </a:rPr>
                      <a:pPr>
                        <a:defRPr sz="1200">
                          <a:solidFill>
                            <a:srgbClr val="86A44A"/>
                          </a:solidFill>
                        </a:defRPr>
                      </a:pPr>
                      <a:t>[CELLREF]</a:t>
                    </a:fld>
                    <a:r>
                      <a:rPr lang="en-US" altLang="ja-JP" sz="1200" baseline="0">
                        <a:solidFill>
                          <a:srgbClr val="86A44A"/>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{8D7457DA-3593-4EE9-8A78-96584CAF0659}</c15:txfldGUID>
                      <c15:f>'2.CO2-sector'!$BH$89</c15:f>
                      <c15:dlblFieldTableCache>
                        <c:ptCount val="1"/>
                        <c:pt idx="0">
                          <c:v>-0.6%</c:v>
                        </c:pt>
                      </c15:dlblFieldTableCache>
                    </c15:dlblFTEntry>
                  </c15:dlblFieldTable>
                  <c15:showDataLabelsRange val="0"/>
                </c:ext>
                <c:ext xmlns:c16="http://schemas.microsoft.com/office/drawing/2014/chart" uri="{C3380CC4-5D6E-409C-BE32-E72D297353CC}">
                  <c16:uniqueId val="{0000005C-7E96-4A23-B204-1EA9500DE5B3}"/>
                </c:ext>
              </c:extLst>
            </c:dLbl>
            <c:dLbl>
              <c:idx val="3"/>
              <c:layout>
                <c:manualLayout>
                  <c:x val="0.69013414738159606"/>
                  <c:y val="0.30042336582532142"/>
                </c:manualLayout>
              </c:layout>
              <c:tx>
                <c:rich>
                  <a:bodyPr vertOverflow="overflow" horzOverflow="overflow" wrap="square" lIns="38100" tIns="19050" rIns="38100" bIns="19050" anchor="ctr">
                    <a:noAutofit/>
                  </a:bodyPr>
                  <a:lstStyle/>
                  <a:p>
                    <a:pPr>
                      <a:defRPr sz="1200">
                        <a:solidFill>
                          <a:srgbClr val="6E548D"/>
                        </a:solidFill>
                      </a:defRPr>
                    </a:pPr>
                    <a:r>
                      <a:rPr lang="en-US" altLang="ja-JP" sz="1200" baseline="0">
                        <a:solidFill>
                          <a:srgbClr val="6E548D"/>
                        </a:solidFill>
                      </a:rPr>
                      <a:t>(</a:t>
                    </a:r>
                    <a:fld id="{7564A913-AC90-46EF-BFE4-1F4B0085B0A5}" type="CELLREF">
                      <a:rPr lang="en-US" altLang="ja-JP" sz="1200" baseline="0">
                        <a:solidFill>
                          <a:srgbClr val="6E548D"/>
                        </a:solidFill>
                      </a:rPr>
                      <a:pPr>
                        <a:defRPr sz="1200">
                          <a:solidFill>
                            <a:srgbClr val="6E548D"/>
                          </a:solidFill>
                        </a:defRPr>
                      </a:pPr>
                      <a:t>[CELLREF]</a:t>
                    </a:fld>
                    <a:r>
                      <a:rPr lang="en-US" altLang="ja-JP" sz="1200" baseline="0">
                        <a:solidFill>
                          <a:srgbClr val="6E548D"/>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1748969816891874E-2"/>
                      <c:h val="3.5616516632344102E-2"/>
                    </c:manualLayout>
                  </c15:layout>
                  <c15:dlblFieldTable>
                    <c15:dlblFTEntry>
                      <c15:txfldGUID>{7564A913-AC90-46EF-BFE4-1F4B0085B0A5}</c15:txfldGUID>
                      <c15:f>'2.CO2-sector'!$BH$90</c15:f>
                      <c15:dlblFieldTableCache>
                        <c:ptCount val="1"/>
                        <c:pt idx="0">
                          <c:v>-6.3%</c:v>
                        </c:pt>
                      </c15:dlblFieldTableCache>
                    </c15:dlblFTEntry>
                  </c15:dlblFieldTable>
                  <c15:showDataLabelsRange val="0"/>
                </c:ext>
                <c:ext xmlns:c16="http://schemas.microsoft.com/office/drawing/2014/chart" uri="{C3380CC4-5D6E-409C-BE32-E72D297353CC}">
                  <c16:uniqueId val="{0000005D-7E96-4A23-B204-1EA9500DE5B3}"/>
                </c:ext>
              </c:extLst>
            </c:dLbl>
            <c:dLbl>
              <c:idx val="4"/>
              <c:layout>
                <c:manualLayout>
                  <c:x val="0.68442216997792382"/>
                  <c:y val="0.37200412413123585"/>
                </c:manualLayout>
              </c:layout>
              <c:tx>
                <c:rich>
                  <a:bodyPr vertOverflow="overflow" horzOverflow="overflow" wrap="square" lIns="38100" tIns="19050" rIns="38100" bIns="19050" anchor="ctr">
                    <a:spAutoFit/>
                  </a:bodyPr>
                  <a:lstStyle/>
                  <a:p>
                    <a:pPr>
                      <a:defRPr sz="1200">
                        <a:solidFill>
                          <a:srgbClr val="3D96AE"/>
                        </a:solidFill>
                      </a:defRPr>
                    </a:pPr>
                    <a:r>
                      <a:rPr lang="en-US" altLang="ja-JP" sz="1200" baseline="0">
                        <a:solidFill>
                          <a:srgbClr val="3D96AE"/>
                        </a:solidFill>
                      </a:rPr>
                      <a:t>(</a:t>
                    </a:r>
                    <a:fld id="{A4617A11-8055-4D19-A05B-DF3699463B75}" type="CELLREF">
                      <a:rPr lang="en-US" altLang="ja-JP" sz="1200" baseline="0">
                        <a:solidFill>
                          <a:srgbClr val="3D96AE"/>
                        </a:solidFill>
                      </a:rPr>
                      <a:pPr>
                        <a:defRPr sz="1200">
                          <a:solidFill>
                            <a:srgbClr val="3D96AE"/>
                          </a:solidFill>
                        </a:defRPr>
                      </a:pPr>
                      <a:t>[CELLREF]</a:t>
                    </a:fld>
                    <a:r>
                      <a:rPr lang="en-US" altLang="ja-JP" sz="1200" baseline="0">
                        <a:solidFill>
                          <a:srgbClr val="3D96AE"/>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{A4617A11-8055-4D19-A05B-DF3699463B75}</c15:txfldGUID>
                      <c15:f>'2.CO2-sector'!$BH$91</c15:f>
                      <c15:dlblFieldTableCache>
                        <c:ptCount val="1"/>
                        <c:pt idx="0">
                          <c:v>-6.6%</c:v>
                        </c:pt>
                      </c15:dlblFieldTableCache>
                    </c15:dlblFTEntry>
                  </c15:dlblFieldTable>
                  <c15:showDataLabelsRange val="0"/>
                </c:ext>
                <c:ext xmlns:c16="http://schemas.microsoft.com/office/drawing/2014/chart" uri="{C3380CC4-5D6E-409C-BE32-E72D297353CC}">
                  <c16:uniqueId val="{0000005E-7E96-4A23-B204-1EA9500DE5B3}"/>
                </c:ext>
              </c:extLst>
            </c:dLbl>
            <c:dLbl>
              <c:idx val="5"/>
              <c:layout>
                <c:manualLayout>
                  <c:x val="0.66558000153837538"/>
                  <c:y val="0.46512596608297957"/>
                </c:manualLayout>
              </c:layout>
              <c:tx>
                <c:rich>
                  <a:bodyPr vertOverflow="overflow" horzOverflow="overflow" wrap="square" lIns="38100" tIns="19050" rIns="38100" bIns="19050" anchor="ctr">
                    <a:spAutoFit/>
                  </a:bodyPr>
                  <a:lstStyle/>
                  <a:p>
                    <a:pPr>
                      <a:defRPr sz="1200">
                        <a:solidFill>
                          <a:srgbClr val="F79646"/>
                        </a:solidFill>
                      </a:defRPr>
                    </a:pPr>
                    <a:r>
                      <a:rPr lang="en-US" altLang="ja-JP" sz="1200" baseline="0">
                        <a:solidFill>
                          <a:srgbClr val="F79646"/>
                        </a:solidFill>
                      </a:rPr>
                      <a:t>(</a:t>
                    </a:r>
                    <a:fld id="{2ACEDF70-D960-469B-AC5B-EB546276BF92}" type="CELLREF">
                      <a:rPr lang="en-US" altLang="ja-JP" sz="1200" baseline="0">
                        <a:solidFill>
                          <a:srgbClr val="F79646"/>
                        </a:solidFill>
                      </a:rPr>
                      <a:pPr>
                        <a:defRPr sz="1200">
                          <a:solidFill>
                            <a:srgbClr val="F79646"/>
                          </a:solidFill>
                        </a:defRPr>
                      </a:pPr>
                      <a:t>[CELLREF]</a:t>
                    </a:fld>
                    <a:r>
                      <a:rPr lang="en-US" altLang="ja-JP" sz="1200" baseline="0">
                        <a:solidFill>
                          <a:srgbClr val="F79646"/>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{2ACEDF70-D960-469B-AC5B-EB546276BF92}</c15:txfldGUID>
                      <c15:f>'2.CO2-sector'!$BH$92</c15:f>
                      <c15:dlblFieldTableCache>
                        <c:ptCount val="1"/>
                        <c:pt idx="0">
                          <c:v>-6.2%</c:v>
                        </c:pt>
                      </c15:dlblFieldTableCache>
                    </c15:dlblFTEntry>
                  </c15:dlblFieldTable>
                  <c15:showDataLabelsRange val="0"/>
                </c:ext>
                <c:ext xmlns:c16="http://schemas.microsoft.com/office/drawing/2014/chart" uri="{C3380CC4-5D6E-409C-BE32-E72D297353CC}">
                  <c16:uniqueId val="{0000005F-7E96-4A23-B204-1EA9500DE5B3}"/>
                </c:ext>
              </c:extLst>
            </c:dLbl>
            <c:dLbl>
              <c:idx val="6"/>
              <c:layout>
                <c:manualLayout>
                  <c:x val="0.64266051037435368"/>
                  <c:y val="0.55863569696539306"/>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r>
                      <a:rPr lang="en-US" altLang="ja-JP" sz="1200" baseline="0">
                        <a:solidFill>
                          <a:schemeClr val="accent1">
                            <a:lumMod val="60000"/>
                            <a:lumOff val="40000"/>
                          </a:schemeClr>
                        </a:solidFill>
                      </a:rPr>
                      <a:t>(</a:t>
                    </a:r>
                    <a:fld id="{DE9C44D7-823E-40CA-BD36-3DEE00BB542B}" type="CELLREF">
                      <a:rPr lang="en-US" altLang="ja-JP" sz="1200" baseline="0">
                        <a:solidFill>
                          <a:schemeClr val="accent1">
                            <a:lumMod val="60000"/>
                            <a:lumOff val="40000"/>
                          </a:schemeClr>
                        </a:solidFill>
                      </a:rPr>
                      <a:pPr>
                        <a:defRPr sz="1200">
                          <a:solidFill>
                            <a:schemeClr val="accent1">
                              <a:lumMod val="60000"/>
                              <a:lumOff val="40000"/>
                            </a:schemeClr>
                          </a:solidFill>
                        </a:defRPr>
                      </a:pPr>
                      <a:t>[CELLREF]</a:t>
                    </a:fld>
                    <a:r>
                      <a:rPr lang="en-US" altLang="ja-JP" sz="1200" baseline="0">
                        <a:solidFill>
                          <a:schemeClr val="accent1">
                            <a:lumMod val="60000"/>
                            <a:lumOff val="40000"/>
                          </a:schemeClr>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{DE9C44D7-823E-40CA-BD36-3DEE00BB542B}</c15:txfldGUID>
                      <c15:f>'2.CO2-sector'!$BH$93</c15:f>
                      <c15:dlblFieldTableCache>
                        <c:ptCount val="1"/>
                        <c:pt idx="0">
                          <c:v>-3.4%</c:v>
                        </c:pt>
                      </c15:dlblFieldTableCache>
                    </c15:dlblFTEntry>
                  </c15:dlblFieldTable>
                  <c15:showDataLabelsRange val="0"/>
                </c:ext>
                <c:ext xmlns:c16="http://schemas.microsoft.com/office/drawing/2014/chart" uri="{C3380CC4-5D6E-409C-BE32-E72D297353CC}">
                  <c16:uniqueId val="{00000060-7E96-4A23-B204-1EA9500DE5B3}"/>
                </c:ext>
              </c:extLst>
            </c:dLbl>
            <c:dLbl>
              <c:idx val="7"/>
              <c:layout>
                <c:manualLayout>
                  <c:x val="0.62711988392068052"/>
                  <c:y val="0.63379711067420119"/>
                </c:manualLayout>
              </c:layout>
              <c:tx>
                <c:rich>
                  <a:bodyPr vertOverflow="overflow" horzOverflow="overflow" wrap="square" lIns="38100" tIns="19050" rIns="38100" bIns="19050" anchor="ctr">
                    <a:spAutoFit/>
                  </a:bodyPr>
                  <a:lstStyle/>
                  <a:p>
                    <a:pPr>
                      <a:defRPr sz="1200">
                        <a:solidFill>
                          <a:srgbClr val="4A452A"/>
                        </a:solidFill>
                      </a:defRPr>
                    </a:pPr>
                    <a:r>
                      <a:rPr lang="en-US" altLang="ja-JP" sz="1200" baseline="0">
                        <a:solidFill>
                          <a:srgbClr val="4A452A"/>
                        </a:solidFill>
                      </a:rPr>
                      <a:t>(</a:t>
                    </a:r>
                    <a:fld id="{E4E21EBB-52CF-47F1-BA9B-CD1C6CB348E6}" type="CELLREF">
                      <a:rPr lang="en-US" altLang="ja-JP" sz="1200" baseline="0">
                        <a:solidFill>
                          <a:srgbClr val="4A452A"/>
                        </a:solidFill>
                      </a:rPr>
                      <a:pPr>
                        <a:defRPr sz="1200">
                          <a:solidFill>
                            <a:srgbClr val="4A452A"/>
                          </a:solidFill>
                        </a:defRPr>
                      </a:pPr>
                      <a:t>[CELLREF]</a:t>
                    </a:fld>
                    <a:r>
                      <a:rPr lang="en-US" altLang="ja-JP" sz="1200" baseline="0">
                        <a:solidFill>
                          <a:srgbClr val="4A452A"/>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{E4E21EBB-52CF-47F1-BA9B-CD1C6CB348E6}</c15:txfldGUID>
                      <c15:f>'2.CO2-sector'!$BH$94</c15:f>
                      <c15:dlblFieldTableCache>
                        <c:ptCount val="1"/>
                        <c:pt idx="0">
                          <c:v>-2.4%</c:v>
                        </c:pt>
                      </c15:dlblFieldTableCache>
                    </c15:dlblFTEntry>
                  </c15:dlblFieldTable>
                  <c15:showDataLabelsRange val="0"/>
                </c:ext>
                <c:ext xmlns:c16="http://schemas.microsoft.com/office/drawing/2014/chart" uri="{C3380CC4-5D6E-409C-BE32-E72D297353CC}">
                  <c16:uniqueId val="{00000061-7E96-4A23-B204-1EA9500DE5B3}"/>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7E96-4A23-B204-1EA9500DE5B3}"/>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'2.CO2-sector'!$BH$87:$BH$94</c:f>
              <c:numCache>
                <c:formatCode>#,##0.0%;[Red]\-#,##0.0%</c:formatCode>
                <c:ptCount val="8"/>
                <c:pt idx="0">
                  <c:v>-5.4320305441768801E-2</c:v>
                </c:pt>
                <c:pt idx="1">
                  <c:v>-3.4609967495464411E-2</c:v>
                </c:pt>
                <c:pt idx="2">
                  <c:v>-5.8101552014003799E-3</c:v>
                </c:pt>
                <c:pt idx="3">
                  <c:v>-6.258546538060572E-2</c:v>
                </c:pt>
                <c:pt idx="4">
                  <c:v>-6.5632399965684263E-2</c:v>
                </c:pt>
                <c:pt idx="5">
                  <c:v>-6.1680721911279823E-2</c:v>
                </c:pt>
                <c:pt idx="6">
                  <c:v>-3.361511537976325E-2</c:v>
                </c:pt>
                <c:pt idx="7">
                  <c:v>-2.3557430207653218E-2</c:v>
                </c:pt>
              </c:numCache>
            </c:numRef>
          </c:val>
          <c:smooth val="0"/>
          <c:extLst>
            <c:ext xmlns:c16="http://schemas.microsoft.com/office/drawing/2014/chart" uri="{C3380CC4-5D6E-409C-BE32-E72D297353CC}">
              <c16:uniqueId val="{00000063-7E96-4A23-B204-1EA9500DE5B3}"/>
            </c:ext>
          </c:extLst>
        </c:ser>
        <c:ser>
          <c:idx val="10"/>
          <c:order val="10"/>
          <c:tx>
            <c:strRef>
              <c:f>'2.CO2-sector'!$T$97</c:f>
              <c:strCache>
                <c:ptCount val="1"/>
                <c:pt idx="0">
                  <c:v>■2013年度比</c:v>
                </c:pt>
              </c:strCache>
            </c:strRef>
          </c:tx>
          <c:spPr>
            <a:ln>
              <a:noFill/>
            </a:ln>
          </c:spPr>
          <c:marker>
            <c:symbol val="none"/>
          </c:marker>
          <c:dLbls>
            <c:dLbl>
              <c:idx val="0"/>
              <c:layout>
                <c:manualLayout>
                  <c:x val="0.74290665043872472"/>
                  <c:y val="-0.22376993534208861"/>
                </c:manualLayout>
              </c:layout>
              <c:tx>
                <c:rich>
                  <a:bodyPr wrap="square" lIns="38100" tIns="19050" rIns="38100" bIns="19050" anchor="ctr">
                    <a:noAutofit/>
                  </a:bodyPr>
                  <a:lstStyle/>
                  <a:p>
                    <a:pPr>
                      <a:defRPr sz="1200" baseline="0">
                        <a:solidFill>
                          <a:srgbClr val="4572A7"/>
                        </a:solidFill>
                        <a:latin typeface="Calibri" panose="020F0502020204030204" pitchFamily="34" charset="0"/>
                        <a:ea typeface="ＭＳ Ｐゴシック" panose="020B0600070205080204" pitchFamily="50" charset="-128"/>
                      </a:defRPr>
                    </a:pPr>
                    <a:r>
                      <a:rPr lang="en-US" altLang="ja-JP" sz="1200" baseline="0">
                        <a:solidFill>
                          <a:srgbClr val="4572A7"/>
                        </a:solidFill>
                        <a:latin typeface="Calibri" panose="020F0502020204030204" pitchFamily="34" charset="0"/>
                        <a:ea typeface="ＭＳ Ｐゴシック" panose="020B0600070205080204" pitchFamily="50" charset="-128"/>
                      </a:rPr>
                      <a:t>〈</a:t>
                    </a:r>
                    <a:fld id="{29FE2C37-49DC-48B1-B7DF-C2F740DD80F5}" type="CELLREF">
                      <a:rPr lang="en-US" altLang="ja-JP" sz="1200" baseline="0">
                        <a:solidFill>
                          <a:srgbClr val="4572A7"/>
                        </a:solidFill>
                        <a:latin typeface="Calibri" panose="020F0502020204030204" pitchFamily="34" charset="0"/>
                        <a:ea typeface="ＭＳ Ｐゴシック" panose="020B0600070205080204" pitchFamily="50" charset="-128"/>
                      </a:rPr>
                      <a:pPr>
                        <a:defRPr sz="1200" baseline="0">
                          <a:solidFill>
                            <a:srgbClr val="4572A7"/>
                          </a:solidFill>
                          <a:latin typeface="Calibri" panose="020F0502020204030204" pitchFamily="34" charset="0"/>
                          <a:ea typeface="ＭＳ Ｐゴシック" panose="020B0600070205080204" pitchFamily="50" charset="-128"/>
                        </a:defRPr>
                      </a:pPr>
                      <a:t>[CELLREF]</a:t>
                    </a:fld>
                    <a:r>
                      <a:rPr lang="en-US" altLang="ja-JP" sz="1200" baseline="0">
                        <a:solidFill>
                          <a:srgbClr val="4572A7"/>
                        </a:solidFill>
                        <a:latin typeface="Calibri" panose="020F0502020204030204" pitchFamily="34" charset="0"/>
                        <a:ea typeface="ＭＳ Ｐゴシック" panose="020B0600070205080204" pitchFamily="50" charset="-128"/>
                      </a:rPr>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934895222982951E-2"/>
                      <c:h val="2.8144889415718414E-2"/>
                    </c:manualLayout>
                  </c15:layout>
                  <c15:dlblFieldTable>
                    <c15:dlblFTEntry>
                      <c15:txfldGUID>{29FE2C37-49DC-48B1-B7DF-C2F740DD80F5}</c15:txfldGUID>
                      <c15:f>'2.CO2-sector'!$BH$99</c15:f>
                      <c15:dlblFieldTableCache>
                        <c:ptCount val="1"/>
                        <c:pt idx="0">
                          <c:v>-24.6%</c:v>
                        </c:pt>
                      </c15:dlblFieldTableCache>
                    </c15:dlblFTEntry>
                  </c15:dlblFieldTable>
                  <c15:showDataLabelsRange val="0"/>
                </c:ext>
                <c:ext xmlns:c16="http://schemas.microsoft.com/office/drawing/2014/chart" uri="{C3380CC4-5D6E-409C-BE32-E72D297353CC}">
                  <c16:uniqueId val="{00000064-7E96-4A23-B204-1EA9500DE5B3}"/>
                </c:ext>
              </c:extLst>
            </c:dLbl>
            <c:dLbl>
              <c:idx val="1"/>
              <c:layout>
                <c:manualLayout>
                  <c:x val="0.72526781598309253"/>
                  <c:y val="-0.11379764675580513"/>
                </c:manualLayout>
              </c:layout>
              <c:tx>
                <c:rich>
                  <a:bodyPr wrap="square" lIns="38100" tIns="19050" rIns="38100" bIns="19050" anchor="ctr" anchorCtr="0">
                    <a:noAutofit/>
                  </a:bodyPr>
                  <a:lstStyle/>
                  <a:p>
                    <a:pPr algn="l">
                      <a:defRPr sz="1200" baseline="0">
                        <a:solidFill>
                          <a:srgbClr val="A8423F"/>
                        </a:solidFill>
                        <a:latin typeface="Calibri" panose="020F0502020204030204" pitchFamily="34" charset="0"/>
                        <a:ea typeface="ＭＳ Ｐゴシック" panose="020B0600070205080204" pitchFamily="50" charset="-128"/>
                      </a:defRPr>
                    </a:pPr>
                    <a:r>
                      <a:rPr lang="en-US" altLang="ja-JP"/>
                      <a:t>〈</a:t>
                    </a:r>
                    <a:fld id="{1CF8DDC8-D011-4A19-A43A-696BD6828F4B}" type="CELLREF">
                      <a:rPr lang="en-US" altLang="ja-JP"/>
                      <a:pPr algn="l">
                        <a:defRPr sz="1200" baseline="0">
                          <a:solidFill>
                            <a:srgbClr val="A8423F"/>
                          </a:solidFill>
                          <a:latin typeface="Calibri" panose="020F0502020204030204" pitchFamily="34" charset="0"/>
                          <a:ea typeface="ＭＳ Ｐゴシック" panose="020B0600070205080204" pitchFamily="50" charset="-128"/>
                        </a:defRPr>
                      </a:pPr>
                      <a:t>[CELLREF]</a:t>
                    </a:fld>
                    <a:r>
                      <a:rPr lang="en-US" altLang="ja-JP"/>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9293497389995101E-2"/>
                      <c:h val="3.2417866177029853E-2"/>
                    </c:manualLayout>
                  </c15:layout>
                  <c15:dlblFieldTable>
                    <c15:dlblFTEntry>
                      <c15:txfldGUID>{1CF8DDC8-D011-4A19-A43A-696BD6828F4B}</c15:txfldGUID>
                      <c15:f>'2.CO2-sector'!$BH$100</c15:f>
                      <c15:dlblFieldTableCache>
                        <c:ptCount val="1"/>
                        <c:pt idx="0">
                          <c:v>-25.9%</c:v>
                        </c:pt>
                      </c15:dlblFieldTableCache>
                    </c15:dlblFTEntry>
                  </c15:dlblFieldTable>
                  <c15:showDataLabelsRange val="0"/>
                </c:ext>
                <c:ext xmlns:c16="http://schemas.microsoft.com/office/drawing/2014/chart" uri="{C3380CC4-5D6E-409C-BE32-E72D297353CC}">
                  <c16:uniqueId val="{00000065-7E96-4A23-B204-1EA9500DE5B3}"/>
                </c:ext>
              </c:extLst>
            </c:dLbl>
            <c:dLbl>
              <c:idx val="2"/>
              <c:layout>
                <c:manualLayout>
                  <c:x val="0.69287883933238692"/>
                  <c:y val="8.5904689312211929E-2"/>
                </c:manualLayout>
              </c:layout>
              <c:tx>
                <c:rich>
                  <a:bodyPr wrap="square" lIns="38100" tIns="19050" rIns="38100" bIns="19050" anchor="ctr">
                    <a:noAutofit/>
                  </a:bodyPr>
                  <a:lstStyle/>
                  <a:p>
                    <a:pPr>
                      <a:defRPr sz="1200" baseline="0">
                        <a:solidFill>
                          <a:srgbClr val="86A44A"/>
                        </a:solidFill>
                        <a:latin typeface="Calibri" panose="020F0502020204030204" pitchFamily="34" charset="0"/>
                        <a:ea typeface="ＭＳ Ｐゴシック" panose="020B0600070205080204" pitchFamily="50" charset="-128"/>
                      </a:defRPr>
                    </a:pPr>
                    <a:r>
                      <a:rPr lang="en-US" altLang="ja-JP" sz="1200" baseline="0">
                        <a:solidFill>
                          <a:srgbClr val="86A44A"/>
                        </a:solidFill>
                        <a:latin typeface="Calibri" panose="020F0502020204030204" pitchFamily="34" charset="0"/>
                        <a:ea typeface="ＭＳ Ｐゴシック" panose="020B0600070205080204" pitchFamily="50" charset="-128"/>
                      </a:rPr>
                      <a:t>〈</a:t>
                    </a:r>
                    <a:fld id="{4F4CE221-7F87-44B2-B9AD-9C39D682DCF9}" type="CELLREF">
                      <a:rPr lang="en-US" altLang="ja-JP" sz="1200" baseline="0">
                        <a:solidFill>
                          <a:srgbClr val="86A44A"/>
                        </a:solidFill>
                        <a:latin typeface="Calibri" panose="020F0502020204030204" pitchFamily="34" charset="0"/>
                        <a:ea typeface="ＭＳ Ｐゴシック" panose="020B0600070205080204" pitchFamily="50" charset="-128"/>
                      </a:rPr>
                      <a:pPr>
                        <a:defRPr sz="1200" baseline="0">
                          <a:solidFill>
                            <a:srgbClr val="86A44A"/>
                          </a:solidFill>
                          <a:latin typeface="Calibri" panose="020F0502020204030204" pitchFamily="34" charset="0"/>
                          <a:ea typeface="ＭＳ Ｐゴシック" panose="020B0600070205080204" pitchFamily="50" charset="-128"/>
                        </a:defRPr>
                      </a:pPr>
                      <a:t>[CELLREF]</a:t>
                    </a:fld>
                    <a:r>
                      <a:rPr lang="en-US" altLang="ja-JP" sz="1200" baseline="0">
                        <a:solidFill>
                          <a:srgbClr val="86A44A"/>
                        </a:solidFill>
                        <a:latin typeface="Calibri" panose="020F0502020204030204" pitchFamily="34" charset="0"/>
                        <a:ea typeface="ＭＳ Ｐゴシック" panose="020B0600070205080204" pitchFamily="50" charset="-128"/>
                      </a:rPr>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9815695098768328E-2"/>
                      <c:h val="3.8460267064248835E-2"/>
                    </c:manualLayout>
                  </c15:layout>
                  <c15:dlblFieldTable>
                    <c15:dlblFTEntry>
                      <c15:txfldGUID>{4F4CE221-7F87-44B2-B9AD-9C39D682DCF9}</c15:txfldGUID>
                      <c15:f>'2.CO2-sector'!$BH$101</c15:f>
                      <c15:dlblFieldTableCache>
                        <c:ptCount val="1"/>
                        <c:pt idx="0">
                          <c:v>-14.6%</c:v>
                        </c:pt>
                      </c15:dlblFieldTableCache>
                    </c15:dlblFTEntry>
                  </c15:dlblFieldTable>
                  <c15:showDataLabelsRange val="0"/>
                </c:ext>
                <c:ext xmlns:c16="http://schemas.microsoft.com/office/drawing/2014/chart" uri="{C3380CC4-5D6E-409C-BE32-E72D297353CC}">
                  <c16:uniqueId val="{00000066-7E96-4A23-B204-1EA9500DE5B3}"/>
                </c:ext>
              </c:extLst>
            </c:dLbl>
            <c:dLbl>
              <c:idx val="3"/>
              <c:layout>
                <c:manualLayout>
                  <c:x val="0.68677441922404114"/>
                  <c:y val="-0.19098400089100467"/>
                </c:manualLayout>
              </c:layout>
              <c:tx>
                <c:rich>
                  <a:bodyPr wrap="square" lIns="38100" tIns="19050" rIns="38100" bIns="19050" anchor="ctr">
                    <a:noAutofit/>
                  </a:bodyPr>
                  <a:lstStyle/>
                  <a:p>
                    <a:pPr>
                      <a:defRPr sz="1200" baseline="0">
                        <a:solidFill>
                          <a:srgbClr val="6E548D"/>
                        </a:solidFill>
                        <a:latin typeface="Calibri" panose="020F0502020204030204" pitchFamily="34" charset="0"/>
                        <a:ea typeface="ＭＳ Ｐゴシック" panose="020B0600070205080204" pitchFamily="50" charset="-128"/>
                      </a:defRPr>
                    </a:pPr>
                    <a:r>
                      <a:rPr lang="en-US" altLang="ja-JP" sz="1200" baseline="0">
                        <a:solidFill>
                          <a:srgbClr val="6E548D"/>
                        </a:solidFill>
                        <a:latin typeface="Calibri" panose="020F0502020204030204" pitchFamily="34" charset="0"/>
                        <a:ea typeface="ＭＳ Ｐゴシック" panose="020B0600070205080204" pitchFamily="50" charset="-128"/>
                      </a:rPr>
                      <a:t>〈</a:t>
                    </a:r>
                    <a:fld id="{91389188-F810-4BD1-ACD3-59295D7A91B4}" type="CELLREF">
                      <a:rPr lang="en-US" altLang="ja-JP" sz="1200" baseline="0">
                        <a:solidFill>
                          <a:srgbClr val="6E548D"/>
                        </a:solidFill>
                        <a:latin typeface="Calibri" panose="020F0502020204030204" pitchFamily="34" charset="0"/>
                        <a:ea typeface="ＭＳ Ｐゴシック" panose="020B0600070205080204" pitchFamily="50" charset="-128"/>
                      </a:rPr>
                      <a:pPr>
                        <a:defRPr sz="1200" baseline="0">
                          <a:solidFill>
                            <a:srgbClr val="6E548D"/>
                          </a:solidFill>
                          <a:latin typeface="Calibri" panose="020F0502020204030204" pitchFamily="34" charset="0"/>
                          <a:ea typeface="ＭＳ Ｐゴシック" panose="020B0600070205080204" pitchFamily="50" charset="-128"/>
                        </a:defRPr>
                      </a:pPr>
                      <a:t>[CELLREF]</a:t>
                    </a:fld>
                    <a:r>
                      <a:rPr lang="en-US" altLang="ja-JP" sz="1200" baseline="0">
                        <a:solidFill>
                          <a:srgbClr val="6E548D"/>
                        </a:solidFill>
                        <a:latin typeface="Calibri" panose="020F0502020204030204" pitchFamily="34" charset="0"/>
                        <a:ea typeface="ＭＳ Ｐゴシック" panose="020B0600070205080204" pitchFamily="50" charset="-128"/>
                      </a:rPr>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006272677992661E-2"/>
                      <c:h val="4.0354643414512746E-2"/>
                    </c:manualLayout>
                  </c15:layout>
                  <c15:dlblFieldTable>
                    <c15:dlblFTEntry>
                      <c15:txfldGUID>{91389188-F810-4BD1-ACD3-59295D7A91B4}</c15:txfldGUID>
                      <c15:f>'2.CO2-sector'!$BH$102</c15:f>
                      <c15:dlblFieldTableCache>
                        <c:ptCount val="1"/>
                        <c:pt idx="0">
                          <c:v>-51.5%</c:v>
                        </c:pt>
                      </c15:dlblFieldTableCache>
                    </c15:dlblFTEntry>
                  </c15:dlblFieldTable>
                  <c15:showDataLabelsRange val="0"/>
                </c:ext>
                <c:ext xmlns:c16="http://schemas.microsoft.com/office/drawing/2014/chart" uri="{C3380CC4-5D6E-409C-BE32-E72D297353CC}">
                  <c16:uniqueId val="{00000067-7E96-4A23-B204-1EA9500DE5B3}"/>
                </c:ext>
              </c:extLst>
            </c:dLbl>
            <c:dLbl>
              <c:idx val="4"/>
              <c:layout>
                <c:manualLayout>
                  <c:x val="0.67271126106492185"/>
                  <c:y val="0.18045569709171108"/>
                </c:manualLayout>
              </c:layout>
              <c:tx>
                <c:rich>
                  <a:bodyPr wrap="square" lIns="38100" tIns="19050" rIns="38100" bIns="19050" anchor="ctr">
                    <a:noAutofit/>
                  </a:bodyPr>
                  <a:lstStyle/>
                  <a:p>
                    <a:pPr>
                      <a:defRPr sz="1200" baseline="0">
                        <a:solidFill>
                          <a:srgbClr val="3D96AE"/>
                        </a:solidFill>
                        <a:latin typeface="Calibri" panose="020F0502020204030204" pitchFamily="34" charset="0"/>
                        <a:ea typeface="ＭＳ Ｐゴシック" panose="020B0600070205080204" pitchFamily="50" charset="-128"/>
                      </a:defRPr>
                    </a:pPr>
                    <a:r>
                      <a:rPr lang="en-US" altLang="ja-JP" sz="1200" baseline="0">
                        <a:solidFill>
                          <a:srgbClr val="3D96AE"/>
                        </a:solidFill>
                        <a:latin typeface="Calibri" panose="020F0502020204030204" pitchFamily="34" charset="0"/>
                        <a:ea typeface="ＭＳ Ｐゴシック" panose="020B0600070205080204" pitchFamily="50" charset="-128"/>
                      </a:rPr>
                      <a:t>〈</a:t>
                    </a:r>
                    <a:fld id="{7D67C49A-2DDA-4221-BAF0-BF31DDC510D3}" type="CELLREF">
                      <a:rPr lang="en-US" altLang="ja-JP" sz="1200" baseline="0">
                        <a:solidFill>
                          <a:srgbClr val="3D96AE"/>
                        </a:solidFill>
                        <a:latin typeface="Calibri" panose="020F0502020204030204" pitchFamily="34" charset="0"/>
                        <a:ea typeface="ＭＳ Ｐゴシック" panose="020B0600070205080204" pitchFamily="50" charset="-128"/>
                      </a:rPr>
                      <a:pPr>
                        <a:defRPr sz="1200" baseline="0">
                          <a:solidFill>
                            <a:srgbClr val="3D96AE"/>
                          </a:solidFill>
                          <a:latin typeface="Calibri" panose="020F0502020204030204" pitchFamily="34" charset="0"/>
                          <a:ea typeface="ＭＳ Ｐゴシック" panose="020B0600070205080204" pitchFamily="50" charset="-128"/>
                        </a:defRPr>
                      </a:pPr>
                      <a:t>[CELLREF]</a:t>
                    </a:fld>
                    <a:r>
                      <a:rPr lang="en-US" altLang="ja-JP" sz="1200" baseline="0">
                        <a:solidFill>
                          <a:srgbClr val="3D96AE"/>
                        </a:solidFill>
                        <a:latin typeface="Calibri" panose="020F0502020204030204" pitchFamily="34" charset="0"/>
                        <a:ea typeface="ＭＳ Ｐゴシック" panose="020B0600070205080204" pitchFamily="50" charset="-128"/>
                      </a:rPr>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293584757816059E-2"/>
                      <c:h val="3.9953514298849711E-2"/>
                    </c:manualLayout>
                  </c15:layout>
                  <c15:dlblFieldTable>
                    <c15:dlblFTEntry>
                      <c15:txfldGUID>{7D67C49A-2DDA-4221-BAF0-BF31DDC510D3}</c15:txfldGUID>
                      <c15:f>'2.CO2-sector'!$BH$103</c15:f>
                      <c15:dlblFieldTableCache>
                        <c:ptCount val="1"/>
                        <c:pt idx="0">
                          <c:v>-23.1%</c:v>
                        </c:pt>
                      </c15:dlblFieldTableCache>
                    </c15:dlblFTEntry>
                  </c15:dlblFieldTable>
                  <c15:showDataLabelsRange val="0"/>
                </c:ext>
                <c:ext xmlns:c16="http://schemas.microsoft.com/office/drawing/2014/chart" uri="{C3380CC4-5D6E-409C-BE32-E72D297353CC}">
                  <c16:uniqueId val="{00000068-7E96-4A23-B204-1EA9500DE5B3}"/>
                </c:ext>
              </c:extLst>
            </c:dLbl>
            <c:dLbl>
              <c:idx val="5"/>
              <c:layout>
                <c:manualLayout>
                  <c:x val="0.65986828576317291"/>
                  <c:y val="0.27064726770143765"/>
                </c:manualLayout>
              </c:layout>
              <c:tx>
                <c:rich>
                  <a:bodyPr wrap="square" lIns="38100" tIns="19050" rIns="38100" bIns="19050" anchor="ctr">
                    <a:noAutofit/>
                  </a:bodyPr>
                  <a:lstStyle/>
                  <a:p>
                    <a:pPr>
                      <a:defRPr sz="1200" baseline="0">
                        <a:solidFill>
                          <a:srgbClr val="F79646"/>
                        </a:solidFill>
                        <a:latin typeface="Calibri" panose="020F0502020204030204" pitchFamily="34" charset="0"/>
                        <a:ea typeface="ＭＳ Ｐゴシック" panose="020B0600070205080204" pitchFamily="50" charset="-128"/>
                      </a:defRPr>
                    </a:pPr>
                    <a:r>
                      <a:rPr lang="en-US" altLang="ja-JP" sz="1200" baseline="0">
                        <a:solidFill>
                          <a:srgbClr val="F79646"/>
                        </a:solidFill>
                        <a:latin typeface="Calibri" panose="020F0502020204030204" pitchFamily="34" charset="0"/>
                        <a:ea typeface="ＭＳ Ｐゴシック" panose="020B0600070205080204" pitchFamily="50" charset="-128"/>
                      </a:rPr>
                      <a:t>〈</a:t>
                    </a:r>
                    <a:fld id="{8F8E930F-F370-4D71-9D25-82F874D92CBA}" type="CELLREF">
                      <a:rPr lang="en-US" altLang="ja-JP" sz="1200" baseline="0">
                        <a:solidFill>
                          <a:srgbClr val="F79646"/>
                        </a:solidFill>
                        <a:latin typeface="Calibri" panose="020F0502020204030204" pitchFamily="34" charset="0"/>
                        <a:ea typeface="ＭＳ Ｐゴシック" panose="020B0600070205080204" pitchFamily="50" charset="-128"/>
                      </a:rPr>
                      <a:pPr>
                        <a:defRPr sz="1200" baseline="0">
                          <a:solidFill>
                            <a:srgbClr val="F79646"/>
                          </a:solidFill>
                          <a:latin typeface="Calibri" panose="020F0502020204030204" pitchFamily="34" charset="0"/>
                          <a:ea typeface="ＭＳ Ｐゴシック" panose="020B0600070205080204" pitchFamily="50" charset="-128"/>
                        </a:defRPr>
                      </a:pPr>
                      <a:t>[CELLREF]</a:t>
                    </a:fld>
                    <a:r>
                      <a:rPr lang="en-US" altLang="ja-JP" sz="1200" baseline="0">
                        <a:solidFill>
                          <a:srgbClr val="F79646"/>
                        </a:solidFill>
                        <a:latin typeface="Calibri" panose="020F0502020204030204" pitchFamily="34" charset="0"/>
                        <a:ea typeface="ＭＳ Ｐゴシック" panose="020B0600070205080204" pitchFamily="50" charset="-128"/>
                      </a:rPr>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428972711429521E-2"/>
                      <c:h val="3.2321308982750541E-2"/>
                    </c:manualLayout>
                  </c15:layout>
                  <c15:dlblFieldTable>
                    <c15:dlblFTEntry>
                      <c15:txfldGUID>{8F8E930F-F370-4D71-9D25-82F874D92CBA}</c15:txfldGUID>
                      <c15:f>'2.CO2-sector'!$BH$104</c15:f>
                      <c15:dlblFieldTableCache>
                        <c:ptCount val="1"/>
                        <c:pt idx="0">
                          <c:v>-22.0%</c:v>
                        </c:pt>
                      </c15:dlblFieldTableCache>
                    </c15:dlblFTEntry>
                  </c15:dlblFieldTable>
                  <c15:showDataLabelsRange val="0"/>
                </c:ext>
                <c:ext xmlns:c16="http://schemas.microsoft.com/office/drawing/2014/chart" uri="{C3380CC4-5D6E-409C-BE32-E72D297353CC}">
                  <c16:uniqueId val="{00000069-7E96-4A23-B204-1EA9500DE5B3}"/>
                </c:ext>
              </c:extLst>
            </c:dLbl>
            <c:dLbl>
              <c:idx val="6"/>
              <c:layout>
                <c:manualLayout>
                  <c:x val="0.63756597615936728"/>
                  <c:y val="0.565148010128245"/>
                </c:manualLayout>
              </c:layout>
              <c:tx>
                <c:rich>
                  <a:bodyPr wrap="square" lIns="38100" tIns="19050" rIns="38100" bIns="19050" anchor="ctr">
                    <a:noAutofit/>
                  </a:bodyPr>
                  <a:lstStyle/>
                  <a:p>
                    <a:pPr>
                      <a:defRPr sz="1200" baseline="0">
                        <a:solidFill>
                          <a:schemeClr val="accent1">
                            <a:lumMod val="60000"/>
                            <a:lumOff val="40000"/>
                          </a:schemeClr>
                        </a:solidFill>
                        <a:latin typeface="Calibri" panose="020F0502020204030204" pitchFamily="34" charset="0"/>
                        <a:ea typeface="ＭＳ Ｐゴシック" panose="020B0600070205080204" pitchFamily="50" charset="-128"/>
                      </a:defRPr>
                    </a:pPr>
                    <a:r>
                      <a:rPr lang="en-US" altLang="ja-JP">
                        <a:solidFill>
                          <a:srgbClr val="8EA5CB"/>
                        </a:solidFill>
                      </a:rPr>
                      <a:t>〈+</a:t>
                    </a:r>
                    <a:fld id="{CAEA6FEA-3C53-49D6-8C28-2FF79C6992C5}" type="CELLREF">
                      <a:rPr lang="en-US" altLang="ja-JP">
                        <a:solidFill>
                          <a:srgbClr val="8EA5CB"/>
                        </a:solidFill>
                      </a:rPr>
                      <a:pPr>
                        <a:defRPr sz="1200" baseline="0">
                          <a:solidFill>
                            <a:schemeClr val="accent1">
                              <a:lumMod val="60000"/>
                              <a:lumOff val="40000"/>
                            </a:schemeClr>
                          </a:solidFill>
                          <a:latin typeface="Calibri" panose="020F0502020204030204" pitchFamily="34" charset="0"/>
                          <a:ea typeface="ＭＳ Ｐゴシック" panose="020B0600070205080204" pitchFamily="50" charset="-128"/>
                        </a:defRPr>
                      </a:pPr>
                      <a:t>[CELLREF]</a:t>
                    </a:fld>
                    <a:r>
                      <a:rPr lang="en-US" altLang="ja-JP">
                        <a:solidFill>
                          <a:srgbClr val="8EA5CB"/>
                        </a:solidFill>
                      </a:rPr>
                      <a:t>〉</a:t>
                    </a:r>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4095744901111321E-2"/>
                      <c:h val="2.7259948924562828E-2"/>
                    </c:manualLayout>
                  </c15:layout>
                  <c15:dlblFieldTable>
                    <c15:dlblFTEntry>
                      <c15:txfldGUID>{CAEA6FEA-3C53-49D6-8C28-2FF79C6992C5}</c15:txfldGUID>
                      <c15:f>'2.CO2-sector'!$BH$105</c15:f>
                      <c15:dlblFieldTableCache>
                        <c:ptCount val="1"/>
                        <c:pt idx="0">
                          <c:v>0.2%</c:v>
                        </c:pt>
                      </c15:dlblFieldTableCache>
                    </c15:dlblFTEntry>
                  </c15:dlblFieldTable>
                  <c15:showDataLabelsRange val="0"/>
                </c:ext>
                <c:ext xmlns:c16="http://schemas.microsoft.com/office/drawing/2014/chart" uri="{C3380CC4-5D6E-409C-BE32-E72D297353CC}">
                  <c16:uniqueId val="{0000006A-7E96-4A23-B204-1EA9500DE5B3}"/>
                </c:ext>
              </c:extLst>
            </c:dLbl>
            <c:dLbl>
              <c:idx val="7"/>
              <c:layout>
                <c:manualLayout>
                  <c:x val="0.6140520651120005"/>
                  <c:y val="0.30183450821984076"/>
                </c:manualLayout>
              </c:layout>
              <c:tx>
                <c:rich>
                  <a:bodyPr wrap="square" lIns="38100" tIns="19050" rIns="38100" bIns="19050" anchor="ctr">
                    <a:noAutofit/>
                  </a:bodyPr>
                  <a:lstStyle/>
                  <a:p>
                    <a:pPr>
                      <a:defRPr sz="1200" baseline="0">
                        <a:solidFill>
                          <a:srgbClr val="4A452A"/>
                        </a:solidFill>
                        <a:latin typeface="Calibri" panose="020F0502020204030204" pitchFamily="34" charset="0"/>
                        <a:ea typeface="ＭＳ Ｐゴシック" panose="020B0600070205080204" pitchFamily="50" charset="-128"/>
                      </a:defRPr>
                    </a:pPr>
                    <a:r>
                      <a:rPr lang="en-US" altLang="ja-JP" sz="1200" baseline="0">
                        <a:solidFill>
                          <a:srgbClr val="4A452A"/>
                        </a:solidFill>
                        <a:latin typeface="Calibri" panose="020F0502020204030204" pitchFamily="34" charset="0"/>
                        <a:ea typeface="ＭＳ Ｐゴシック" panose="020B0600070205080204" pitchFamily="50" charset="-128"/>
                      </a:rPr>
                      <a:t>〈</a:t>
                    </a:r>
                    <a:fld id="{F294AFB4-E733-4053-96F0-09AF457374FB}" type="CELLREF">
                      <a:rPr lang="en-US" altLang="ja-JP" sz="1200" baseline="0">
                        <a:solidFill>
                          <a:srgbClr val="4A452A"/>
                        </a:solidFill>
                        <a:latin typeface="Calibri" panose="020F0502020204030204" pitchFamily="34" charset="0"/>
                        <a:ea typeface="ＭＳ Ｐゴシック" panose="020B0600070205080204" pitchFamily="50" charset="-128"/>
                      </a:rPr>
                      <a:pPr>
                        <a:defRPr sz="1200" baseline="0">
                          <a:solidFill>
                            <a:srgbClr val="4A452A"/>
                          </a:solidFill>
                          <a:latin typeface="Calibri" panose="020F0502020204030204" pitchFamily="34" charset="0"/>
                          <a:ea typeface="ＭＳ Ｐゴシック" panose="020B0600070205080204" pitchFamily="50" charset="-128"/>
                        </a:defRPr>
                      </a:pPr>
                      <a:t>[CELLREF]</a:t>
                    </a:fld>
                    <a:r>
                      <a:rPr lang="en-US" altLang="ja-JP" sz="1200" baseline="0">
                        <a:solidFill>
                          <a:srgbClr val="4A452A"/>
                        </a:solidFill>
                        <a:latin typeface="Calibri" panose="020F0502020204030204" pitchFamily="34" charset="0"/>
                        <a:ea typeface="ＭＳ Ｐゴシック" panose="020B0600070205080204" pitchFamily="50" charset="-128"/>
                      </a:rPr>
                      <a:t>〉</a:t>
                    </a:r>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0401902733784877E-2"/>
                      <c:h val="2.9890960579152023E-2"/>
                    </c:manualLayout>
                  </c15:layout>
                  <c15:dlblFieldTable>
                    <c15:dlblFTEntry>
                      <c15:txfldGUID>{F294AFB4-E733-4053-96F0-09AF457374FB}</c15:txfldGUID>
                      <c15:f>'2.CO2-sector'!$BH$106</c15:f>
                      <c15:dlblFieldTableCache>
                        <c:ptCount val="1"/>
                        <c:pt idx="0">
                          <c:v>-32.0%</c:v>
                        </c:pt>
                      </c15:dlblFieldTableCache>
                    </c15:dlblFTEntry>
                  </c15:dlblFieldTable>
                  <c15:showDataLabelsRange val="0"/>
                </c:ext>
                <c:ext xmlns:c16="http://schemas.microsoft.com/office/drawing/2014/chart" uri="{C3380CC4-5D6E-409C-BE32-E72D297353CC}">
                  <c16:uniqueId val="{0000006B-7E96-4A23-B204-1EA9500DE5B3}"/>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7E96-4A23-B204-1EA9500DE5B3}"/>
                </c:ext>
              </c:extLst>
            </c:dLbl>
            <c:numFmt formatCode="&quot;〈&quot;\+#,##0.0%&quot;〉&quot;;[Black]&quot;〈&quot;\-#,##0.0%&quot;〉&quot;" sourceLinked="0"/>
            <c:spPr>
              <a:noFill/>
              <a:ln>
                <a:noFill/>
              </a:ln>
              <a:effectLst/>
            </c:spPr>
            <c:txPr>
              <a:bodyPr wrap="square" lIns="38100" tIns="19050" rIns="38100" bIns="19050" anchor="ctr">
                <a:spAutoFit/>
              </a:bodyPr>
              <a:lstStyle/>
              <a:p>
                <a:pPr>
                  <a:defRPr sz="1200" baseline="0">
                    <a:latin typeface="Calibri" panose="020F0502020204030204" pitchFamily="34" charset="0"/>
                    <a:ea typeface="ＭＳ Ｐゴシック" panose="020B0600070205080204" pitchFamily="50"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'2.CO2-sector'!$BH$99:$BH$106</c:f>
              <c:numCache>
                <c:formatCode>#,##0.0%;[Red]\-#,##0.0%</c:formatCode>
                <c:ptCount val="8"/>
                <c:pt idx="0">
                  <c:v>-0.24581612283800558</c:v>
                </c:pt>
                <c:pt idx="1">
                  <c:v>-0.2588444775588753</c:v>
                </c:pt>
                <c:pt idx="2">
                  <c:v>-0.14642173249664281</c:v>
                </c:pt>
                <c:pt idx="3">
                  <c:v>-0.51509929466973259</c:v>
                </c:pt>
                <c:pt idx="4">
                  <c:v>-0.23103568278343256</c:v>
                </c:pt>
                <c:pt idx="5">
                  <c:v>-0.21971765071294769</c:v>
                </c:pt>
                <c:pt idx="6">
                  <c:v>1.5829631898602869E-3</c:v>
                </c:pt>
                <c:pt idx="7">
                  <c:v>-0.319670749941525</c:v>
                </c:pt>
              </c:numCache>
            </c:numRef>
          </c:val>
          <c:smooth val="0"/>
          <c:extLst>
            <c:ext xmlns:c16="http://schemas.microsoft.com/office/drawing/2014/chart" uri="{C3380CC4-5D6E-409C-BE32-E72D297353CC}">
              <c16:uniqueId val="{0000006D-7E96-4A23-B204-1EA9500DE5B3}"/>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mn-lt"/>
                <a:cs typeface="Times New Roman" panose="02020603050405020304" pitchFamily="18" charset="0"/>
              </a:defRPr>
            </a:pPr>
            <a:r>
              <a:rPr lang="en-US" altLang="ja-JP" sz="1800" b="1" i="0" baseline="0">
                <a:effectLst/>
                <a:latin typeface="+mn-lt"/>
                <a:cs typeface="Times New Roman" panose="02020603050405020304" pitchFamily="18" charset="0"/>
              </a:rPr>
              <a:t>Trends in 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(by purpose)</a:t>
            </a:r>
            <a:endParaRPr lang="ja-JP" altLang="ja-JP" sz="1600">
              <a:effectLst/>
              <a:latin typeface="+mn-lt"/>
              <a:cs typeface="Times New Roman" panose="02020603050405020304" pitchFamily="18" charset="0"/>
            </a:endParaRPr>
          </a:p>
        </c:rich>
      </c:tx>
      <c:layout>
        <c:manualLayout>
          <c:xMode val="edge"/>
          <c:yMode val="edge"/>
          <c:x val="0.17689822294022617"/>
          <c:y val="9.9611489633137831E-2"/>
        </c:manualLayout>
      </c:layout>
      <c:overlay val="0"/>
    </c:title>
    <c:autoTitleDeleted val="0"/>
    <c:plotArea>
      <c:layout>
        <c:manualLayout>
          <c:layoutTarget val="inner"/>
          <c:xMode val="edge"/>
          <c:yMode val="edge"/>
          <c:x val="0.12124013888888906"/>
          <c:y val="0.19592268742485225"/>
          <c:w val="0.72296416666666652"/>
          <c:h val="0.61614667712855153"/>
        </c:manualLayout>
      </c:layout>
      <c:barChart>
        <c:barDir val="col"/>
        <c:grouping val="stacked"/>
        <c:varyColors val="0"/>
        <c:ser>
          <c:idx val="0"/>
          <c:order val="0"/>
          <c:tx>
            <c:strRef>
              <c:f>'12.Household (per capita)'!$Z$41</c:f>
              <c:strCache>
                <c:ptCount val="1"/>
                <c:pt idx="0">
                  <c:v>Heating</c:v>
                </c:pt>
              </c:strCache>
            </c:strRef>
          </c:tx>
          <c:spPr>
            <a:solidFill>
              <a:srgbClr val="C0504D">
                <a:lumMod val="75000"/>
              </a:srgbClr>
            </a:solidFill>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capita)'!$AA$41:$BH$41</c:f>
              <c:numCache>
                <c:formatCode>#,##0_);[Red]\(#,##0\)</c:formatCode>
                <c:ptCount val="34"/>
                <c:pt idx="0">
                  <c:v>222.88218861319689</c:v>
                </c:pt>
                <c:pt idx="1">
                  <c:v>225.40781012054646</c:v>
                </c:pt>
                <c:pt idx="2">
                  <c:v>241.47515071728714</c:v>
                </c:pt>
                <c:pt idx="3">
                  <c:v>251.43893049492681</c:v>
                </c:pt>
                <c:pt idx="4">
                  <c:v>254.3144016458769</c:v>
                </c:pt>
                <c:pt idx="5">
                  <c:v>268.20288768020566</c:v>
                </c:pt>
                <c:pt idx="6">
                  <c:v>281.34389167234042</c:v>
                </c:pt>
                <c:pt idx="7">
                  <c:v>268.46574672144385</c:v>
                </c:pt>
                <c:pt idx="8">
                  <c:v>266.79466231538345</c:v>
                </c:pt>
                <c:pt idx="9">
                  <c:v>281.02880821042635</c:v>
                </c:pt>
                <c:pt idx="10">
                  <c:v>301.93375796970446</c:v>
                </c:pt>
                <c:pt idx="11">
                  <c:v>288.20687769258882</c:v>
                </c:pt>
                <c:pt idx="12">
                  <c:v>309.64316318654789</c:v>
                </c:pt>
                <c:pt idx="13">
                  <c:v>291.87119864937324</c:v>
                </c:pt>
                <c:pt idx="14">
                  <c:v>305.68340951529746</c:v>
                </c:pt>
                <c:pt idx="15">
                  <c:v>322.81128245819167</c:v>
                </c:pt>
                <c:pt idx="16">
                  <c:v>299.42580825990376</c:v>
                </c:pt>
                <c:pt idx="17">
                  <c:v>307.37474127774254</c:v>
                </c:pt>
                <c:pt idx="18">
                  <c:v>294.26844325737505</c:v>
                </c:pt>
                <c:pt idx="19">
                  <c:v>294.26452226391933</c:v>
                </c:pt>
                <c:pt idx="20">
                  <c:v>323.03001115777823</c:v>
                </c:pt>
                <c:pt idx="21">
                  <c:v>335.17142677121655</c:v>
                </c:pt>
                <c:pt idx="22">
                  <c:v>353.88093545797869</c:v>
                </c:pt>
                <c:pt idx="23">
                  <c:v>350.43240909193077</c:v>
                </c:pt>
                <c:pt idx="24">
                  <c:v>333.63742947762722</c:v>
                </c:pt>
                <c:pt idx="25">
                  <c:v>316.63515798573968</c:v>
                </c:pt>
                <c:pt idx="26">
                  <c:v>315.92755680543263</c:v>
                </c:pt>
                <c:pt idx="27">
                  <c:v>331.7155430784386</c:v>
                </c:pt>
                <c:pt idx="28">
                  <c:v>285.22360534545982</c:v>
                </c:pt>
                <c:pt idx="29">
                  <c:v>283.42278845378388</c:v>
                </c:pt>
                <c:pt idx="30">
                  <c:v>304.20842532882085</c:v>
                </c:pt>
                <c:pt idx="31">
                  <c:v>312.46978560147971</c:v>
                </c:pt>
                <c:pt idx="32">
                  <c:v>295.74681895508758</c:v>
                </c:pt>
                <c:pt idx="33">
                  <c:v>275.41177410690636</c:v>
                </c:pt>
              </c:numCache>
            </c:numRef>
          </c:val>
          <c:extLst>
            <c:ext xmlns:c16="http://schemas.microsoft.com/office/drawing/2014/chart" uri="{C3380CC4-5D6E-409C-BE32-E72D297353CC}">
              <c16:uniqueId val="{00000000-A65F-4226-AC3B-747B466089ED}"/>
            </c:ext>
          </c:extLst>
        </c:ser>
        <c:ser>
          <c:idx val="1"/>
          <c:order val="1"/>
          <c:tx>
            <c:strRef>
              <c:f>'12.Household (per capita)'!$Z$42</c:f>
              <c:strCache>
                <c:ptCount val="1"/>
                <c:pt idx="0">
                  <c:v>Cooling</c:v>
                </c:pt>
              </c:strCache>
            </c:strRef>
          </c:tx>
          <c:spPr>
            <a:solidFill>
              <a:srgbClr val="4F81BD">
                <a:lumMod val="75000"/>
              </a:srgbClr>
            </a:solidFill>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capita)'!$AA$42:$BH$42</c:f>
              <c:numCache>
                <c:formatCode>#,##0.0_);[Red]\(#,##0.0\)</c:formatCode>
                <c:ptCount val="34"/>
                <c:pt idx="0">
                  <c:v>31.190763346404214</c:v>
                </c:pt>
                <c:pt idx="1">
                  <c:v>31.607531283693902</c:v>
                </c:pt>
                <c:pt idx="2">
                  <c:v>32.9863073589256</c:v>
                </c:pt>
                <c:pt idx="3">
                  <c:v>31.384330183429508</c:v>
                </c:pt>
                <c:pt idx="4">
                  <c:v>35.859713491447891</c:v>
                </c:pt>
                <c:pt idx="5">
                  <c:v>35.142059493307904</c:v>
                </c:pt>
                <c:pt idx="6">
                  <c:v>35.102846433952557</c:v>
                </c:pt>
                <c:pt idx="7">
                  <c:v>34.427347649568247</c:v>
                </c:pt>
                <c:pt idx="8">
                  <c:v>33.584206302010678</c:v>
                </c:pt>
                <c:pt idx="9">
                  <c:v>35.963950814364964</c:v>
                </c:pt>
                <c:pt idx="10">
                  <c:v>35.718235078533525</c:v>
                </c:pt>
                <c:pt idx="11">
                  <c:v>36.180959110542183</c:v>
                </c:pt>
                <c:pt idx="12">
                  <c:v>39.200714351275124</c:v>
                </c:pt>
                <c:pt idx="13">
                  <c:v>41.387829656204246</c:v>
                </c:pt>
                <c:pt idx="14">
                  <c:v>41.503754766351513</c:v>
                </c:pt>
                <c:pt idx="15">
                  <c:v>42.178275426469284</c:v>
                </c:pt>
                <c:pt idx="16">
                  <c:v>40.362829803828006</c:v>
                </c:pt>
                <c:pt idx="17">
                  <c:v>45.837488061206614</c:v>
                </c:pt>
                <c:pt idx="18">
                  <c:v>45.137838701047173</c:v>
                </c:pt>
                <c:pt idx="19">
                  <c:v>43.442782332765503</c:v>
                </c:pt>
                <c:pt idx="20">
                  <c:v>49.431353333764335</c:v>
                </c:pt>
                <c:pt idx="21">
                  <c:v>54.846115983915738</c:v>
                </c:pt>
                <c:pt idx="22">
                  <c:v>62.472147456250497</c:v>
                </c:pt>
                <c:pt idx="23">
                  <c:v>63.050848900516435</c:v>
                </c:pt>
                <c:pt idx="24">
                  <c:v>58.077133910675379</c:v>
                </c:pt>
                <c:pt idx="25">
                  <c:v>53.524123449970254</c:v>
                </c:pt>
                <c:pt idx="26">
                  <c:v>49.991802977506211</c:v>
                </c:pt>
                <c:pt idx="27">
                  <c:v>49.171188410676116</c:v>
                </c:pt>
                <c:pt idx="28">
                  <c:v>41.483219523383987</c:v>
                </c:pt>
                <c:pt idx="29">
                  <c:v>39.006926457474087</c:v>
                </c:pt>
                <c:pt idx="30">
                  <c:v>41.16519503480842</c:v>
                </c:pt>
                <c:pt idx="31">
                  <c:v>40.830026164877694</c:v>
                </c:pt>
                <c:pt idx="32">
                  <c:v>55.923235541461437</c:v>
                </c:pt>
                <c:pt idx="33">
                  <c:v>52.279999070035238</c:v>
                </c:pt>
              </c:numCache>
            </c:numRef>
          </c:val>
          <c:extLst>
            <c:ext xmlns:c16="http://schemas.microsoft.com/office/drawing/2014/chart" uri="{C3380CC4-5D6E-409C-BE32-E72D297353CC}">
              <c16:uniqueId val="{00000001-A65F-4226-AC3B-747B466089ED}"/>
            </c:ext>
          </c:extLst>
        </c:ser>
        <c:ser>
          <c:idx val="2"/>
          <c:order val="2"/>
          <c:tx>
            <c:strRef>
              <c:f>'12.Household (per capita)'!$Z$43</c:f>
              <c:strCache>
                <c:ptCount val="1"/>
                <c:pt idx="0">
                  <c:v>Hot Water</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capita)'!$AA$43:$BH$43</c:f>
              <c:numCache>
                <c:formatCode>#,##0_);[Red]\(#,##0\)</c:formatCode>
                <c:ptCount val="34"/>
                <c:pt idx="0">
                  <c:v>281.74537804143597</c:v>
                </c:pt>
                <c:pt idx="1">
                  <c:v>284.95804806310298</c:v>
                </c:pt>
                <c:pt idx="2">
                  <c:v>292.52808694509821</c:v>
                </c:pt>
                <c:pt idx="3">
                  <c:v>299.81896106655194</c:v>
                </c:pt>
                <c:pt idx="4">
                  <c:v>295.01249523061261</c:v>
                </c:pt>
                <c:pt idx="5">
                  <c:v>303.58049195393858</c:v>
                </c:pt>
                <c:pt idx="6">
                  <c:v>306.56374366670894</c:v>
                </c:pt>
                <c:pt idx="7">
                  <c:v>292.71590075707809</c:v>
                </c:pt>
                <c:pt idx="8">
                  <c:v>289.57152666508978</c:v>
                </c:pt>
                <c:pt idx="9">
                  <c:v>294.52769506469974</c:v>
                </c:pt>
                <c:pt idx="10">
                  <c:v>299.40077584437933</c:v>
                </c:pt>
                <c:pt idx="11">
                  <c:v>288.38692629633016</c:v>
                </c:pt>
                <c:pt idx="12">
                  <c:v>298.3995109712813</c:v>
                </c:pt>
                <c:pt idx="13">
                  <c:v>295.84142602153753</c:v>
                </c:pt>
                <c:pt idx="14">
                  <c:v>289.36747378977964</c:v>
                </c:pt>
                <c:pt idx="15">
                  <c:v>295.6224246701438</c:v>
                </c:pt>
                <c:pt idx="16">
                  <c:v>282.85852814899152</c:v>
                </c:pt>
                <c:pt idx="17">
                  <c:v>288.37852655313577</c:v>
                </c:pt>
                <c:pt idx="18">
                  <c:v>275.7581530515381</c:v>
                </c:pt>
                <c:pt idx="19">
                  <c:v>271.21656799147894</c:v>
                </c:pt>
                <c:pt idx="20">
                  <c:v>285.83346717942226</c:v>
                </c:pt>
                <c:pt idx="21">
                  <c:v>287.55222745693413</c:v>
                </c:pt>
                <c:pt idx="22">
                  <c:v>301.32497188437753</c:v>
                </c:pt>
                <c:pt idx="23">
                  <c:v>297.29782580745217</c:v>
                </c:pt>
                <c:pt idx="24">
                  <c:v>286.37432484589124</c:v>
                </c:pt>
                <c:pt idx="25">
                  <c:v>273.87138716253008</c:v>
                </c:pt>
                <c:pt idx="26">
                  <c:v>270.70244004441736</c:v>
                </c:pt>
                <c:pt idx="27">
                  <c:v>283.27234445537357</c:v>
                </c:pt>
                <c:pt idx="28">
                  <c:v>253.02010380622187</c:v>
                </c:pt>
                <c:pt idx="29">
                  <c:v>257.30757284539601</c:v>
                </c:pt>
                <c:pt idx="30">
                  <c:v>271.84717237716382</c:v>
                </c:pt>
                <c:pt idx="31">
                  <c:v>257.46345858592088</c:v>
                </c:pt>
                <c:pt idx="32">
                  <c:v>240.72056844167761</c:v>
                </c:pt>
                <c:pt idx="33">
                  <c:v>227.0293060056423</c:v>
                </c:pt>
              </c:numCache>
            </c:numRef>
          </c:val>
          <c:extLst>
            <c:ext xmlns:c16="http://schemas.microsoft.com/office/drawing/2014/chart" uri="{C3380CC4-5D6E-409C-BE32-E72D297353CC}">
              <c16:uniqueId val="{00000002-A65F-4226-AC3B-747B466089ED}"/>
            </c:ext>
          </c:extLst>
        </c:ser>
        <c:ser>
          <c:idx val="3"/>
          <c:order val="3"/>
          <c:tx>
            <c:strRef>
              <c:f>'12.Household (per capita)'!$Z$44</c:f>
              <c:strCache>
                <c:ptCount val="1"/>
                <c:pt idx="0">
                  <c:v>Cooking</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capita)'!$AA$44:$BH$44</c:f>
              <c:numCache>
                <c:formatCode>#,##0_);[Red]\(#,##0\)</c:formatCode>
                <c:ptCount val="34"/>
                <c:pt idx="0">
                  <c:v>80.851893491414131</c:v>
                </c:pt>
                <c:pt idx="1">
                  <c:v>82.878320143178172</c:v>
                </c:pt>
                <c:pt idx="2">
                  <c:v>84.940243288923398</c:v>
                </c:pt>
                <c:pt idx="3">
                  <c:v>86.951828300613641</c:v>
                </c:pt>
                <c:pt idx="4">
                  <c:v>88.04527180931467</c:v>
                </c:pt>
                <c:pt idx="5">
                  <c:v>89.903195695583804</c:v>
                </c:pt>
                <c:pt idx="6">
                  <c:v>90.613042618228647</c:v>
                </c:pt>
                <c:pt idx="7">
                  <c:v>87.836324839637967</c:v>
                </c:pt>
                <c:pt idx="8">
                  <c:v>87.98935602935758</c:v>
                </c:pt>
                <c:pt idx="9">
                  <c:v>89.737950590695732</c:v>
                </c:pt>
                <c:pt idx="10">
                  <c:v>89.903873245794443</c:v>
                </c:pt>
                <c:pt idx="11">
                  <c:v>87.989079587001598</c:v>
                </c:pt>
                <c:pt idx="12">
                  <c:v>90.733120959302084</c:v>
                </c:pt>
                <c:pt idx="13">
                  <c:v>93.829730781277121</c:v>
                </c:pt>
                <c:pt idx="14">
                  <c:v>89.926924330617723</c:v>
                </c:pt>
                <c:pt idx="15">
                  <c:v>90.575542576894591</c:v>
                </c:pt>
                <c:pt idx="16">
                  <c:v>88.544617265482941</c:v>
                </c:pt>
                <c:pt idx="17">
                  <c:v>92.699662753871976</c:v>
                </c:pt>
                <c:pt idx="18">
                  <c:v>89.494255969416258</c:v>
                </c:pt>
                <c:pt idx="19">
                  <c:v>87.551243703601031</c:v>
                </c:pt>
                <c:pt idx="20">
                  <c:v>93.467343271148067</c:v>
                </c:pt>
                <c:pt idx="21">
                  <c:v>96.24692176084875</c:v>
                </c:pt>
                <c:pt idx="22">
                  <c:v>105.60149329372831</c:v>
                </c:pt>
                <c:pt idx="23">
                  <c:v>107.14605022723508</c:v>
                </c:pt>
                <c:pt idx="24">
                  <c:v>104.05938937424783</c:v>
                </c:pt>
                <c:pt idx="25">
                  <c:v>101.17535606073291</c:v>
                </c:pt>
                <c:pt idx="26">
                  <c:v>99.745706795218183</c:v>
                </c:pt>
                <c:pt idx="27">
                  <c:v>104.9621049176815</c:v>
                </c:pt>
                <c:pt idx="28">
                  <c:v>95.192636619565349</c:v>
                </c:pt>
                <c:pt idx="29">
                  <c:v>98.155136942194929</c:v>
                </c:pt>
                <c:pt idx="30">
                  <c:v>105.35342162874808</c:v>
                </c:pt>
                <c:pt idx="31">
                  <c:v>100.15388383061916</c:v>
                </c:pt>
                <c:pt idx="32">
                  <c:v>100.81778307272265</c:v>
                </c:pt>
                <c:pt idx="33">
                  <c:v>94.916421745003973</c:v>
                </c:pt>
              </c:numCache>
            </c:numRef>
          </c:val>
          <c:extLst>
            <c:ext xmlns:c16="http://schemas.microsoft.com/office/drawing/2014/chart" uri="{C3380CC4-5D6E-409C-BE32-E72D297353CC}">
              <c16:uniqueId val="{00000003-A65F-4226-AC3B-747B466089ED}"/>
            </c:ext>
          </c:extLst>
        </c:ser>
        <c:ser>
          <c:idx val="4"/>
          <c:order val="4"/>
          <c:tx>
            <c:strRef>
              <c:f>'12.Household (per capita)'!$Z$45</c:f>
              <c:strCache>
                <c:ptCount val="1"/>
                <c:pt idx="0">
                  <c:v>Power, etc.*1</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capita)'!$AA$45:$BH$45</c:f>
              <c:numCache>
                <c:formatCode>#,##0_);[Red]\(#,##0\)</c:formatCode>
                <c:ptCount val="34"/>
                <c:pt idx="0">
                  <c:v>403.88411700646202</c:v>
                </c:pt>
                <c:pt idx="1">
                  <c:v>410.09225272721659</c:v>
                </c:pt>
                <c:pt idx="2">
                  <c:v>428.7925961051069</c:v>
                </c:pt>
                <c:pt idx="3">
                  <c:v>408.70863859564349</c:v>
                </c:pt>
                <c:pt idx="4">
                  <c:v>467.80207933668112</c:v>
                </c:pt>
                <c:pt idx="5">
                  <c:v>459.20431199536307</c:v>
                </c:pt>
                <c:pt idx="6">
                  <c:v>459.42582318779199</c:v>
                </c:pt>
                <c:pt idx="7">
                  <c:v>451.27739486596215</c:v>
                </c:pt>
                <c:pt idx="8">
                  <c:v>440.87580402797869</c:v>
                </c:pt>
                <c:pt idx="9">
                  <c:v>472.78687768981524</c:v>
                </c:pt>
                <c:pt idx="10">
                  <c:v>470.19920910634391</c:v>
                </c:pt>
                <c:pt idx="11">
                  <c:v>474.19505983097349</c:v>
                </c:pt>
                <c:pt idx="12">
                  <c:v>511.51425674006305</c:v>
                </c:pt>
                <c:pt idx="13">
                  <c:v>537.68134627200584</c:v>
                </c:pt>
                <c:pt idx="14">
                  <c:v>536.82160149076242</c:v>
                </c:pt>
                <c:pt idx="15">
                  <c:v>543.15451481393029</c:v>
                </c:pt>
                <c:pt idx="16">
                  <c:v>517.49939188754706</c:v>
                </c:pt>
                <c:pt idx="17">
                  <c:v>585.11922751791292</c:v>
                </c:pt>
                <c:pt idx="18">
                  <c:v>573.66886929096188</c:v>
                </c:pt>
                <c:pt idx="19">
                  <c:v>549.71392478471455</c:v>
                </c:pt>
                <c:pt idx="20">
                  <c:v>622.7615481343023</c:v>
                </c:pt>
                <c:pt idx="21">
                  <c:v>699.65572095190589</c:v>
                </c:pt>
                <c:pt idx="22">
                  <c:v>807.44633273493707</c:v>
                </c:pt>
                <c:pt idx="23">
                  <c:v>826.22347100044101</c:v>
                </c:pt>
                <c:pt idx="24">
                  <c:v>772.15632469425373</c:v>
                </c:pt>
                <c:pt idx="25">
                  <c:v>722.57566657459847</c:v>
                </c:pt>
                <c:pt idx="26">
                  <c:v>685.86039198099036</c:v>
                </c:pt>
                <c:pt idx="27">
                  <c:v>686.20355657621951</c:v>
                </c:pt>
                <c:pt idx="28">
                  <c:v>589.46643156886614</c:v>
                </c:pt>
                <c:pt idx="29">
                  <c:v>565.0064195248849</c:v>
                </c:pt>
                <c:pt idx="30">
                  <c:v>608.54790966801443</c:v>
                </c:pt>
                <c:pt idx="31">
                  <c:v>567.13120112785612</c:v>
                </c:pt>
                <c:pt idx="32">
                  <c:v>572.17145697126614</c:v>
                </c:pt>
                <c:pt idx="33">
                  <c:v>534.89614734792906</c:v>
                </c:pt>
              </c:numCache>
            </c:numRef>
          </c:val>
          <c:extLst>
            <c:ext xmlns:c16="http://schemas.microsoft.com/office/drawing/2014/chart" uri="{C3380CC4-5D6E-409C-BE32-E72D297353CC}">
              <c16:uniqueId val="{00000004-A65F-4226-AC3B-747B466089ED}"/>
            </c:ext>
          </c:extLst>
        </c:ser>
        <c:ser>
          <c:idx val="5"/>
          <c:order val="5"/>
          <c:tx>
            <c:strRef>
              <c:f>'12.Household (per capita)'!$Z$46</c:f>
              <c:strCache>
                <c:ptCount val="1"/>
                <c:pt idx="0">
                  <c:v>Car</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capita)'!$AA$46:$BH$46</c:f>
              <c:numCache>
                <c:formatCode>#,##0_);[Red]\(#,##0\)</c:formatCode>
                <c:ptCount val="34"/>
                <c:pt idx="0">
                  <c:v>400.48095751189169</c:v>
                </c:pt>
                <c:pt idx="1">
                  <c:v>397.70507903091408</c:v>
                </c:pt>
                <c:pt idx="2">
                  <c:v>457.6901475081948</c:v>
                </c:pt>
                <c:pt idx="3">
                  <c:v>489.43738456490263</c:v>
                </c:pt>
                <c:pt idx="4">
                  <c:v>538.95148368251114</c:v>
                </c:pt>
                <c:pt idx="5">
                  <c:v>539.99277319287057</c:v>
                </c:pt>
                <c:pt idx="6">
                  <c:v>582.70257507677991</c:v>
                </c:pt>
                <c:pt idx="7">
                  <c:v>532.08063690530889</c:v>
                </c:pt>
                <c:pt idx="8">
                  <c:v>567.07998663645049</c:v>
                </c:pt>
                <c:pt idx="9">
                  <c:v>596.74669461195117</c:v>
                </c:pt>
                <c:pt idx="10">
                  <c:v>612.30908477563946</c:v>
                </c:pt>
                <c:pt idx="11">
                  <c:v>604.44000325495324</c:v>
                </c:pt>
                <c:pt idx="12">
                  <c:v>613.52926954879956</c:v>
                </c:pt>
                <c:pt idx="13">
                  <c:v>624.12207915746535</c:v>
                </c:pt>
                <c:pt idx="14">
                  <c:v>612.11801821207655</c:v>
                </c:pt>
                <c:pt idx="15">
                  <c:v>596.9181217775855</c:v>
                </c:pt>
                <c:pt idx="16">
                  <c:v>581.43080127602911</c:v>
                </c:pt>
                <c:pt idx="17">
                  <c:v>570.76066441194882</c:v>
                </c:pt>
                <c:pt idx="18">
                  <c:v>572.94469134062444</c:v>
                </c:pt>
                <c:pt idx="19">
                  <c:v>541.67297443988195</c:v>
                </c:pt>
                <c:pt idx="20">
                  <c:v>538.79063017233273</c:v>
                </c:pt>
                <c:pt idx="21">
                  <c:v>523.6044014255499</c:v>
                </c:pt>
                <c:pt idx="22">
                  <c:v>536.49276149949242</c:v>
                </c:pt>
                <c:pt idx="23">
                  <c:v>517.37738581414999</c:v>
                </c:pt>
                <c:pt idx="24">
                  <c:v>486.20369197698659</c:v>
                </c:pt>
                <c:pt idx="25">
                  <c:v>488.55297321998137</c:v>
                </c:pt>
                <c:pt idx="26">
                  <c:v>468.21966789941479</c:v>
                </c:pt>
                <c:pt idx="27">
                  <c:v>478.47738987823777</c:v>
                </c:pt>
                <c:pt idx="28">
                  <c:v>490.18489442471764</c:v>
                </c:pt>
                <c:pt idx="29">
                  <c:v>488.78557690042385</c:v>
                </c:pt>
                <c:pt idx="30">
                  <c:v>420.68256468949699</c:v>
                </c:pt>
                <c:pt idx="31">
                  <c:v>433.81251621387452</c:v>
                </c:pt>
                <c:pt idx="32">
                  <c:v>464.23350146499661</c:v>
                </c:pt>
                <c:pt idx="33">
                  <c:v>474.17660431742337</c:v>
                </c:pt>
              </c:numCache>
            </c:numRef>
          </c:val>
          <c:extLst>
            <c:ext xmlns:c16="http://schemas.microsoft.com/office/drawing/2014/chart" uri="{C3380CC4-5D6E-409C-BE32-E72D297353CC}">
              <c16:uniqueId val="{00000005-A65F-4226-AC3B-747B466089ED}"/>
            </c:ext>
          </c:extLst>
        </c:ser>
        <c:ser>
          <c:idx val="6"/>
          <c:order val="6"/>
          <c:tx>
            <c:strRef>
              <c:f>'12.Household (per capita)'!$Z$47</c:f>
              <c:strCache>
                <c:ptCount val="1"/>
                <c:pt idx="0">
                  <c:v>Municipal Solid Waste</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capita)'!$AA$47:$BH$47</c:f>
              <c:numCache>
                <c:formatCode>#,##0.0_);[Red]\(#,##0.0\)</c:formatCode>
                <c:ptCount val="34"/>
                <c:pt idx="0">
                  <c:v>91.644765250327623</c:v>
                </c:pt>
                <c:pt idx="1">
                  <c:v>93.571142602063546</c:v>
                </c:pt>
                <c:pt idx="2">
                  <c:v>94.657706869416458</c:v>
                </c:pt>
                <c:pt idx="3">
                  <c:v>94.682076070498809</c:v>
                </c:pt>
                <c:pt idx="4">
                  <c:v>98.325838030301966</c:v>
                </c:pt>
                <c:pt idx="5">
                  <c:v>100.3574240874852</c:v>
                </c:pt>
                <c:pt idx="6">
                  <c:v>103.39429916325352</c:v>
                </c:pt>
                <c:pt idx="7">
                  <c:v>105.41857918515315</c:v>
                </c:pt>
                <c:pt idx="8">
                  <c:v>106.05242404821199</c:v>
                </c:pt>
                <c:pt idx="9">
                  <c:v>108.62746400223612</c:v>
                </c:pt>
                <c:pt idx="10">
                  <c:v>112.47941577202184</c:v>
                </c:pt>
                <c:pt idx="11">
                  <c:v>114.39253474579533</c:v>
                </c:pt>
                <c:pt idx="12">
                  <c:v>116.63814742422502</c:v>
                </c:pt>
                <c:pt idx="13">
                  <c:v>118.05300763568577</c:v>
                </c:pt>
                <c:pt idx="14">
                  <c:v>112.09190781483078</c:v>
                </c:pt>
                <c:pt idx="15">
                  <c:v>103.97774234639593</c:v>
                </c:pt>
                <c:pt idx="16">
                  <c:v>94.884176840365782</c:v>
                </c:pt>
                <c:pt idx="17">
                  <c:v>92.552055487709765</c:v>
                </c:pt>
                <c:pt idx="18">
                  <c:v>90.320049086478818</c:v>
                </c:pt>
                <c:pt idx="19">
                  <c:v>75.215227606318038</c:v>
                </c:pt>
                <c:pt idx="20">
                  <c:v>72.97957781780336</c:v>
                </c:pt>
                <c:pt idx="21">
                  <c:v>79.978484464357976</c:v>
                </c:pt>
                <c:pt idx="22">
                  <c:v>81.625309180872037</c:v>
                </c:pt>
                <c:pt idx="23">
                  <c:v>76.356168148066203</c:v>
                </c:pt>
                <c:pt idx="24">
                  <c:v>67.929416720653791</c:v>
                </c:pt>
                <c:pt idx="25">
                  <c:v>66.388424821245991</c:v>
                </c:pt>
                <c:pt idx="26">
                  <c:v>65.945222415643514</c:v>
                </c:pt>
                <c:pt idx="27">
                  <c:v>68.075961731991484</c:v>
                </c:pt>
                <c:pt idx="28">
                  <c:v>67.873062139727566</c:v>
                </c:pt>
                <c:pt idx="29">
                  <c:v>70.916815269934276</c:v>
                </c:pt>
                <c:pt idx="30">
                  <c:v>73.341865236685408</c:v>
                </c:pt>
                <c:pt idx="31">
                  <c:v>71.989239316392641</c:v>
                </c:pt>
                <c:pt idx="32">
                  <c:v>71.021668548676118</c:v>
                </c:pt>
                <c:pt idx="33">
                  <c:v>69.535056588225913</c:v>
                </c:pt>
              </c:numCache>
            </c:numRef>
          </c:val>
          <c:extLst>
            <c:ext xmlns:c16="http://schemas.microsoft.com/office/drawing/2014/chart" uri="{C3380CC4-5D6E-409C-BE32-E72D297353CC}">
              <c16:uniqueId val="{00000006-A65F-4226-AC3B-747B466089ED}"/>
            </c:ext>
          </c:extLst>
        </c:ser>
        <c:ser>
          <c:idx val="7"/>
          <c:order val="7"/>
          <c:tx>
            <c:strRef>
              <c:f>'12.Household (per capita)'!$Z$48</c:f>
              <c:strCache>
                <c:ptCount val="1"/>
                <c:pt idx="0">
                  <c:v>Water and Wastewater</c:v>
                </c:pt>
              </c:strCache>
            </c:strRef>
          </c:tx>
          <c:spPr>
            <a:ln>
              <a:solidFill>
                <a:sysClr val="windowText" lastClr="000000"/>
              </a:solidFill>
            </a:ln>
          </c:spPr>
          <c:invertIfNegative val="0"/>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capita)'!$AA$48:$BH$48</c:f>
              <c:numCache>
                <c:formatCode>#,##0.0_);[Red]\(#,##0.0\)</c:formatCode>
                <c:ptCount val="34"/>
                <c:pt idx="0">
                  <c:v>17.495678656597232</c:v>
                </c:pt>
                <c:pt idx="1">
                  <c:v>22.018172153399338</c:v>
                </c:pt>
                <c:pt idx="2">
                  <c:v>26.612594802677791</c:v>
                </c:pt>
                <c:pt idx="3">
                  <c:v>28.754850756468876</c:v>
                </c:pt>
                <c:pt idx="4">
                  <c:v>36.430408442277873</c:v>
                </c:pt>
                <c:pt idx="5">
                  <c:v>38.379782977107595</c:v>
                </c:pt>
                <c:pt idx="6">
                  <c:v>35.6858414674019</c:v>
                </c:pt>
                <c:pt idx="7">
                  <c:v>32.540361075434156</c:v>
                </c:pt>
                <c:pt idx="8">
                  <c:v>30.25290215273732</c:v>
                </c:pt>
                <c:pt idx="9">
                  <c:v>29.343746370076538</c:v>
                </c:pt>
                <c:pt idx="10">
                  <c:v>28.333465102610685</c:v>
                </c:pt>
                <c:pt idx="11">
                  <c:v>26.711789109487796</c:v>
                </c:pt>
                <c:pt idx="12">
                  <c:v>27.640678412383021</c:v>
                </c:pt>
                <c:pt idx="13">
                  <c:v>27.916619929567897</c:v>
                </c:pt>
                <c:pt idx="14">
                  <c:v>26.503480281939591</c:v>
                </c:pt>
                <c:pt idx="15">
                  <c:v>25.84824781766746</c:v>
                </c:pt>
                <c:pt idx="16">
                  <c:v>25.172060322258808</c:v>
                </c:pt>
                <c:pt idx="17">
                  <c:v>27.919196906807269</c:v>
                </c:pt>
                <c:pt idx="18">
                  <c:v>32.9720309024786</c:v>
                </c:pt>
                <c:pt idx="19">
                  <c:v>35.395132984055202</c:v>
                </c:pt>
                <c:pt idx="20">
                  <c:v>35.225078421601957</c:v>
                </c:pt>
                <c:pt idx="21">
                  <c:v>38.813935515496603</c:v>
                </c:pt>
                <c:pt idx="22">
                  <c:v>50.976077582546225</c:v>
                </c:pt>
                <c:pt idx="23">
                  <c:v>43.593450404784846</c:v>
                </c:pt>
                <c:pt idx="24">
                  <c:v>43.549346304688115</c:v>
                </c:pt>
                <c:pt idx="25">
                  <c:v>38.680808382131858</c:v>
                </c:pt>
                <c:pt idx="26">
                  <c:v>36.677640104697637</c:v>
                </c:pt>
                <c:pt idx="27">
                  <c:v>38.02795173574799</c:v>
                </c:pt>
                <c:pt idx="28">
                  <c:v>40.980088331716459</c:v>
                </c:pt>
                <c:pt idx="29">
                  <c:v>38.607628191874092</c:v>
                </c:pt>
                <c:pt idx="30">
                  <c:v>33.492238266595457</c:v>
                </c:pt>
                <c:pt idx="31">
                  <c:v>30.17643963649526</c:v>
                </c:pt>
                <c:pt idx="32">
                  <c:v>37.463773049444995</c:v>
                </c:pt>
                <c:pt idx="33">
                  <c:v>35.347891547526018</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'12.Household (per capita)'!$Y$40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'12.Household (per capita)'!$AA$39:$BH$39</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'12.Household (per capita)'!$AA$40:$BH$40</c:f>
              <c:numCache>
                <c:formatCode>#,##0_);[Red]\(#,##0\)</c:formatCode>
                <c:ptCount val="34"/>
                <c:pt idx="0">
                  <c:v>1530.1757419177297</c:v>
                </c:pt>
                <c:pt idx="1">
                  <c:v>1548.2383561241147</c:v>
                </c:pt>
                <c:pt idx="2">
                  <c:v>1659.6828335956302</c:v>
                </c:pt>
                <c:pt idx="3">
                  <c:v>1691.1770000330357</c:v>
                </c:pt>
                <c:pt idx="4">
                  <c:v>1814.7416916690238</c:v>
                </c:pt>
                <c:pt idx="5">
                  <c:v>1834.7629270758625</c:v>
                </c:pt>
                <c:pt idx="6">
                  <c:v>1894.8320632864577</c:v>
                </c:pt>
                <c:pt idx="7">
                  <c:v>1804.7622919995865</c:v>
                </c:pt>
                <c:pt idx="8">
                  <c:v>1822.2008681772199</c:v>
                </c:pt>
                <c:pt idx="9">
                  <c:v>1908.7631873542662</c:v>
                </c:pt>
                <c:pt idx="10">
                  <c:v>1950.2778168950279</c:v>
                </c:pt>
                <c:pt idx="11">
                  <c:v>1920.5032296276729</c:v>
                </c:pt>
                <c:pt idx="12">
                  <c:v>2007.2988615938773</c:v>
                </c:pt>
                <c:pt idx="13">
                  <c:v>2030.703238103117</c:v>
                </c:pt>
                <c:pt idx="14">
                  <c:v>2014.0165702016557</c:v>
                </c:pt>
                <c:pt idx="15">
                  <c:v>2021.0861518872782</c:v>
                </c:pt>
                <c:pt idx="16">
                  <c:v>1930.1782138044073</c:v>
                </c:pt>
                <c:pt idx="17">
                  <c:v>2010.6415629703354</c:v>
                </c:pt>
                <c:pt idx="18">
                  <c:v>1974.5643315999203</c:v>
                </c:pt>
                <c:pt idx="19">
                  <c:v>1898.4723761067344</c:v>
                </c:pt>
                <c:pt idx="20">
                  <c:v>2021.5190094881532</c:v>
                </c:pt>
                <c:pt idx="21">
                  <c:v>2115.8692343302259</c:v>
                </c:pt>
                <c:pt idx="22">
                  <c:v>2299.8200290901832</c:v>
                </c:pt>
                <c:pt idx="23">
                  <c:v>2281.4776093945761</c:v>
                </c:pt>
                <c:pt idx="24">
                  <c:v>2151.9870573050239</c:v>
                </c:pt>
                <c:pt idx="25">
                  <c:v>2061.4038976569304</c:v>
                </c:pt>
                <c:pt idx="26">
                  <c:v>1993.0704290233207</c:v>
                </c:pt>
                <c:pt idx="27">
                  <c:v>2039.906040784367</c:v>
                </c:pt>
                <c:pt idx="28">
                  <c:v>1863.4240417596586</c:v>
                </c:pt>
                <c:pt idx="29">
                  <c:v>1841.208864585966</c:v>
                </c:pt>
                <c:pt idx="30">
                  <c:v>1858.6387922303336</c:v>
                </c:pt>
                <c:pt idx="31">
                  <c:v>1814.0265504775159</c:v>
                </c:pt>
                <c:pt idx="32">
                  <c:v>1838.0988060453333</c:v>
                </c:pt>
                <c:pt idx="33">
                  <c:v>1763.5932007286922</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tickLblSkip val="1"/>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5008410945967904"/>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ja-JP" altLang="ja-JP" sz="1200" b="1" i="0" baseline="0">
                <a:effectLst/>
              </a:rPr>
              <a:t>森林等の吸収源対策による吸収量の推移</a:t>
            </a:r>
            <a:endParaRPr lang="ja-JP" altLang="ja-JP" sz="1200">
              <a:effectLst/>
            </a:endParaRPr>
          </a:p>
        </c:rich>
      </c:tx>
      <c:layout>
        <c:manualLayout>
          <c:xMode val="edge"/>
          <c:yMode val="edge"/>
          <c:x val="0.24001797667258479"/>
          <c:y val="2.434983697757555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ltLang="ja-JP"/>
        </a:p>
      </c:txPr>
    </c:title>
    <c:autoTitleDeleted val="0"/>
    <c:plotArea>
      <c:layout>
        <c:manualLayout>
          <c:layoutTarget val="inner"/>
          <c:xMode val="edge"/>
          <c:yMode val="edge"/>
          <c:x val="0.14608591839343807"/>
          <c:y val="0.21930600639758979"/>
          <c:w val="0.82142350543057985"/>
          <c:h val="0.62094512014697067"/>
        </c:manualLayout>
      </c:layout>
      <c:barChart>
        <c:barDir val="col"/>
        <c:grouping val="stacked"/>
        <c:varyColors val="0"/>
        <c:ser>
          <c:idx val="0"/>
          <c:order val="0"/>
          <c:tx>
            <c:strRef>
              <c:f>'13.NDC-LULUCF'!$C$6:$E$6</c:f>
              <c:strCache>
                <c:ptCount val="3"/>
                <c:pt idx="0">
                  <c:v>森林吸収源対策</c:v>
                </c:pt>
              </c:strCache>
            </c:strRef>
          </c:tx>
          <c:spPr>
            <a:solidFill>
              <a:srgbClr val="009C89"/>
            </a:solidFill>
            <a:ln>
              <a:noFill/>
            </a:ln>
            <a:effectLst/>
          </c:spPr>
          <c:invertIfNegative val="0"/>
          <c:dLbls>
            <c:delete val="1"/>
          </c:dLbls>
          <c:cat>
            <c:numRef>
              <c:f>'13.NDC-LULUCF'!$AY$4:$BH$4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'13.NDC-LULUCF'!$AY$6:$BH$6</c:f>
              <c:numCache>
                <c:formatCode>\+#,##0.0_ ;\−#,##0.0_ ;#,##0.0_ ;@</c:formatCode>
                <c:ptCount val="10"/>
                <c:pt idx="0">
                  <c:v>-61.002248337611341</c:v>
                </c:pt>
                <c:pt idx="1">
                  <c:v>-57.374414504711893</c:v>
                </c:pt>
                <c:pt idx="2">
                  <c:v>-55.557794878970718</c:v>
                </c:pt>
                <c:pt idx="3">
                  <c:v>-55.256604635311298</c:v>
                </c:pt>
                <c:pt idx="4">
                  <c:v>-53.844449884448295</c:v>
                </c:pt>
                <c:pt idx="5">
                  <c:v>-49.436562549956548</c:v>
                </c:pt>
                <c:pt idx="6">
                  <c:v>-47.122574683785686</c:v>
                </c:pt>
                <c:pt idx="7">
                  <c:v>-47.958955950616662</c:v>
                </c:pt>
                <c:pt idx="8">
                  <c:v>-45.52389601264975</c:v>
                </c:pt>
                <c:pt idx="9">
                  <c:v>-45.173977282861692</c:v>
                </c:pt>
              </c:numCache>
            </c:numRef>
          </c:val>
          <c:extLst xmlns:c15="http://schemas.microsoft.com/office/drawing/2012/chart">
            <c:ext xmlns:c16="http://schemas.microsoft.com/office/drawing/2014/chart" uri="{C3380CC4-5D6E-409C-BE32-E72D297353CC}">
              <c16:uniqueId val="{00000000-96EC-4A41-95FC-A3833E4E6526}"/>
            </c:ext>
          </c:extLst>
        </c:ser>
        <c:ser>
          <c:idx val="1"/>
          <c:order val="1"/>
          <c:tx>
            <c:strRef>
              <c:f>'13.NDC-LULUCF'!$C$12:$E$12</c:f>
              <c:strCache>
                <c:ptCount val="3"/>
                <c:pt idx="0">
                  <c:v>農地土壌吸収源対策</c:v>
                </c:pt>
              </c:strCache>
            </c:strRef>
          </c:tx>
          <c:spPr>
            <a:solidFill>
              <a:srgbClr val="C89E28"/>
            </a:solidFill>
            <a:ln>
              <a:noFill/>
            </a:ln>
            <a:effectLst/>
          </c:spPr>
          <c:invertIfNegative val="0"/>
          <c:dLbls>
            <c:delete val="1"/>
          </c:dLbls>
          <c:cat>
            <c:numRef>
              <c:f>'13.NDC-LULUCF'!$AY$4:$BH$4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'13.NDC-LULUCF'!$AY$12:$BH$12</c:f>
              <c:numCache>
                <c:formatCode>\+#,##0.0_ ;\−#,##0.0_ ;#,##0.0_ ;@</c:formatCode>
                <c:ptCount val="10"/>
                <c:pt idx="0">
                  <c:v>-5.921907168082269</c:v>
                </c:pt>
                <c:pt idx="1">
                  <c:v>-6.3069012816517338</c:v>
                </c:pt>
                <c:pt idx="2">
                  <c:v>-6.6471527003455222</c:v>
                </c:pt>
                <c:pt idx="3">
                  <c:v>-6.4251416084365465</c:v>
                </c:pt>
                <c:pt idx="4">
                  <c:v>-6.3960464761740772</c:v>
                </c:pt>
                <c:pt idx="5">
                  <c:v>-6.8266784931047129</c:v>
                </c:pt>
                <c:pt idx="6">
                  <c:v>-6.9585917576033403</c:v>
                </c:pt>
                <c:pt idx="7">
                  <c:v>-6.8333948572618226</c:v>
                </c:pt>
                <c:pt idx="8">
                  <c:v>-6.5271169013237262</c:v>
                </c:pt>
                <c:pt idx="9">
                  <c:v>-6.8618181609952495</c:v>
                </c:pt>
              </c:numCache>
            </c:numRef>
          </c:val>
          <c:extLst>
            <c:ext xmlns:c16="http://schemas.microsoft.com/office/drawing/2014/chart" uri="{C3380CC4-5D6E-409C-BE32-E72D297353CC}">
              <c16:uniqueId val="{00000001-96EC-4A41-95FC-A3833E4E6526}"/>
            </c:ext>
          </c:extLst>
        </c:ser>
        <c:ser>
          <c:idx val="3"/>
          <c:order val="2"/>
          <c:tx>
            <c:strRef>
              <c:f>'13.NDC-LULUCF'!$C$15:$E$15</c:f>
              <c:strCache>
                <c:ptCount val="3"/>
                <c:pt idx="0">
                  <c:v>都市緑化</c:v>
                </c:pt>
              </c:strCache>
            </c:strRef>
          </c:tx>
          <c:spPr>
            <a:solidFill>
              <a:srgbClr val="92D050"/>
            </a:solidFill>
            <a:ln>
              <a:noFill/>
            </a:ln>
            <a:effectLst/>
          </c:spPr>
          <c:invertIfNegative val="0"/>
          <c:dLbls>
            <c:delete val="1"/>
          </c:dLbls>
          <c:cat>
            <c:numRef>
              <c:f>'13.NDC-LULUCF'!$AY$4:$BH$4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'13.NDC-LULUCF'!$AY$15:$BH$15</c:f>
              <c:numCache>
                <c:formatCode>\+#,##0.0_ ;\−#,##0.0_ ;#,##0.0_ ;@</c:formatCode>
                <c:ptCount val="10"/>
                <c:pt idx="0">
                  <c:v>-1.7175722076830051</c:v>
                </c:pt>
                <c:pt idx="1">
                  <c:v>-1.6857937480844207</c:v>
                </c:pt>
                <c:pt idx="2">
                  <c:v>-1.6638097509829846</c:v>
                </c:pt>
                <c:pt idx="3">
                  <c:v>-1.6381710491817869</c:v>
                </c:pt>
                <c:pt idx="4">
                  <c:v>-1.5973596172847837</c:v>
                </c:pt>
                <c:pt idx="5">
                  <c:v>-1.5679649721004247</c:v>
                </c:pt>
                <c:pt idx="6">
                  <c:v>-1.5185056397761589</c:v>
                </c:pt>
                <c:pt idx="7">
                  <c:v>-1.4701546170633644</c:v>
                </c:pt>
                <c:pt idx="8">
                  <c:v>-1.3867274004872641</c:v>
                </c:pt>
                <c:pt idx="9">
                  <c:v>-1.3203320186711613</c:v>
                </c:pt>
              </c:numCache>
            </c:numRef>
          </c:val>
          <c:extLst>
            <c:ext xmlns:c16="http://schemas.microsoft.com/office/drawing/2014/chart" uri="{C3380CC4-5D6E-409C-BE32-E72D297353CC}">
              <c16:uniqueId val="{00000001-242D-432A-A2D7-4701F8B02A9C}"/>
            </c:ext>
          </c:extLst>
        </c:ser>
        <c:ser>
          <c:idx val="2"/>
          <c:order val="3"/>
          <c:tx>
            <c:strRef>
              <c:f>'13.NDC-LULUCF'!$C$17:$E$17</c:f>
              <c:strCache>
                <c:ptCount val="3"/>
                <c:pt idx="0">
                  <c:v>ブルーカーボンその他</c:v>
                </c:pt>
              </c:strCache>
            </c:strRef>
          </c:tx>
          <c:spPr>
            <a:solidFill>
              <a:srgbClr val="0000FF"/>
            </a:solidFill>
            <a:ln>
              <a:noFill/>
            </a:ln>
            <a:effectLst/>
          </c:spPr>
          <c:invertIfNegative val="0"/>
          <c:dLbls>
            <c:dLbl>
              <c:idx val="0"/>
              <c:layout>
                <c:manualLayout>
                  <c:x val="1.5782871780794836E-4"/>
                  <c:y val="-3.6617878108754914E-2"/>
                </c:manualLayout>
              </c:layout>
              <c:tx>
                <c:rich>
                  <a:bodyPr/>
                  <a:lstStyle/>
                  <a:p>
                    <a:fld id="{6E7E2B5C-DBDF-40C4-B6B2-06B464B41794}"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42D-432A-A2D7-4701F8B02A9C}"/>
                </c:ext>
              </c:extLst>
            </c:dLbl>
            <c:dLbl>
              <c:idx val="1"/>
              <c:layout>
                <c:manualLayout>
                  <c:x val="3.9241547281031159E-4"/>
                  <c:y val="-3.3799906856829681E-2"/>
                </c:manualLayout>
              </c:layout>
              <c:tx>
                <c:rich>
                  <a:bodyPr/>
                  <a:lstStyle/>
                  <a:p>
                    <a:fld id="{709208B3-EA5C-451F-9DB6-1D18526FA48F}"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42D-432A-A2D7-4701F8B02A9C}"/>
                </c:ext>
              </c:extLst>
            </c:dLbl>
            <c:dLbl>
              <c:idx val="2"/>
              <c:layout>
                <c:manualLayout>
                  <c:x val="2.682536996498686E-5"/>
                  <c:y val="-3.7062041001706778E-2"/>
                </c:manualLayout>
              </c:layout>
              <c:tx>
                <c:rich>
                  <a:bodyPr/>
                  <a:lstStyle/>
                  <a:p>
                    <a:fld id="{B4D287C9-AA44-4496-8F3F-FE1E85A6F8F1}"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42D-432A-A2D7-4701F8B02A9C}"/>
                </c:ext>
              </c:extLst>
            </c:dLbl>
            <c:dLbl>
              <c:idx val="3"/>
              <c:layout>
                <c:manualLayout>
                  <c:x val="-2.3154336458856405E-3"/>
                  <c:y val="-3.7062041001706778E-2"/>
                </c:manualLayout>
              </c:layout>
              <c:tx>
                <c:rich>
                  <a:bodyPr/>
                  <a:lstStyle/>
                  <a:p>
                    <a:fld id="{B81460B3-7C1A-4947-839F-E75781535CF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42D-432A-A2D7-4701F8B02A9C}"/>
                </c:ext>
              </c:extLst>
            </c:dLbl>
            <c:dLbl>
              <c:idx val="4"/>
              <c:layout>
                <c:manualLayout>
                  <c:x val="-8.5558467879603192E-17"/>
                  <c:y val="-3.7062554781802613E-2"/>
                </c:manualLayout>
              </c:layout>
              <c:tx>
                <c:rich>
                  <a:bodyPr/>
                  <a:lstStyle/>
                  <a:p>
                    <a:fld id="{5E3EE99D-1C0B-45C5-867E-5E747F98011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42D-432A-A2D7-4701F8B02A9C}"/>
                </c:ext>
              </c:extLst>
            </c:dLbl>
            <c:dLbl>
              <c:idx val="5"/>
              <c:layout>
                <c:manualLayout>
                  <c:x val="-1.2181657730694967E-4"/>
                  <c:y val="-3.7179953533728001E-2"/>
                </c:manualLayout>
              </c:layout>
              <c:tx>
                <c:rich>
                  <a:bodyPr/>
                  <a:lstStyle/>
                  <a:p>
                    <a:fld id="{EC179A76-D554-49EC-9FEE-19DA0F55169C}"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42D-432A-A2D7-4701F8B02A9C}"/>
                </c:ext>
              </c:extLst>
            </c:dLbl>
            <c:dLbl>
              <c:idx val="6"/>
              <c:layout>
                <c:manualLayout>
                  <c:x val="-8.5558467879603192E-17"/>
                  <c:y val="-3.4355961236319323E-2"/>
                </c:manualLayout>
              </c:layout>
              <c:tx>
                <c:rich>
                  <a:bodyPr/>
                  <a:lstStyle/>
                  <a:p>
                    <a:fld id="{2706849A-478B-455B-8BF9-1CD1A93BD3A2}"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42D-432A-A2D7-4701F8B02A9C}"/>
                </c:ext>
              </c:extLst>
            </c:dLbl>
            <c:dLbl>
              <c:idx val="7"/>
              <c:layout>
                <c:manualLayout>
                  <c:x val="-2.4363315461389934E-4"/>
                  <c:y val="-4.0677254646883959E-2"/>
                </c:manualLayout>
              </c:layout>
              <c:tx>
                <c:rich>
                  <a:bodyPr/>
                  <a:lstStyle/>
                  <a:p>
                    <a:fld id="{B050D43C-873A-4EAB-86E4-6CC33C21037D}"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42D-432A-A2D7-4701F8B02A9C}"/>
                </c:ext>
              </c:extLst>
            </c:dLbl>
            <c:dLbl>
              <c:idx val="8"/>
              <c:layout>
                <c:manualLayout>
                  <c:x val="-1.8005081718150812E-16"/>
                  <c:y val="-3.7180232039778729E-2"/>
                </c:manualLayout>
              </c:layout>
              <c:tx>
                <c:rich>
                  <a:bodyPr/>
                  <a:lstStyle/>
                  <a:p>
                    <a:fld id="{E795CE11-7AF2-4A86-A96A-7A508F27E207}"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42D-432A-A2D7-4701F8B02A9C}"/>
                </c:ext>
              </c:extLst>
            </c:dLbl>
            <c:dLbl>
              <c:idx val="9"/>
              <c:layout>
                <c:manualLayout>
                  <c:x val="0"/>
                  <c:y val="-3.7062554781802731E-2"/>
                </c:manualLayout>
              </c:layout>
              <c:tx>
                <c:rich>
                  <a:bodyPr/>
                  <a:lstStyle/>
                  <a:p>
                    <a:fld id="{E7E764EE-EAC8-4B35-9CE8-5D9769D00D74}"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42D-432A-A2D7-4701F8B02A9C}"/>
                </c:ext>
              </c:extLst>
            </c:dLbl>
            <c:spPr>
              <a:noFill/>
              <a:ln>
                <a:noFill/>
              </a:ln>
              <a:effectLst/>
            </c:spPr>
            <c:txPr>
              <a:bodyPr rot="0" spcFirstLastPara="1" vertOverflow="overflow" horzOverflow="overflow" vert="horz" wrap="square" lIns="38100" tIns="7200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cat>
            <c:numRef>
              <c:f>'13.NDC-LULUCF'!$AY$4:$BH$4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'13.NDC-LULUCF'!$AY$17:$BH$17</c:f>
              <c:numCache>
                <c:formatCode>\+#,##0.0_ ;\−#,##0.0_ ;#,##0.0_ ;@</c:formatCode>
                <c:ptCount val="10"/>
                <c:pt idx="0">
                  <c:v>-0.37275193075227187</c:v>
                </c:pt>
                <c:pt idx="1">
                  <c:v>-0.37053252080881988</c:v>
                </c:pt>
                <c:pt idx="2">
                  <c:v>-0.36928258473054265</c:v>
                </c:pt>
                <c:pt idx="3">
                  <c:v>-0.36768568307151162</c:v>
                </c:pt>
                <c:pt idx="4">
                  <c:v>-0.36658452160248095</c:v>
                </c:pt>
                <c:pt idx="5">
                  <c:v>-0.38541395884973806</c:v>
                </c:pt>
                <c:pt idx="6">
                  <c:v>-0.3546928139908152</c:v>
                </c:pt>
                <c:pt idx="7">
                  <c:v>-0.33474347519686426</c:v>
                </c:pt>
                <c:pt idx="8">
                  <c:v>-0.33924295861185239</c:v>
                </c:pt>
                <c:pt idx="9">
                  <c:v>-0.33813866732959108</c:v>
                </c:pt>
              </c:numCache>
            </c:numRef>
          </c:val>
          <c:extLst>
            <c:ext xmlns:c15="http://schemas.microsoft.com/office/drawing/2012/chart" uri="{02D57815-91ED-43cb-92C2-25804820EDAC}">
              <c15:datalabelsRange>
                <c15:f>'13.NDC-LULUCF'!$AY$5:$BH$5</c15:f>
                <c15:dlblRangeCache>
                  <c:ptCount val="10"/>
                  <c:pt idx="0">
                    <c:v>−69.0 </c:v>
                  </c:pt>
                  <c:pt idx="1">
                    <c:v>−65.7 </c:v>
                  </c:pt>
                  <c:pt idx="2">
                    <c:v>−64.2 </c:v>
                  </c:pt>
                  <c:pt idx="3">
                    <c:v>−63.7 </c:v>
                  </c:pt>
                  <c:pt idx="4">
                    <c:v>−62.2 </c:v>
                  </c:pt>
                  <c:pt idx="5">
                    <c:v>−58.2 </c:v>
                  </c:pt>
                  <c:pt idx="6">
                    <c:v>−56.0 </c:v>
                  </c:pt>
                  <c:pt idx="7">
                    <c:v>−56.6 </c:v>
                  </c:pt>
                  <c:pt idx="8">
                    <c:v>−53.8 </c:v>
                  </c:pt>
                  <c:pt idx="9">
                    <c:v>−53.7 </c:v>
                  </c:pt>
                </c15:dlblRangeCache>
              </c15:datalabelsRange>
            </c:ext>
            <c:ext xmlns:c16="http://schemas.microsoft.com/office/drawing/2014/chart" uri="{C3380CC4-5D6E-409C-BE32-E72D297353CC}">
              <c16:uniqueId val="{00000000-242D-432A-A2D7-4701F8B02A9C}"/>
            </c:ext>
          </c:extLst>
        </c:ser>
        <c:dLbls>
          <c:showLegendKey val="0"/>
          <c:showVal val="1"/>
          <c:showCatName val="0"/>
          <c:showSerName val="0"/>
          <c:showPercent val="0"/>
          <c:showBubbleSize val="0"/>
        </c:dLbls>
        <c:gapWidth val="30"/>
        <c:overlap val="100"/>
        <c:axId val="1168094143"/>
        <c:axId val="1168094623"/>
        <c:extLst/>
      </c:barChart>
      <c:catAx>
        <c:axId val="116809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［年度］</a:t>
                </a:r>
              </a:p>
            </c:rich>
          </c:tx>
          <c:layout>
            <c:manualLayout>
              <c:xMode val="edge"/>
              <c:yMode val="edge"/>
              <c:x val="0.46039449834971358"/>
              <c:y val="0.109963746208018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623"/>
        <c:crosses val="autoZero"/>
        <c:auto val="1"/>
        <c:lblAlgn val="ctr"/>
        <c:lblOffset val="100"/>
        <c:noMultiLvlLbl val="0"/>
      </c:catAx>
      <c:valAx>
        <c:axId val="11680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吸収量　（百万トン</a:t>
                </a:r>
                <a:r>
                  <a:rPr lang="en-US" altLang="ja-JP"/>
                  <a:t>CO</a:t>
                </a:r>
                <a:r>
                  <a:rPr lang="en-US" altLang="ja-JP" baseline="-25000"/>
                  <a:t>2</a:t>
                </a:r>
                <a:r>
                  <a:rPr lang="ja-JP" altLang="en-US"/>
                  <a:t>換算）</a:t>
                </a:r>
              </a:p>
            </c:rich>
          </c:tx>
          <c:layout>
            <c:manualLayout>
              <c:xMode val="edge"/>
              <c:yMode val="edge"/>
              <c:x val="2.2399633567902612E-2"/>
              <c:y val="0.274239631146993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143"/>
        <c:crosses val="autoZero"/>
        <c:crossBetween val="between"/>
      </c:valAx>
      <c:spPr>
        <a:noFill/>
        <a:ln>
          <a:solidFill>
            <a:schemeClr val="bg1">
              <a:lumMod val="75000"/>
            </a:schemeClr>
          </a:solidFill>
        </a:ln>
        <a:effectLst/>
      </c:spPr>
    </c:plotArea>
    <c:legend>
      <c:legendPos val="b"/>
      <c:layout>
        <c:manualLayout>
          <c:xMode val="edge"/>
          <c:yMode val="edge"/>
          <c:x val="0.10211517041759831"/>
          <c:y val="0.88948230489971525"/>
          <c:w val="0.85183818491024532"/>
          <c:h val="5.50551337420967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r>
              <a:rPr lang="en-US" altLang="ja-JP" sz="1200" b="1" i="0" u="none" strike="noStrike" kern="1200" spc="0" baseline="0">
                <a:solidFill>
                  <a:sysClr val="windowText" lastClr="000000">
                    <a:lumMod val="65000"/>
                    <a:lumOff val="35000"/>
                  </a:sysClr>
                </a:solidFill>
              </a:rPr>
              <a:t>Trends in Removals by Measures for Forest and Other Carbon Sinks </a:t>
            </a:r>
            <a:endParaRPr lang="ja-JP" altLang="en-US" sz="1200" b="1" i="0" u="none" strike="noStrike" kern="1200" spc="0" baseline="0">
              <a:solidFill>
                <a:sysClr val="windowText" lastClr="000000">
                  <a:lumMod val="65000"/>
                  <a:lumOff val="35000"/>
                </a:sysClr>
              </a:solidFill>
            </a:endParaRPr>
          </a:p>
        </c:rich>
      </c:tx>
      <c:layout>
        <c:manualLayout>
          <c:xMode val="edge"/>
          <c:yMode val="edge"/>
          <c:x val="0.12973907640801949"/>
          <c:y val="2.763894838309005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spc="0" baseline="0">
              <a:solidFill>
                <a:sysClr val="windowText" lastClr="000000">
                  <a:lumMod val="65000"/>
                  <a:lumOff val="35000"/>
                </a:sysClr>
              </a:solidFill>
              <a:latin typeface="+mn-lt"/>
              <a:ea typeface="+mn-ea"/>
              <a:cs typeface="+mn-cs"/>
            </a:defRPr>
          </a:pPr>
          <a:endParaRPr lang="ja-JP" altLang="en-US"/>
        </a:p>
      </c:txPr>
    </c:title>
    <c:autoTitleDeleted val="0"/>
    <c:plotArea>
      <c:layout>
        <c:manualLayout>
          <c:layoutTarget val="inner"/>
          <c:xMode val="edge"/>
          <c:yMode val="edge"/>
          <c:x val="0.14375682879229726"/>
          <c:y val="0.21553852712098193"/>
          <c:w val="0.82142350543057985"/>
          <c:h val="0.62094512014697067"/>
        </c:manualLayout>
      </c:layout>
      <c:barChart>
        <c:barDir val="col"/>
        <c:grouping val="stacked"/>
        <c:varyColors val="0"/>
        <c:ser>
          <c:idx val="0"/>
          <c:order val="0"/>
          <c:tx>
            <c:strRef>
              <c:f>'13.NDC-LULUCF'!$BJ$6:$BL$6</c:f>
              <c:strCache>
                <c:ptCount val="3"/>
                <c:pt idx="0">
                  <c:v> Measures for forest carbon sinks</c:v>
                </c:pt>
              </c:strCache>
            </c:strRef>
          </c:tx>
          <c:spPr>
            <a:solidFill>
              <a:srgbClr val="009C89"/>
            </a:solidFill>
            <a:ln>
              <a:noFill/>
            </a:ln>
            <a:effectLst/>
          </c:spPr>
          <c:invertIfNegative val="0"/>
          <c:dLbls>
            <c:delete val="1"/>
          </c:dLbls>
          <c:cat>
            <c:numRef>
              <c:f>'13.NDC-LULUCF'!$BM$4:$BV$4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'13.NDC-LULUCF'!$BM$6:$BV$6</c:f>
              <c:numCache>
                <c:formatCode>\+#,##0.0_ ;\−#,##0.0_ ;#,##0.0_ ;@</c:formatCode>
                <c:ptCount val="10"/>
                <c:pt idx="0">
                  <c:v>-61.002248337611341</c:v>
                </c:pt>
                <c:pt idx="1">
                  <c:v>-57.374414504711893</c:v>
                </c:pt>
                <c:pt idx="2">
                  <c:v>-55.557794878970718</c:v>
                </c:pt>
                <c:pt idx="3">
                  <c:v>-55.256604635311298</c:v>
                </c:pt>
                <c:pt idx="4">
                  <c:v>-53.844449884448295</c:v>
                </c:pt>
                <c:pt idx="5">
                  <c:v>-49.436562549956548</c:v>
                </c:pt>
                <c:pt idx="6">
                  <c:v>-47.122574683785686</c:v>
                </c:pt>
                <c:pt idx="7">
                  <c:v>-47.958955950616662</c:v>
                </c:pt>
                <c:pt idx="8">
                  <c:v>-45.52389601264975</c:v>
                </c:pt>
                <c:pt idx="9">
                  <c:v>-45.173977282861692</c:v>
                </c:pt>
              </c:numCache>
            </c:numRef>
          </c:val>
          <c:extLst xmlns:c15="http://schemas.microsoft.com/office/drawing/2012/chart">
            <c:ext xmlns:c16="http://schemas.microsoft.com/office/drawing/2014/chart" uri="{C3380CC4-5D6E-409C-BE32-E72D297353CC}">
              <c16:uniqueId val="{00000000-72B1-41B2-9191-0C83E738BB01}"/>
            </c:ext>
          </c:extLst>
        </c:ser>
        <c:ser>
          <c:idx val="1"/>
          <c:order val="1"/>
          <c:tx>
            <c:strRef>
              <c:f>'13.NDC-LULUCF'!$BJ$12:$BL$12</c:f>
              <c:strCache>
                <c:ptCount val="3"/>
                <c:pt idx="0">
                  <c:v> Measures to increase removals in agricultural soils</c:v>
                </c:pt>
              </c:strCache>
            </c:strRef>
          </c:tx>
          <c:spPr>
            <a:solidFill>
              <a:srgbClr val="C89E28"/>
            </a:solidFill>
            <a:ln>
              <a:noFill/>
            </a:ln>
            <a:effectLst/>
          </c:spPr>
          <c:invertIfNegative val="0"/>
          <c:dLbls>
            <c:delete val="1"/>
          </c:dLbls>
          <c:cat>
            <c:numRef>
              <c:f>'13.NDC-LULUCF'!$BM$4:$BV$4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'13.NDC-LULUCF'!$BM$12:$BV$12</c:f>
              <c:numCache>
                <c:formatCode>\+#,##0.0_ ;\−#,##0.0_ ;#,##0.0_ ;@</c:formatCode>
                <c:ptCount val="10"/>
                <c:pt idx="0">
                  <c:v>-5.921907168082269</c:v>
                </c:pt>
                <c:pt idx="1">
                  <c:v>-6.3069012816517338</c:v>
                </c:pt>
                <c:pt idx="2">
                  <c:v>-6.6471527003455222</c:v>
                </c:pt>
                <c:pt idx="3">
                  <c:v>-6.4251416084365465</c:v>
                </c:pt>
                <c:pt idx="4">
                  <c:v>-6.3960464761740772</c:v>
                </c:pt>
                <c:pt idx="5">
                  <c:v>-6.8266784931047129</c:v>
                </c:pt>
                <c:pt idx="6">
                  <c:v>-6.9585917576033403</c:v>
                </c:pt>
                <c:pt idx="7">
                  <c:v>-6.8333948572618226</c:v>
                </c:pt>
                <c:pt idx="8">
                  <c:v>-6.5271169013237262</c:v>
                </c:pt>
                <c:pt idx="9">
                  <c:v>-6.8618181609952495</c:v>
                </c:pt>
              </c:numCache>
            </c:numRef>
          </c:val>
          <c:extLst>
            <c:ext xmlns:c16="http://schemas.microsoft.com/office/drawing/2014/chart" uri="{C3380CC4-5D6E-409C-BE32-E72D297353CC}">
              <c16:uniqueId val="{00000001-72B1-41B2-9191-0C83E738BB01}"/>
            </c:ext>
          </c:extLst>
        </c:ser>
        <c:ser>
          <c:idx val="3"/>
          <c:order val="2"/>
          <c:tx>
            <c:strRef>
              <c:f>'13.NDC-LULUCF'!$BJ$15:$BL$15</c:f>
              <c:strCache>
                <c:ptCount val="3"/>
                <c:pt idx="0">
                  <c:v>Promotion of urban greening</c:v>
                </c:pt>
              </c:strCache>
            </c:strRef>
          </c:tx>
          <c:spPr>
            <a:solidFill>
              <a:srgbClr val="92D050"/>
            </a:solidFill>
            <a:ln>
              <a:noFill/>
            </a:ln>
            <a:effectLst/>
          </c:spPr>
          <c:invertIfNegative val="0"/>
          <c:dLbls>
            <c:delete val="1"/>
          </c:dLbls>
          <c:cat>
            <c:numRef>
              <c:f>'13.NDC-LULUCF'!$BM$4:$BV$4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'13.NDC-LULUCF'!$BM$15:$BV$15</c:f>
              <c:numCache>
                <c:formatCode>\+#,##0.0_ ;\−#,##0.0_ ;#,##0.0_ ;@</c:formatCode>
                <c:ptCount val="10"/>
                <c:pt idx="0">
                  <c:v>-1.7175722076830051</c:v>
                </c:pt>
                <c:pt idx="1">
                  <c:v>-1.6857937480844207</c:v>
                </c:pt>
                <c:pt idx="2">
                  <c:v>-1.6638097509829846</c:v>
                </c:pt>
                <c:pt idx="3">
                  <c:v>-1.6381710491817869</c:v>
                </c:pt>
                <c:pt idx="4">
                  <c:v>-1.5973596172847837</c:v>
                </c:pt>
                <c:pt idx="5">
                  <c:v>-1.5679649721004247</c:v>
                </c:pt>
                <c:pt idx="6">
                  <c:v>-1.5185056397761589</c:v>
                </c:pt>
                <c:pt idx="7">
                  <c:v>-1.4701546170633644</c:v>
                </c:pt>
                <c:pt idx="8">
                  <c:v>-1.3867274004872641</c:v>
                </c:pt>
                <c:pt idx="9">
                  <c:v>-1.3203320186711613</c:v>
                </c:pt>
              </c:numCache>
            </c:numRef>
          </c:val>
          <c:extLst>
            <c:ext xmlns:c16="http://schemas.microsoft.com/office/drawing/2014/chart" uri="{C3380CC4-5D6E-409C-BE32-E72D297353CC}">
              <c16:uniqueId val="{00000002-72B1-41B2-9191-0C83E738BB01}"/>
            </c:ext>
          </c:extLst>
        </c:ser>
        <c:ser>
          <c:idx val="2"/>
          <c:order val="3"/>
          <c:tx>
            <c:strRef>
              <c:f>'13.NDC-LULUCF'!$BJ$17:$BL$17</c:f>
              <c:strCache>
                <c:ptCount val="3"/>
                <c:pt idx="0">
                  <c:v>Blue carbon and other removals</c:v>
                </c:pt>
              </c:strCache>
            </c:strRef>
          </c:tx>
          <c:spPr>
            <a:solidFill>
              <a:srgbClr val="0000FF"/>
            </a:solidFill>
            <a:ln>
              <a:noFill/>
            </a:ln>
            <a:effectLst/>
          </c:spPr>
          <c:invertIfNegative val="0"/>
          <c:dLbls>
            <c:dLbl>
              <c:idx val="0"/>
              <c:layout>
                <c:manualLayout>
                  <c:x val="1.5782871780794836E-4"/>
                  <c:y val="-3.6617878108754914E-2"/>
                </c:manualLayout>
              </c:layout>
              <c:tx>
                <c:rich>
                  <a:bodyPr/>
                  <a:lstStyle/>
                  <a:p>
                    <a:fld id="{554AD876-30B3-4867-8C42-25FBFC459332}"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2B1-41B2-9191-0C83E738BB01}"/>
                </c:ext>
              </c:extLst>
            </c:dLbl>
            <c:dLbl>
              <c:idx val="1"/>
              <c:layout>
                <c:manualLayout>
                  <c:x val="3.9241547281031159E-4"/>
                  <c:y val="-3.3799906856829681E-2"/>
                </c:manualLayout>
              </c:layout>
              <c:tx>
                <c:rich>
                  <a:bodyPr/>
                  <a:lstStyle/>
                  <a:p>
                    <a:fld id="{18B7A8B5-3928-43B8-A4BC-9776D8D47709}"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2B1-41B2-9191-0C83E738BB01}"/>
                </c:ext>
              </c:extLst>
            </c:dLbl>
            <c:dLbl>
              <c:idx val="2"/>
              <c:layout>
                <c:manualLayout>
                  <c:x val="2.682536996498686E-5"/>
                  <c:y val="-3.7062041001706778E-2"/>
                </c:manualLayout>
              </c:layout>
              <c:tx>
                <c:rich>
                  <a:bodyPr/>
                  <a:lstStyle/>
                  <a:p>
                    <a:fld id="{288B41E7-10D6-45D0-B1BE-CE1D3EADFCD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2B1-41B2-9191-0C83E738BB01}"/>
                </c:ext>
              </c:extLst>
            </c:dLbl>
            <c:dLbl>
              <c:idx val="3"/>
              <c:layout>
                <c:manualLayout>
                  <c:x val="-2.3154336458856405E-3"/>
                  <c:y val="-3.7062041001706778E-2"/>
                </c:manualLayout>
              </c:layout>
              <c:tx>
                <c:rich>
                  <a:bodyPr/>
                  <a:lstStyle/>
                  <a:p>
                    <a:fld id="{ACB9F99F-B689-49E8-B275-3EE353B8BE6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2B1-41B2-9191-0C83E738BB01}"/>
                </c:ext>
              </c:extLst>
            </c:dLbl>
            <c:dLbl>
              <c:idx val="4"/>
              <c:layout>
                <c:manualLayout>
                  <c:x val="-8.5558467879603192E-17"/>
                  <c:y val="-3.7062554781802613E-2"/>
                </c:manualLayout>
              </c:layout>
              <c:tx>
                <c:rich>
                  <a:bodyPr/>
                  <a:lstStyle/>
                  <a:p>
                    <a:fld id="{9923A7D5-506A-4DE0-8402-7BDDD2D44D2F}"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2B1-41B2-9191-0C83E738BB01}"/>
                </c:ext>
              </c:extLst>
            </c:dLbl>
            <c:dLbl>
              <c:idx val="5"/>
              <c:layout>
                <c:manualLayout>
                  <c:x val="-1.2181657730694967E-4"/>
                  <c:y val="-3.7179953533728001E-2"/>
                </c:manualLayout>
              </c:layout>
              <c:tx>
                <c:rich>
                  <a:bodyPr/>
                  <a:lstStyle/>
                  <a:p>
                    <a:fld id="{70BB3D9B-C56A-4795-8665-C1E77178B3E3}"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2B1-41B2-9191-0C83E738BB01}"/>
                </c:ext>
              </c:extLst>
            </c:dLbl>
            <c:dLbl>
              <c:idx val="6"/>
              <c:layout>
                <c:manualLayout>
                  <c:x val="-8.5558467879603192E-17"/>
                  <c:y val="-3.4355961236319323E-2"/>
                </c:manualLayout>
              </c:layout>
              <c:tx>
                <c:rich>
                  <a:bodyPr/>
                  <a:lstStyle/>
                  <a:p>
                    <a:fld id="{00E3ED01-35BE-4C47-BD0B-1C93C88ACAB5}"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2B1-41B2-9191-0C83E738BB01}"/>
                </c:ext>
              </c:extLst>
            </c:dLbl>
            <c:dLbl>
              <c:idx val="7"/>
              <c:layout>
                <c:manualLayout>
                  <c:x val="-2.4363315461389934E-4"/>
                  <c:y val="-4.0677254646883959E-2"/>
                </c:manualLayout>
              </c:layout>
              <c:tx>
                <c:rich>
                  <a:bodyPr/>
                  <a:lstStyle/>
                  <a:p>
                    <a:fld id="{657D2EF2-ABCB-4AB7-85E0-1C7169FFAC6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2B1-41B2-9191-0C83E738BB01}"/>
                </c:ext>
              </c:extLst>
            </c:dLbl>
            <c:dLbl>
              <c:idx val="8"/>
              <c:layout>
                <c:manualLayout>
                  <c:x val="-1.8005081718150812E-16"/>
                  <c:y val="-3.7180232039778729E-2"/>
                </c:manualLayout>
              </c:layout>
              <c:tx>
                <c:rich>
                  <a:bodyPr/>
                  <a:lstStyle/>
                  <a:p>
                    <a:fld id="{12AF3EDD-C29E-46BA-A77F-A2EFFA1F58D0}"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2B1-41B2-9191-0C83E738BB01}"/>
                </c:ext>
              </c:extLst>
            </c:dLbl>
            <c:dLbl>
              <c:idx val="9"/>
              <c:layout>
                <c:manualLayout>
                  <c:x val="0"/>
                  <c:y val="-3.7062554781802731E-2"/>
                </c:manualLayout>
              </c:layout>
              <c:tx>
                <c:rich>
                  <a:bodyPr/>
                  <a:lstStyle/>
                  <a:p>
                    <a:fld id="{50A4B74D-B030-4386-B8FA-E42AFBCD8A9B}"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2B1-41B2-9191-0C83E738BB01}"/>
                </c:ext>
              </c:extLst>
            </c:dLbl>
            <c:spPr>
              <a:noFill/>
              <a:ln>
                <a:noFill/>
              </a:ln>
              <a:effectLst/>
            </c:spPr>
            <c:txPr>
              <a:bodyPr rot="0" spcFirstLastPara="1" vertOverflow="overflow" horzOverflow="overflow" vert="horz" wrap="square" lIns="38100" tIns="7200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cat>
            <c:numRef>
              <c:f>'13.NDC-LULUCF'!$BM$4:$BV$4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'13.NDC-LULUCF'!$BM$17:$BV$17</c:f>
              <c:numCache>
                <c:formatCode>\+#,##0.0_ ;\−#,##0.0_ ;#,##0.0_ ;@</c:formatCode>
                <c:ptCount val="10"/>
                <c:pt idx="0">
                  <c:v>-0.37275193075227187</c:v>
                </c:pt>
                <c:pt idx="1">
                  <c:v>-0.37053252080881988</c:v>
                </c:pt>
                <c:pt idx="2">
                  <c:v>-0.36928258473054265</c:v>
                </c:pt>
                <c:pt idx="3">
                  <c:v>-0.36768568307151162</c:v>
                </c:pt>
                <c:pt idx="4">
                  <c:v>-0.36658452160248095</c:v>
                </c:pt>
                <c:pt idx="5">
                  <c:v>-0.38541395884973806</c:v>
                </c:pt>
                <c:pt idx="6">
                  <c:v>-0.3546928139908152</c:v>
                </c:pt>
                <c:pt idx="7">
                  <c:v>-0.33474347519686426</c:v>
                </c:pt>
                <c:pt idx="8">
                  <c:v>-0.33924295861185239</c:v>
                </c:pt>
                <c:pt idx="9">
                  <c:v>-0.33813866732959108</c:v>
                </c:pt>
              </c:numCache>
            </c:numRef>
          </c:val>
          <c:extLst>
            <c:ext xmlns:c15="http://schemas.microsoft.com/office/drawing/2012/chart" uri="{02D57815-91ED-43cb-92C2-25804820EDAC}">
              <c15:datalabelsRange>
                <c15:f>'13.NDC-LULUCF'!$BM$5:$BV$5</c15:f>
                <c15:dlblRangeCache>
                  <c:ptCount val="10"/>
                  <c:pt idx="0">
                    <c:v>−69.0 </c:v>
                  </c:pt>
                  <c:pt idx="1">
                    <c:v>−65.7 </c:v>
                  </c:pt>
                  <c:pt idx="2">
                    <c:v>−64.2 </c:v>
                  </c:pt>
                  <c:pt idx="3">
                    <c:v>−63.7 </c:v>
                  </c:pt>
                  <c:pt idx="4">
                    <c:v>−62.2 </c:v>
                  </c:pt>
                  <c:pt idx="5">
                    <c:v>−58.2 </c:v>
                  </c:pt>
                  <c:pt idx="6">
                    <c:v>−56.0 </c:v>
                  </c:pt>
                  <c:pt idx="7">
                    <c:v>−56.6 </c:v>
                  </c:pt>
                  <c:pt idx="8">
                    <c:v>−53.8 </c:v>
                  </c:pt>
                  <c:pt idx="9">
                    <c:v>−53.7 </c:v>
                  </c:pt>
                </c15:dlblRangeCache>
              </c15:datalabelsRange>
            </c:ext>
            <c:ext xmlns:c16="http://schemas.microsoft.com/office/drawing/2014/chart" uri="{C3380CC4-5D6E-409C-BE32-E72D297353CC}">
              <c16:uniqueId val="{0000000D-72B1-41B2-9191-0C83E738BB01}"/>
            </c:ext>
          </c:extLst>
        </c:ser>
        <c:dLbls>
          <c:showLegendKey val="0"/>
          <c:showVal val="1"/>
          <c:showCatName val="0"/>
          <c:showSerName val="0"/>
          <c:showPercent val="0"/>
          <c:showBubbleSize val="0"/>
        </c:dLbls>
        <c:gapWidth val="30"/>
        <c:overlap val="100"/>
        <c:axId val="1168094143"/>
        <c:axId val="1168094623"/>
        <c:extLst/>
      </c:barChart>
      <c:catAx>
        <c:axId val="11680941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a:t>
                </a:r>
                <a:r>
                  <a:rPr lang="en-US" altLang="ja-JP"/>
                  <a:t>Fiscal year</a:t>
                </a:r>
                <a:r>
                  <a:rPr lang="ja-JP" altLang="en-US"/>
                  <a:t>］</a:t>
                </a:r>
              </a:p>
            </c:rich>
          </c:tx>
          <c:layout>
            <c:manualLayout>
              <c:xMode val="edge"/>
              <c:yMode val="edge"/>
              <c:x val="0.46039456344693047"/>
              <c:y val="0.1000964971483357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623"/>
        <c:crosses val="autoZero"/>
        <c:auto val="1"/>
        <c:lblAlgn val="ctr"/>
        <c:lblOffset val="100"/>
        <c:noMultiLvlLbl val="0"/>
      </c:catAx>
      <c:valAx>
        <c:axId val="116809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ltLang="ja-JP" sz="1000" b="0" i="0" u="none" strike="noStrike" kern="1200" baseline="0">
                    <a:solidFill>
                      <a:sysClr val="windowText" lastClr="000000">
                        <a:lumMod val="65000"/>
                        <a:lumOff val="35000"/>
                      </a:sysClr>
                    </a:solidFill>
                  </a:rPr>
                  <a:t>Removals [Mt CO</a:t>
                </a:r>
                <a:r>
                  <a:rPr lang="en-US" altLang="ja-JP" sz="1000" b="0" i="0" u="none" strike="noStrike" kern="1200" baseline="-25000">
                    <a:solidFill>
                      <a:sysClr val="windowText" lastClr="000000">
                        <a:lumMod val="65000"/>
                        <a:lumOff val="35000"/>
                      </a:sysClr>
                    </a:solidFill>
                  </a:rPr>
                  <a:t>2</a:t>
                </a:r>
                <a:r>
                  <a:rPr lang="en-US" altLang="ja-JP" sz="1000" b="0" i="0" u="none" strike="noStrike" kern="1200" baseline="0">
                    <a:solidFill>
                      <a:sysClr val="windowText" lastClr="000000">
                        <a:lumMod val="65000"/>
                        <a:lumOff val="35000"/>
                      </a:sysClr>
                    </a:solidFill>
                  </a:rPr>
                  <a:t> eq.]</a:t>
                </a:r>
              </a:p>
            </c:rich>
          </c:tx>
          <c:layout>
            <c:manualLayout>
              <c:xMode val="edge"/>
              <c:yMode val="edge"/>
              <c:x val="2.4743013680140927E-2"/>
              <c:y val="0.342566171508012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0_ ;\−#,##0.0_ ;#,##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168094143"/>
        <c:crosses val="autoZero"/>
        <c:crossBetween val="between"/>
      </c:val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bg1"/>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rPr>
              <a:t>Trends in CO</a:t>
            </a:r>
            <a:r>
              <a:rPr lang="en-US" altLang="ja-JP" sz="1800" b="1" i="0" baseline="-25000">
                <a:effectLst/>
              </a:rPr>
              <a:t>2</a:t>
            </a:r>
            <a:r>
              <a:rPr lang="en-US" altLang="ja-JP" sz="1800" b="1" i="0" baseline="0">
                <a:effectLst/>
              </a:rPr>
              <a:t> emissions by sector </a:t>
            </a:r>
            <a:r>
              <a:rPr lang="en-US" altLang="ja-JP" sz="1800" b="1" i="0" u="none" strike="noStrike" kern="1200" baseline="0">
                <a:solidFill>
                  <a:sysClr val="windowText" lastClr="000000"/>
                </a:solidFill>
                <a:effectLst/>
                <a:latin typeface="+mn-ea"/>
              </a:rPr>
              <a:t>(before allocation of power and heat)</a:t>
            </a:r>
            <a:endParaRPr lang="en-US" altLang="ja-JP" sz="1800" b="1" i="0" baseline="0">
              <a:solidFill>
                <a:srgbClr val="FF0000"/>
              </a:solidFill>
              <a:effectLst/>
            </a:endParaRPr>
          </a:p>
        </c:rich>
      </c:tx>
      <c:layout>
        <c:manualLayout>
          <c:xMode val="edge"/>
          <c:yMode val="edge"/>
          <c:x val="0.11270823555153203"/>
          <c:y val="2.7638428081436565E-2"/>
        </c:manualLayout>
      </c:layout>
      <c:overlay val="0"/>
    </c:title>
    <c:autoTitleDeleted val="0"/>
    <c:plotArea>
      <c:layout>
        <c:manualLayout>
          <c:layoutTarget val="inner"/>
          <c:xMode val="edge"/>
          <c:yMode val="edge"/>
          <c:x val="0.11101030063511634"/>
          <c:y val="0.14191389107654701"/>
          <c:w val="0.64467360872576496"/>
          <c:h val="0.74026244532389074"/>
        </c:manualLayout>
      </c:layout>
      <c:lineChart>
        <c:grouping val="standard"/>
        <c:varyColors val="0"/>
        <c:ser>
          <c:idx val="1"/>
          <c:order val="0"/>
          <c:dPt>
            <c:idx val="1"/>
            <c:bubble3D val="0"/>
            <c:spPr/>
            <c:extLst>
              <c:ext xmlns:c16="http://schemas.microsoft.com/office/drawing/2014/chart" uri="{C3380CC4-5D6E-409C-BE32-E72D297353CC}">
                <c16:uniqueId val="{00000001-38D7-4CAB-AFBF-446DCF49EBFC}"/>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D7-4CAB-AFBF-446DCF49EBFC}"/>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7-4CAB-AFBF-446DCF49EBFC}"/>
                </c:ext>
              </c:extLst>
            </c:dLbl>
            <c:dLbl>
              <c:idx val="23"/>
              <c:delete val="1"/>
              <c:extLst>
                <c:ext xmlns:c15="http://schemas.microsoft.com/office/drawing/2012/chart" uri="{CE6537A1-D6FC-4f65-9D91-7224C49458BB}"/>
                <c:ext xmlns:c16="http://schemas.microsoft.com/office/drawing/2014/chart" uri="{C3380CC4-5D6E-409C-BE32-E72D297353CC}">
                  <c16:uniqueId val="{00000004-38D7-4CAB-AFBF-446DCF49EBFC}"/>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7-4CAB-AFBF-446DCF49EBFC}"/>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'2.CO2-sector'!$AA$74:$BF$74</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val>
          <c:smooth val="0"/>
          <c:extLst>
            <c:ext xmlns:c16="http://schemas.microsoft.com/office/drawing/2014/chart" uri="{C3380CC4-5D6E-409C-BE32-E72D297353CC}">
              <c16:uniqueId val="{00000006-38D7-4CAB-AFBF-446DCF49EBFC}"/>
            </c:ext>
          </c:extLst>
        </c:ser>
        <c:ser>
          <c:idx val="2"/>
          <c:order val="1"/>
          <c:tx>
            <c:strRef>
              <c:f>'2.CO2-sector'!$T$75</c:f>
              <c:strCache>
                <c:ptCount val="1"/>
                <c:pt idx="0">
                  <c:v>エネルギー転換部門</c:v>
                </c:pt>
              </c:strCache>
            </c:strRef>
          </c:tx>
          <c:spPr>
            <a:ln w="19050">
              <a:solidFill>
                <a:srgbClr val="4572A7"/>
              </a:solidFill>
            </a:ln>
          </c:spPr>
          <c:marker>
            <c:symbol val="diamond"/>
            <c:size val="7"/>
            <c:spPr>
              <a:solidFill>
                <a:srgbClr val="4572A7"/>
              </a:solidFill>
              <a:ln>
                <a:solidFill>
                  <a:srgbClr val="416FA6"/>
                </a:solidFill>
              </a:ln>
            </c:spPr>
          </c:marker>
          <c:dLbls>
            <c:dLbl>
              <c:idx val="0"/>
              <c:layout>
                <c:manualLayout>
                  <c:x val="-1.8691167299865804E-2"/>
                  <c:y val="-1.9114434699457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08-38D7-4CAB-AFBF-446DCF49EBFC}"/>
                </c:ext>
              </c:extLst>
            </c:dLbl>
            <c:dLbl>
              <c:idx val="23"/>
              <c:layout>
                <c:manualLayout>
                  <c:x val="-1.9365411495915141E-2"/>
                  <c:y val="-2.0892618569701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0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0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0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0D-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3-DDD2-4B0A-B13C-850BE2A3D314}"/>
                </c:ext>
              </c:extLst>
            </c:dLbl>
            <c:dLbl>
              <c:idx val="30"/>
              <c:delete val="1"/>
              <c:extLst>
                <c:ext xmlns:c15="http://schemas.microsoft.com/office/drawing/2012/chart" uri="{CE6537A1-D6FC-4f65-9D91-7224C49458BB}">
                  <c15:layout>
                    <c:manualLayout>
                      <c:w val="3.7358772033460601E-2"/>
                      <c:h val="4.145251264221287E-2"/>
                    </c:manualLayout>
                  </c15:layout>
                </c:ext>
                <c:ext xmlns:c16="http://schemas.microsoft.com/office/drawing/2014/chart" uri="{C3380CC4-5D6E-409C-BE32-E72D297353CC}">
                  <c16:uniqueId val="{00000003-B763-4A06-B1A4-7DBE4B359DF6}"/>
                </c:ext>
              </c:extLst>
            </c:dLbl>
            <c:dLbl>
              <c:idx val="31"/>
              <c:delete val="1"/>
              <c:extLst>
                <c:ext xmlns:c15="http://schemas.microsoft.com/office/drawing/2012/chart" uri="{CE6537A1-D6FC-4f65-9D91-7224C49458BB}">
                  <c15:layout>
                    <c:manualLayout>
                      <c:w val="3.3459359342646669E-2"/>
                      <c:h val="2.3836065128917686E-2"/>
                    </c:manualLayout>
                  </c15:layout>
                </c:ext>
                <c:ext xmlns:c16="http://schemas.microsoft.com/office/drawing/2014/chart" uri="{C3380CC4-5D6E-409C-BE32-E72D297353CC}">
                  <c16:uniqueId val="{00000002-E87E-4DEA-B7A7-D450915B3EC2}"/>
                </c:ext>
              </c:extLst>
            </c:dLbl>
            <c:dLbl>
              <c:idx val="32"/>
              <c:layout>
                <c:manualLayout>
                  <c:x val="-1.660534757388794E-2"/>
                  <c:y val="-1.5715765193973715E-2"/>
                </c:manualLayout>
              </c:layout>
              <c:numFmt formatCode="#,##0_);[Red]\(#,##0\)" sourceLinked="0"/>
              <c:spPr>
                <a:noFill/>
                <a:ln>
                  <a:noFill/>
                </a:ln>
                <a:effectLst/>
              </c:spPr>
              <c:txPr>
                <a:bodyPr wrap="square" lIns="38100" tIns="19050" rIns="38100" bIns="19050" anchor="ctr">
                  <a:spAutoFit/>
                </a:bodyPr>
                <a:lstStyle/>
                <a:p>
                  <a:pPr>
                    <a:defRPr sz="10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1-4D34-B605-3B66A0199111}"/>
                </c:ext>
              </c:extLst>
            </c:dLbl>
            <c:dLbl>
              <c:idx val="33"/>
              <c:layout>
                <c:manualLayout>
                  <c:x val="1.6942453437543546E-2"/>
                  <c:y val="-7.6395124190588151E-2"/>
                </c:manualLayout>
              </c:layout>
              <c:numFmt formatCode="###&quot; Mt&quot;" sourceLinked="0"/>
              <c:spPr>
                <a:noFill/>
                <a:ln>
                  <a:noFill/>
                </a:ln>
                <a:effectLst/>
              </c:spPr>
              <c:txPr>
                <a:bodyPr wrap="square" lIns="38100" tIns="19050" rIns="38100" bIns="19050" anchor="ctr">
                  <a:no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7794225863308086E-2"/>
                      <c:h val="4.3944242092563951E-2"/>
                    </c:manualLayout>
                  </c15:layout>
                </c:ext>
                <c:ext xmlns:c16="http://schemas.microsoft.com/office/drawing/2014/chart" uri="{C3380CC4-5D6E-409C-BE32-E72D297353CC}">
                  <c16:uniqueId val="{00000002-573A-4CAC-A0E5-6B88B19000A3}"/>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'2.CO2-sector'!$AA$75:$BH$75</c:f>
              <c:numCache>
                <c:formatCode>#,##0_ </c:formatCode>
                <c:ptCount val="34"/>
                <c:pt idx="0">
                  <c:v>348.41185052258919</c:v>
                </c:pt>
                <c:pt idx="1">
                  <c:v>349.7426341746031</c:v>
                </c:pt>
                <c:pt idx="2">
                  <c:v>355.12618670167359</c:v>
                </c:pt>
                <c:pt idx="3">
                  <c:v>338.72498344923025</c:v>
                </c:pt>
                <c:pt idx="4">
                  <c:v>372.71657900419791</c:v>
                </c:pt>
                <c:pt idx="5">
                  <c:v>360.59536705593246</c:v>
                </c:pt>
                <c:pt idx="6">
                  <c:v>362.46916759352985</c:v>
                </c:pt>
                <c:pt idx="7">
                  <c:v>357.64188857477552</c:v>
                </c:pt>
                <c:pt idx="8">
                  <c:v>344.51688389414176</c:v>
                </c:pt>
                <c:pt idx="9">
                  <c:v>366.22606863020769</c:v>
                </c:pt>
                <c:pt idx="10">
                  <c:v>374.92032268376198</c:v>
                </c:pt>
                <c:pt idx="11">
                  <c:v>365.84277265433752</c:v>
                </c:pt>
                <c:pt idx="12">
                  <c:v>391.42495915533362</c:v>
                </c:pt>
                <c:pt idx="13">
                  <c:v>407.74670173348488</c:v>
                </c:pt>
                <c:pt idx="14">
                  <c:v>403.77991953761148</c:v>
                </c:pt>
                <c:pt idx="15">
                  <c:v>423.92687456845448</c:v>
                </c:pt>
                <c:pt idx="16">
                  <c:v>414.87063136695997</c:v>
                </c:pt>
                <c:pt idx="17">
                  <c:v>467.18903654439754</c:v>
                </c:pt>
                <c:pt idx="18">
                  <c:v>436.55715796106654</c:v>
                </c:pt>
                <c:pt idx="19">
                  <c:v>397.68220404967053</c:v>
                </c:pt>
                <c:pt idx="20">
                  <c:v>422.04719263306947</c:v>
                </c:pt>
                <c:pt idx="21">
                  <c:v>479.36173983518</c:v>
                </c:pt>
                <c:pt idx="22">
                  <c:v>524.90688763897845</c:v>
                </c:pt>
                <c:pt idx="23">
                  <c:v>526.34278776429107</c:v>
                </c:pt>
                <c:pt idx="24">
                  <c:v>498.45934694465609</c:v>
                </c:pt>
                <c:pt idx="25">
                  <c:v>473.53365439101304</c:v>
                </c:pt>
                <c:pt idx="26">
                  <c:v>505.91669655875234</c:v>
                </c:pt>
                <c:pt idx="27">
                  <c:v>492.39676645692214</c:v>
                </c:pt>
                <c:pt idx="28">
                  <c:v>454.44747642336472</c:v>
                </c:pt>
                <c:pt idx="29">
                  <c:v>433.70360816729789</c:v>
                </c:pt>
                <c:pt idx="30">
                  <c:v>422.64664479957332</c:v>
                </c:pt>
                <c:pt idx="31">
                  <c:v>428.3295864143879</c:v>
                </c:pt>
                <c:pt idx="32">
                  <c:v>419.76077806953759</c:v>
                </c:pt>
                <c:pt idx="33">
                  <c:v>396.95924439232579</c:v>
                </c:pt>
              </c:numCache>
            </c:numRef>
          </c:val>
          <c:smooth val="0"/>
          <c:extLst>
            <c:ext xmlns:c16="http://schemas.microsoft.com/office/drawing/2014/chart" uri="{C3380CC4-5D6E-409C-BE32-E72D297353CC}">
              <c16:uniqueId val="{0000000E-38D7-4CAB-AFBF-446DCF49EBFC}"/>
            </c:ext>
          </c:extLst>
        </c:ser>
        <c:ser>
          <c:idx val="3"/>
          <c:order val="2"/>
          <c:tx>
            <c:strRef>
              <c:f>'2.CO2-sector'!$T$76</c:f>
              <c:strCache>
                <c:ptCount val="1"/>
                <c:pt idx="0">
                  <c:v>産業部門</c:v>
                </c:pt>
              </c:strCache>
            </c:strRef>
          </c:tx>
          <c:spPr>
            <a:ln w="19050">
              <a:solidFill>
                <a:srgbClr val="A8423F"/>
              </a:solidFill>
            </a:ln>
          </c:spPr>
          <c:marker>
            <c:symbol val="square"/>
            <c:size val="7"/>
            <c:spPr>
              <a:solidFill>
                <a:srgbClr val="A8423F"/>
              </a:solidFill>
              <a:ln>
                <a:solidFill>
                  <a:srgbClr val="A8423F"/>
                </a:solidFill>
              </a:ln>
            </c:spPr>
          </c:marker>
          <c:dLbls>
            <c:dLbl>
              <c:idx val="0"/>
              <c:layout>
                <c:manualLayout>
                  <c:x val="-2.2521879453193817E-2"/>
                  <c:y val="-1.91698665750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0-38D7-4CAB-AFBF-446DCF49EBFC}"/>
                </c:ext>
              </c:extLst>
            </c:dLbl>
            <c:dLbl>
              <c:idx val="23"/>
              <c:layout>
                <c:manualLayout>
                  <c:x val="-2.1616168842041313E-2"/>
                  <c:y val="-1.7103049500216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2-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3-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4-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5-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6-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4-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4-B763-4A06-B1A4-7DBE4B359DF6}"/>
                </c:ext>
              </c:extLst>
            </c:dLbl>
            <c:dLbl>
              <c:idx val="31"/>
              <c:delete val="1"/>
              <c:extLst>
                <c:ext xmlns:c15="http://schemas.microsoft.com/office/drawing/2012/chart" uri="{CE6537A1-D6FC-4f65-9D91-7224C49458BB}"/>
                <c:ext xmlns:c16="http://schemas.microsoft.com/office/drawing/2014/chart" uri="{C3380CC4-5D6E-409C-BE32-E72D297353CC}">
                  <c16:uniqueId val="{00000002-F0BA-4CA5-AE1F-7217DBF69F79}"/>
                </c:ext>
              </c:extLst>
            </c:dLbl>
            <c:dLbl>
              <c:idx val="32"/>
              <c:layout>
                <c:manualLayout>
                  <c:x val="-1.660534757388794E-2"/>
                  <c:y val="-2.3342164650194772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D1-4D34-B605-3B66A0199111}"/>
                </c:ext>
              </c:extLst>
            </c:dLbl>
            <c:dLbl>
              <c:idx val="33"/>
              <c:layout>
                <c:manualLayout>
                  <c:x val="3.796421370639233E-2"/>
                  <c:y val="-0.16446164236314453"/>
                </c:manualLayout>
              </c:layout>
              <c:numFmt formatCode="###&quot; Mt&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78-4B04-87FB-1B25980897DA}"/>
                </c:ext>
              </c:extLst>
            </c:dLbl>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C0504D"/>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'2.CO2-sector'!$AA$76:$BH$76</c:f>
              <c:numCache>
                <c:formatCode>#,##0_ </c:formatCode>
                <c:ptCount val="34"/>
                <c:pt idx="0">
                  <c:v>378.2106228736983</c:v>
                </c:pt>
                <c:pt idx="1">
                  <c:v>375.6789443250982</c:v>
                </c:pt>
                <c:pt idx="2">
                  <c:v>370.18773217414036</c:v>
                </c:pt>
                <c:pt idx="3">
                  <c:v>372.0671330010062</c:v>
                </c:pt>
                <c:pt idx="4">
                  <c:v>378.90513913332182</c:v>
                </c:pt>
                <c:pt idx="5">
                  <c:v>386.03485994918594</c:v>
                </c:pt>
                <c:pt idx="6">
                  <c:v>391.16923936445664</c:v>
                </c:pt>
                <c:pt idx="7">
                  <c:v>386.58106399160681</c:v>
                </c:pt>
                <c:pt idx="8">
                  <c:v>362.7294815531244</c:v>
                </c:pt>
                <c:pt idx="9">
                  <c:v>367.53889369023744</c:v>
                </c:pt>
                <c:pt idx="10">
                  <c:v>377.61413855366294</c:v>
                </c:pt>
                <c:pt idx="11">
                  <c:v>371.7507442924981</c:v>
                </c:pt>
                <c:pt idx="12">
                  <c:v>376.88365375390265</c:v>
                </c:pt>
                <c:pt idx="13">
                  <c:v>376.60593045852943</c:v>
                </c:pt>
                <c:pt idx="14">
                  <c:v>377.33183089076493</c:v>
                </c:pt>
                <c:pt idx="15">
                  <c:v>366.55008039215176</c:v>
                </c:pt>
                <c:pt idx="16">
                  <c:v>363.2097504389767</c:v>
                </c:pt>
                <c:pt idx="17">
                  <c:v>359.64737462503962</c:v>
                </c:pt>
                <c:pt idx="18">
                  <c:v>328.88774051967897</c:v>
                </c:pt>
                <c:pt idx="19">
                  <c:v>315.10307441485173</c:v>
                </c:pt>
                <c:pt idx="20">
                  <c:v>329.61905547847442</c:v>
                </c:pt>
                <c:pt idx="21">
                  <c:v>327.29463567696132</c:v>
                </c:pt>
                <c:pt idx="22">
                  <c:v>325.37216148076726</c:v>
                </c:pt>
                <c:pt idx="23">
                  <c:v>330.13164956215627</c:v>
                </c:pt>
                <c:pt idx="24">
                  <c:v>320.81916099716199</c:v>
                </c:pt>
                <c:pt idx="25">
                  <c:v>312.25921132651627</c:v>
                </c:pt>
                <c:pt idx="26">
                  <c:v>298.51304382054474</c:v>
                </c:pt>
                <c:pt idx="27">
                  <c:v>293.26676614375322</c:v>
                </c:pt>
                <c:pt idx="28">
                  <c:v>288.4940111158644</c:v>
                </c:pt>
                <c:pt idx="29">
                  <c:v>281.36311926934667</c:v>
                </c:pt>
                <c:pt idx="30">
                  <c:v>255.1696842414097</c:v>
                </c:pt>
                <c:pt idx="31">
                  <c:v>270.42608787965958</c:v>
                </c:pt>
                <c:pt idx="32">
                  <c:v>253.45081984202142</c:v>
                </c:pt>
                <c:pt idx="33">
                  <c:v>244.67889520559024</c:v>
                </c:pt>
              </c:numCache>
            </c:numRef>
          </c:val>
          <c:smooth val="0"/>
          <c:extLst>
            <c:ext xmlns:c16="http://schemas.microsoft.com/office/drawing/2014/chart" uri="{C3380CC4-5D6E-409C-BE32-E72D297353CC}">
              <c16:uniqueId val="{00000017-38D7-4CAB-AFBF-446DCF49EBFC}"/>
            </c:ext>
          </c:extLst>
        </c:ser>
        <c:ser>
          <c:idx val="4"/>
          <c:order val="3"/>
          <c:tx>
            <c:strRef>
              <c:f>'2.CO2-sector'!$T$77</c:f>
              <c:strCache>
                <c:ptCount val="1"/>
                <c:pt idx="0">
                  <c:v>運輸部門</c:v>
                </c:pt>
              </c:strCache>
            </c:strRef>
          </c:tx>
          <c:spPr>
            <a:ln w="19050">
              <a:solidFill>
                <a:srgbClr val="86A44A"/>
              </a:solidFill>
            </a:ln>
          </c:spPr>
          <c:marker>
            <c:symbol val="star"/>
            <c:size val="7"/>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19-38D7-4CAB-AFBF-446DCF49EBFC}"/>
                </c:ext>
              </c:extLst>
            </c:dLbl>
            <c:dLbl>
              <c:idx val="23"/>
              <c:layout>
                <c:manualLayout>
                  <c:x val="-2.212905235776606E-2"/>
                  <c:y val="-2.2909202288992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1B-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1C-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1D-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1E-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1F-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8-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5-B763-4A06-B1A4-7DBE4B359DF6}"/>
                </c:ext>
              </c:extLst>
            </c:dLbl>
            <c:dLbl>
              <c:idx val="31"/>
              <c:delete val="1"/>
              <c:extLst>
                <c:ext xmlns:c15="http://schemas.microsoft.com/office/drawing/2012/chart" uri="{CE6537A1-D6FC-4f65-9D91-7224C49458BB}"/>
                <c:ext xmlns:c16="http://schemas.microsoft.com/office/drawing/2014/chart" uri="{C3380CC4-5D6E-409C-BE32-E72D297353CC}">
                  <c16:uniqueId val="{00000004-F0BA-4CA5-AE1F-7217DBF69F79}"/>
                </c:ext>
              </c:extLst>
            </c:dLbl>
            <c:dLbl>
              <c:idx val="32"/>
              <c:layout>
                <c:manualLayout>
                  <c:x val="-3.5008317209117359E-2"/>
                  <c:y val="-3.9224510441595972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D1-4D34-B605-3B66A0199111}"/>
                </c:ext>
              </c:extLst>
            </c:dLbl>
            <c:dLbl>
              <c:idx val="33"/>
              <c:layout>
                <c:manualLayout>
                  <c:x val="3.7076589815277339E-2"/>
                  <c:y val="-0.11224350024168202"/>
                </c:manualLayout>
              </c:layout>
              <c:tx>
                <c:rich>
                  <a:bodyPr wrap="square" lIns="38100" tIns="19050" rIns="38100" bIns="19050" anchor="ctr">
                    <a:spAutoFit/>
                  </a:bodyPr>
                  <a:lstStyle/>
                  <a:p>
                    <a:pPr>
                      <a:defRPr>
                        <a:solidFill>
                          <a:srgbClr val="669900"/>
                        </a:solidFill>
                      </a:defRPr>
                    </a:pPr>
                    <a:fld id="{92604833-1B79-4106-9140-CAF51453CD42}" type="VALUE">
                      <a:rPr lang="en-US" altLang="ja-JP" sz="1200"/>
                      <a:pPr>
                        <a:defRPr>
                          <a:solidFill>
                            <a:srgbClr val="669900"/>
                          </a:solidFill>
                        </a:defRPr>
                      </a:pPr>
                      <a:t>[値]</a:t>
                    </a:fld>
                    <a:endParaRPr lang="ja-JP" altLang="en-US"/>
                  </a:p>
                </c:rich>
              </c:tx>
              <c:numFmt formatCode="###&quot; 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BB78-4B04-87FB-1B25980897DA}"/>
                </c:ext>
              </c:extLst>
            </c:dLbl>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2D050"/>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'2.CO2-sector'!$AA$77:$BH$77</c:f>
              <c:numCache>
                <c:formatCode>#,##0_ </c:formatCode>
                <c:ptCount val="34"/>
                <c:pt idx="0">
                  <c:v>201.75075122950022</c:v>
                </c:pt>
                <c:pt idx="1">
                  <c:v>213.51771428380647</c:v>
                </c:pt>
                <c:pt idx="2">
                  <c:v>220.07255047809497</c:v>
                </c:pt>
                <c:pt idx="3">
                  <c:v>223.84734779942889</c:v>
                </c:pt>
                <c:pt idx="4">
                  <c:v>233.06813668133549</c:v>
                </c:pt>
                <c:pt idx="5">
                  <c:v>242.39401897470776</c:v>
                </c:pt>
                <c:pt idx="6">
                  <c:v>249.10497197450201</c:v>
                </c:pt>
                <c:pt idx="7">
                  <c:v>250.79147647310356</c:v>
                </c:pt>
                <c:pt idx="8">
                  <c:v>248.89516616030875</c:v>
                </c:pt>
                <c:pt idx="9">
                  <c:v>252.99392199342316</c:v>
                </c:pt>
                <c:pt idx="10">
                  <c:v>252.57234663611644</c:v>
                </c:pt>
                <c:pt idx="11">
                  <c:v>256.71357182647694</c:v>
                </c:pt>
                <c:pt idx="12">
                  <c:v>253.07547839250034</c:v>
                </c:pt>
                <c:pt idx="13">
                  <c:v>249.07213560618075</c:v>
                </c:pt>
                <c:pt idx="14">
                  <c:v>243.13466039097506</c:v>
                </c:pt>
                <c:pt idx="15">
                  <c:v>237.61098837208439</c:v>
                </c:pt>
                <c:pt idx="16">
                  <c:v>234.90081465119985</c:v>
                </c:pt>
                <c:pt idx="17">
                  <c:v>232.12346635207331</c:v>
                </c:pt>
                <c:pt idx="18">
                  <c:v>224.48231637104553</c:v>
                </c:pt>
                <c:pt idx="19">
                  <c:v>221.19548797517453</c:v>
                </c:pt>
                <c:pt idx="20">
                  <c:v>221.62963127802303</c:v>
                </c:pt>
                <c:pt idx="21">
                  <c:v>216.84275329127169</c:v>
                </c:pt>
                <c:pt idx="22">
                  <c:v>217.73668489174946</c:v>
                </c:pt>
                <c:pt idx="23">
                  <c:v>214.84791333662378</c:v>
                </c:pt>
                <c:pt idx="24">
                  <c:v>209.89809626730573</c:v>
                </c:pt>
                <c:pt idx="25">
                  <c:v>208.63712677399468</c:v>
                </c:pt>
                <c:pt idx="26">
                  <c:v>206.84982396725741</c:v>
                </c:pt>
                <c:pt idx="27">
                  <c:v>205.09313593288604</c:v>
                </c:pt>
                <c:pt idx="28">
                  <c:v>202.62135353310049</c:v>
                </c:pt>
                <c:pt idx="29">
                  <c:v>198.52517439949398</c:v>
                </c:pt>
                <c:pt idx="30">
                  <c:v>176.35853327056981</c:v>
                </c:pt>
                <c:pt idx="31">
                  <c:v>177.84300882037519</c:v>
                </c:pt>
                <c:pt idx="32">
                  <c:v>184.46125818126549</c:v>
                </c:pt>
                <c:pt idx="33">
                  <c:v>183.38950964258675</c:v>
                </c:pt>
              </c:numCache>
            </c:numRef>
          </c:val>
          <c:smooth val="0"/>
          <c:extLst>
            <c:ext xmlns:c16="http://schemas.microsoft.com/office/drawing/2014/chart" uri="{C3380CC4-5D6E-409C-BE32-E72D297353CC}">
              <c16:uniqueId val="{00000020-38D7-4CAB-AFBF-446DCF49EBFC}"/>
            </c:ext>
          </c:extLst>
        </c:ser>
        <c:ser>
          <c:idx val="5"/>
          <c:order val="4"/>
          <c:tx>
            <c:strRef>
              <c:f>'2.CO2-sector'!$T$78</c:f>
              <c:strCache>
                <c:ptCount val="1"/>
                <c:pt idx="0">
                  <c:v>業務その他部門</c:v>
                </c:pt>
              </c:strCache>
            </c:strRef>
          </c:tx>
          <c:spPr>
            <a:ln w="19050">
              <a:solidFill>
                <a:srgbClr val="6E548D"/>
              </a:solidFill>
            </a:ln>
          </c:spPr>
          <c:marker>
            <c:symbol val="triangle"/>
            <c:size val="7"/>
            <c:spPr>
              <a:solidFill>
                <a:srgbClr val="6E548D"/>
              </a:solidFill>
              <a:ln>
                <a:solidFill>
                  <a:srgbClr val="666699"/>
                </a:solidFill>
              </a:ln>
            </c:spPr>
          </c:marker>
          <c:dLbls>
            <c:dLbl>
              <c:idx val="0"/>
              <c:layout>
                <c:manualLayout>
                  <c:x val="-2.0910639033575221E-2"/>
                  <c:y val="-2.2476299678661618E-2"/>
                </c:manualLayout>
              </c:layout>
              <c:numFmt formatCode="#,##0.0_);[Red]\(#,##0.0\)" sourceLinked="0"/>
              <c:spPr>
                <a:noFill/>
                <a:ln>
                  <a:noFill/>
                </a:ln>
                <a:effectLst/>
              </c:spPr>
              <c:txPr>
                <a:bodyPr wrap="square" lIns="38100" tIns="19050" rIns="38100" bIns="19050" anchor="ctr">
                  <a:spAutoFit/>
                </a:bodyPr>
                <a:lstStyle/>
                <a:p>
                  <a:pPr>
                    <a:defRPr>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D7-4CAB-AFBF-446DCF49EBFC}"/>
                </c:ext>
              </c:extLst>
            </c:dLbl>
            <c:dLbl>
              <c:idx val="1"/>
              <c:delete val="1"/>
              <c:extLst>
                <c:ext xmlns:c15="http://schemas.microsoft.com/office/drawing/2012/chart" uri="{CE6537A1-D6FC-4f65-9D91-7224C49458BB}"/>
                <c:ext xmlns:c16="http://schemas.microsoft.com/office/drawing/2014/chart" uri="{C3380CC4-5D6E-409C-BE32-E72D297353CC}">
                  <c16:uniqueId val="{00000022-38D7-4CAB-AFBF-446DCF49EBFC}"/>
                </c:ext>
              </c:extLst>
            </c:dLbl>
            <c:dLbl>
              <c:idx val="2"/>
              <c:delete val="1"/>
              <c:extLst>
                <c:ext xmlns:c15="http://schemas.microsoft.com/office/drawing/2012/chart" uri="{CE6537A1-D6FC-4f65-9D91-7224C49458BB}"/>
                <c:ext xmlns:c16="http://schemas.microsoft.com/office/drawing/2014/chart" uri="{C3380CC4-5D6E-409C-BE32-E72D297353CC}">
                  <c16:uniqueId val="{00000023-38D7-4CAB-AFBF-446DCF49EBFC}"/>
                </c:ext>
              </c:extLst>
            </c:dLbl>
            <c:dLbl>
              <c:idx val="3"/>
              <c:delete val="1"/>
              <c:extLst>
                <c:ext xmlns:c15="http://schemas.microsoft.com/office/drawing/2012/chart" uri="{CE6537A1-D6FC-4f65-9D91-7224C49458BB}"/>
                <c:ext xmlns:c16="http://schemas.microsoft.com/office/drawing/2014/chart" uri="{C3380CC4-5D6E-409C-BE32-E72D297353CC}">
                  <c16:uniqueId val="{00000024-38D7-4CAB-AFBF-446DCF49EBFC}"/>
                </c:ext>
              </c:extLst>
            </c:dLbl>
            <c:dLbl>
              <c:idx val="4"/>
              <c:delete val="1"/>
              <c:extLst>
                <c:ext xmlns:c15="http://schemas.microsoft.com/office/drawing/2012/chart" uri="{CE6537A1-D6FC-4f65-9D91-7224C49458BB}"/>
                <c:ext xmlns:c16="http://schemas.microsoft.com/office/drawing/2014/chart" uri="{C3380CC4-5D6E-409C-BE32-E72D297353CC}">
                  <c16:uniqueId val="{00000025-38D7-4CAB-AFBF-446DCF49EBFC}"/>
                </c:ext>
              </c:extLst>
            </c:dLbl>
            <c:dLbl>
              <c:idx val="5"/>
              <c:delete val="1"/>
              <c:extLst>
                <c:ext xmlns:c15="http://schemas.microsoft.com/office/drawing/2012/chart" uri="{CE6537A1-D6FC-4f65-9D91-7224C49458BB}"/>
                <c:ext xmlns:c16="http://schemas.microsoft.com/office/drawing/2014/chart" uri="{C3380CC4-5D6E-409C-BE32-E72D297353CC}">
                  <c16:uniqueId val="{00000026-38D7-4CAB-AFBF-446DCF49EBFC}"/>
                </c:ext>
              </c:extLst>
            </c:dLbl>
            <c:dLbl>
              <c:idx val="6"/>
              <c:delete val="1"/>
              <c:extLst>
                <c:ext xmlns:c15="http://schemas.microsoft.com/office/drawing/2012/chart" uri="{CE6537A1-D6FC-4f65-9D91-7224C49458BB}"/>
                <c:ext xmlns:c16="http://schemas.microsoft.com/office/drawing/2014/chart" uri="{C3380CC4-5D6E-409C-BE32-E72D297353CC}">
                  <c16:uniqueId val="{00000027-38D7-4CAB-AFBF-446DCF49EBFC}"/>
                </c:ext>
              </c:extLst>
            </c:dLbl>
            <c:dLbl>
              <c:idx val="7"/>
              <c:delete val="1"/>
              <c:extLst>
                <c:ext xmlns:c15="http://schemas.microsoft.com/office/drawing/2012/chart" uri="{CE6537A1-D6FC-4f65-9D91-7224C49458BB}"/>
                <c:ext xmlns:c16="http://schemas.microsoft.com/office/drawing/2014/chart" uri="{C3380CC4-5D6E-409C-BE32-E72D297353CC}">
                  <c16:uniqueId val="{00000028-38D7-4CAB-AFBF-446DCF49EBFC}"/>
                </c:ext>
              </c:extLst>
            </c:dLbl>
            <c:dLbl>
              <c:idx val="8"/>
              <c:delete val="1"/>
              <c:extLst>
                <c:ext xmlns:c15="http://schemas.microsoft.com/office/drawing/2012/chart" uri="{CE6537A1-D6FC-4f65-9D91-7224C49458BB}"/>
                <c:ext xmlns:c16="http://schemas.microsoft.com/office/drawing/2014/chart" uri="{C3380CC4-5D6E-409C-BE32-E72D297353CC}">
                  <c16:uniqueId val="{00000029-38D7-4CAB-AFBF-446DCF49EBFC}"/>
                </c:ext>
              </c:extLst>
            </c:dLbl>
            <c:dLbl>
              <c:idx val="9"/>
              <c:delete val="1"/>
              <c:extLst>
                <c:ext xmlns:c15="http://schemas.microsoft.com/office/drawing/2012/chart" uri="{CE6537A1-D6FC-4f65-9D91-7224C49458BB}"/>
                <c:ext xmlns:c16="http://schemas.microsoft.com/office/drawing/2014/chart" uri="{C3380CC4-5D6E-409C-BE32-E72D297353CC}">
                  <c16:uniqueId val="{0000002A-38D7-4CAB-AFBF-446DCF49EBFC}"/>
                </c:ext>
              </c:extLst>
            </c:dLbl>
            <c:dLbl>
              <c:idx val="10"/>
              <c:delete val="1"/>
              <c:extLst>
                <c:ext xmlns:c15="http://schemas.microsoft.com/office/drawing/2012/chart" uri="{CE6537A1-D6FC-4f65-9D91-7224C49458BB}"/>
                <c:ext xmlns:c16="http://schemas.microsoft.com/office/drawing/2014/chart" uri="{C3380CC4-5D6E-409C-BE32-E72D297353CC}">
                  <c16:uniqueId val="{0000002B-38D7-4CAB-AFBF-446DCF49EBFC}"/>
                </c:ext>
              </c:extLst>
            </c:dLbl>
            <c:dLbl>
              <c:idx val="11"/>
              <c:delete val="1"/>
              <c:extLst>
                <c:ext xmlns:c15="http://schemas.microsoft.com/office/drawing/2012/chart" uri="{CE6537A1-D6FC-4f65-9D91-7224C49458BB}"/>
                <c:ext xmlns:c16="http://schemas.microsoft.com/office/drawing/2014/chart" uri="{C3380CC4-5D6E-409C-BE32-E72D297353CC}">
                  <c16:uniqueId val="{0000002C-38D7-4CAB-AFBF-446DCF49EBFC}"/>
                </c:ext>
              </c:extLst>
            </c:dLbl>
            <c:dLbl>
              <c:idx val="12"/>
              <c:delete val="1"/>
              <c:extLst>
                <c:ext xmlns:c15="http://schemas.microsoft.com/office/drawing/2012/chart" uri="{CE6537A1-D6FC-4f65-9D91-7224C49458BB}"/>
                <c:ext xmlns:c16="http://schemas.microsoft.com/office/drawing/2014/chart" uri="{C3380CC4-5D6E-409C-BE32-E72D297353CC}">
                  <c16:uniqueId val="{0000002D-38D7-4CAB-AFBF-446DCF49EBFC}"/>
                </c:ext>
              </c:extLst>
            </c:dLbl>
            <c:dLbl>
              <c:idx val="13"/>
              <c:delete val="1"/>
              <c:extLst>
                <c:ext xmlns:c15="http://schemas.microsoft.com/office/drawing/2012/chart" uri="{CE6537A1-D6FC-4f65-9D91-7224C49458BB}"/>
                <c:ext xmlns:c16="http://schemas.microsoft.com/office/drawing/2014/chart" uri="{C3380CC4-5D6E-409C-BE32-E72D297353CC}">
                  <c16:uniqueId val="{0000002E-38D7-4CAB-AFBF-446DCF49EBFC}"/>
                </c:ext>
              </c:extLst>
            </c:dLbl>
            <c:dLbl>
              <c:idx val="14"/>
              <c:delete val="1"/>
              <c:extLst>
                <c:ext xmlns:c15="http://schemas.microsoft.com/office/drawing/2012/chart" uri="{CE6537A1-D6FC-4f65-9D91-7224C49458BB}"/>
                <c:ext xmlns:c16="http://schemas.microsoft.com/office/drawing/2014/chart" uri="{C3380CC4-5D6E-409C-BE32-E72D297353CC}">
                  <c16:uniqueId val="{0000002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30-38D7-4CAB-AFBF-446DCF49EBFC}"/>
                </c:ext>
              </c:extLst>
            </c:dLbl>
            <c:dLbl>
              <c:idx val="16"/>
              <c:delete val="1"/>
              <c:extLst>
                <c:ext xmlns:c15="http://schemas.microsoft.com/office/drawing/2012/chart" uri="{CE6537A1-D6FC-4f65-9D91-7224C49458BB}"/>
                <c:ext xmlns:c16="http://schemas.microsoft.com/office/drawing/2014/chart" uri="{C3380CC4-5D6E-409C-BE32-E72D297353CC}">
                  <c16:uniqueId val="{00000031-38D7-4CAB-AFBF-446DCF49EBFC}"/>
                </c:ext>
              </c:extLst>
            </c:dLbl>
            <c:dLbl>
              <c:idx val="17"/>
              <c:delete val="1"/>
              <c:extLst>
                <c:ext xmlns:c15="http://schemas.microsoft.com/office/drawing/2012/chart" uri="{CE6537A1-D6FC-4f65-9D91-7224C49458BB}"/>
                <c:ext xmlns:c16="http://schemas.microsoft.com/office/drawing/2014/chart" uri="{C3380CC4-5D6E-409C-BE32-E72D297353CC}">
                  <c16:uniqueId val="{00000032-38D7-4CAB-AFBF-446DCF49EBFC}"/>
                </c:ext>
              </c:extLst>
            </c:dLbl>
            <c:dLbl>
              <c:idx val="18"/>
              <c:delete val="1"/>
              <c:extLst>
                <c:ext xmlns:c15="http://schemas.microsoft.com/office/drawing/2012/chart" uri="{CE6537A1-D6FC-4f65-9D91-7224C49458BB}"/>
                <c:ext xmlns:c16="http://schemas.microsoft.com/office/drawing/2014/chart" uri="{C3380CC4-5D6E-409C-BE32-E72D297353CC}">
                  <c16:uniqueId val="{00000033-38D7-4CAB-AFBF-446DCF49EBFC}"/>
                </c:ext>
              </c:extLst>
            </c:dLbl>
            <c:dLbl>
              <c:idx val="19"/>
              <c:delete val="1"/>
              <c:extLst>
                <c:ext xmlns:c15="http://schemas.microsoft.com/office/drawing/2012/chart" uri="{CE6537A1-D6FC-4f65-9D91-7224C49458BB}"/>
                <c:ext xmlns:c16="http://schemas.microsoft.com/office/drawing/2014/chart" uri="{C3380CC4-5D6E-409C-BE32-E72D297353CC}">
                  <c16:uniqueId val="{00000034-38D7-4CAB-AFBF-446DCF49EBFC}"/>
                </c:ext>
              </c:extLst>
            </c:dLbl>
            <c:dLbl>
              <c:idx val="20"/>
              <c:delete val="1"/>
              <c:extLst>
                <c:ext xmlns:c15="http://schemas.microsoft.com/office/drawing/2012/chart" uri="{CE6537A1-D6FC-4f65-9D91-7224C49458BB}"/>
                <c:ext xmlns:c16="http://schemas.microsoft.com/office/drawing/2014/chart" uri="{C3380CC4-5D6E-409C-BE32-E72D297353CC}">
                  <c16:uniqueId val="{00000035-38D7-4CAB-AFBF-446DCF49EBFC}"/>
                </c:ext>
              </c:extLst>
            </c:dLbl>
            <c:dLbl>
              <c:idx val="21"/>
              <c:delete val="1"/>
              <c:extLst>
                <c:ext xmlns:c15="http://schemas.microsoft.com/office/drawing/2012/chart" uri="{CE6537A1-D6FC-4f65-9D91-7224C49458BB}"/>
                <c:ext xmlns:c16="http://schemas.microsoft.com/office/drawing/2014/chart" uri="{C3380CC4-5D6E-409C-BE32-E72D297353CC}">
                  <c16:uniqueId val="{00000036-38D7-4CAB-AFBF-446DCF49EBFC}"/>
                </c:ext>
              </c:extLst>
            </c:dLbl>
            <c:dLbl>
              <c:idx val="22"/>
              <c:delete val="1"/>
              <c:extLst>
                <c:ext xmlns:c15="http://schemas.microsoft.com/office/drawing/2012/chart" uri="{CE6537A1-D6FC-4f65-9D91-7224C49458BB}"/>
                <c:ext xmlns:c16="http://schemas.microsoft.com/office/drawing/2014/chart" uri="{C3380CC4-5D6E-409C-BE32-E72D297353CC}">
                  <c16:uniqueId val="{00000037-38D7-4CAB-AFBF-446DCF49EBFC}"/>
                </c:ext>
              </c:extLst>
            </c:dLbl>
            <c:dLbl>
              <c:idx val="23"/>
              <c:layout>
                <c:manualLayout>
                  <c:x val="-2.0377721379036748E-2"/>
                  <c:y val="-1.9232813409121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39-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3A-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3B-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3C-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3D-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B-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A-B763-4A06-B1A4-7DBE4B359DF6}"/>
                </c:ext>
              </c:extLst>
            </c:dLbl>
            <c:dLbl>
              <c:idx val="31"/>
              <c:delete val="1"/>
              <c:extLst>
                <c:ext xmlns:c15="http://schemas.microsoft.com/office/drawing/2012/chart" uri="{CE6537A1-D6FC-4f65-9D91-7224C49458BB}">
                  <c15:layout>
                    <c:manualLayout>
                      <c:w val="3.8819755760241624E-2"/>
                      <c:h val="2.0771544921524478E-2"/>
                    </c:manualLayout>
                  </c15:layout>
                </c:ext>
                <c:ext xmlns:c16="http://schemas.microsoft.com/office/drawing/2014/chart" uri="{C3380CC4-5D6E-409C-BE32-E72D297353CC}">
                  <c16:uniqueId val="{00000003-F0BA-4CA5-AE1F-7217DBF69F79}"/>
                </c:ext>
              </c:extLst>
            </c:dLbl>
            <c:dLbl>
              <c:idx val="32"/>
              <c:layout>
                <c:manualLayout>
                  <c:x val="-3.1851098627854471E-2"/>
                  <c:y val="-0.10812000160814945"/>
                </c:manualLayout>
              </c:layout>
              <c:numFmt formatCode="#,##0.0_);[Red]\(#,##0.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1-4D34-B605-3B66A0199111}"/>
                </c:ext>
              </c:extLst>
            </c:dLbl>
            <c:dLbl>
              <c:idx val="33"/>
              <c:layout>
                <c:manualLayout>
                  <c:x val="3.6039446300127266E-2"/>
                  <c:y val="-0.18425185365715327"/>
                </c:manualLayout>
              </c:layout>
              <c:numFmt formatCode="###.0&quot; Mt&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78-4B04-87FB-1B25980897DA}"/>
                </c:ext>
              </c:extLst>
            </c:dLbl>
            <c:numFmt formatCode="#,##0_);[Red]\(#,##0\)"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60066"/>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'2.CO2-sector'!$AA$78:$BH$78</c:f>
              <c:numCache>
                <c:formatCode>#,##0.0_ </c:formatCode>
                <c:ptCount val="34"/>
                <c:pt idx="0">
                  <c:v>81.021562303552216</c:v>
                </c:pt>
                <c:pt idx="1">
                  <c:v>79.570688309552011</c:v>
                </c:pt>
                <c:pt idx="2">
                  <c:v>78.217640727621486</c:v>
                </c:pt>
                <c:pt idx="3">
                  <c:v>80.718973413412087</c:v>
                </c:pt>
                <c:pt idx="4">
                  <c:v>82.380703237059763</c:v>
                </c:pt>
                <c:pt idx="5">
                  <c:v>85.63975491811145</c:v>
                </c:pt>
                <c:pt idx="6">
                  <c:v>80.925933480305517</c:v>
                </c:pt>
                <c:pt idx="7">
                  <c:v>85.352162466595402</c:v>
                </c:pt>
                <c:pt idx="8">
                  <c:v>90.241013313465871</c:v>
                </c:pt>
                <c:pt idx="9">
                  <c:v>94.131013872844079</c:v>
                </c:pt>
                <c:pt idx="10">
                  <c:v>92.967192954715387</c:v>
                </c:pt>
                <c:pt idx="11">
                  <c:v>94.500930743491011</c:v>
                </c:pt>
                <c:pt idx="12">
                  <c:v>96.273495253799823</c:v>
                </c:pt>
                <c:pt idx="13">
                  <c:v>95.958619933713592</c:v>
                </c:pt>
                <c:pt idx="14" formatCode="#,##0_ ">
                  <c:v>101.18962706223169</c:v>
                </c:pt>
                <c:pt idx="15" formatCode="#,##0_ ">
                  <c:v>102.03772325188325</c:v>
                </c:pt>
                <c:pt idx="16" formatCode="#,##0_ ">
                  <c:v>99.571352592048029</c:v>
                </c:pt>
                <c:pt idx="17">
                  <c:v>90.102064718102298</c:v>
                </c:pt>
                <c:pt idx="18">
                  <c:v>95.286914299038926</c:v>
                </c:pt>
                <c:pt idx="19">
                  <c:v>91.940405561598567</c:v>
                </c:pt>
                <c:pt idx="20" formatCode="#,##0_ ">
                  <c:v>99.431590703712843</c:v>
                </c:pt>
                <c:pt idx="21" formatCode="#,##0_ ">
                  <c:v>101.9646293169464</c:v>
                </c:pt>
                <c:pt idx="22">
                  <c:v>96.620427385814267</c:v>
                </c:pt>
                <c:pt idx="23" formatCode="#,##0_ ">
                  <c:v>103.73128174888355</c:v>
                </c:pt>
                <c:pt idx="24">
                  <c:v>97.990098229947606</c:v>
                </c:pt>
                <c:pt idx="25">
                  <c:v>95.983002072803146</c:v>
                </c:pt>
                <c:pt idx="26">
                  <c:v>59.125754378138858</c:v>
                </c:pt>
                <c:pt idx="27">
                  <c:v>59.450237015499788</c:v>
                </c:pt>
                <c:pt idx="28">
                  <c:v>66.250759628882662</c:v>
                </c:pt>
                <c:pt idx="29">
                  <c:v>61.634868752598514</c:v>
                </c:pt>
                <c:pt idx="30">
                  <c:v>57.995474054216785</c:v>
                </c:pt>
                <c:pt idx="31">
                  <c:v>58.845137741272183</c:v>
                </c:pt>
                <c:pt idx="32">
                  <c:v>53.657554718061526</c:v>
                </c:pt>
                <c:pt idx="33">
                  <c:v>50.299371684846328</c:v>
                </c:pt>
              </c:numCache>
            </c:numRef>
          </c:val>
          <c:smooth val="0"/>
          <c:extLst>
            <c:ext xmlns:c16="http://schemas.microsoft.com/office/drawing/2014/chart" uri="{C3380CC4-5D6E-409C-BE32-E72D297353CC}">
              <c16:uniqueId val="{0000003E-38D7-4CAB-AFBF-446DCF49EBFC}"/>
            </c:ext>
          </c:extLst>
        </c:ser>
        <c:ser>
          <c:idx val="6"/>
          <c:order val="5"/>
          <c:tx>
            <c:strRef>
              <c:f>'2.CO2-sector'!$T$79</c:f>
              <c:strCache>
                <c:ptCount val="1"/>
                <c:pt idx="0">
                  <c:v>家庭部門</c:v>
                </c:pt>
              </c:strCache>
            </c:strRef>
          </c:tx>
          <c:spPr>
            <a:ln w="19050">
              <a:solidFill>
                <a:srgbClr val="3D96AE"/>
              </a:solidFill>
            </a:ln>
          </c:spPr>
          <c:marker>
            <c:symbol val="x"/>
            <c:size val="7"/>
            <c:spPr>
              <a:noFill/>
            </c:spPr>
          </c:marker>
          <c:dLbls>
            <c:dLbl>
              <c:idx val="0"/>
              <c:layout>
                <c:manualLayout>
                  <c:x val="-1.5029387499935947E-2"/>
                  <c:y val="1.2770406044334772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0-38D7-4CAB-AFBF-446DCF49EBFC}"/>
                </c:ext>
              </c:extLst>
            </c:dLbl>
            <c:dLbl>
              <c:idx val="23"/>
              <c:layout>
                <c:manualLayout>
                  <c:x val="4.3869056861159071E-3"/>
                  <c:y val="-2.2765264188649818E-2"/>
                </c:manualLayout>
              </c:layout>
              <c:numFmt formatCode="#,##0.0_);[Red]\(#,##0.0\)" sourceLinked="0"/>
              <c:spPr>
                <a:noFill/>
                <a:ln>
                  <a:noFill/>
                </a:ln>
                <a:effectLst/>
              </c:spPr>
              <c:txPr>
                <a:bodyPr wrap="square" lIns="38100" tIns="19050" rIns="38100" bIns="19050" anchor="ctr">
                  <a:spAutoFit/>
                </a:bodyPr>
                <a:lstStyle/>
                <a:p>
                  <a:pPr>
                    <a:defRPr>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2-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3-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4-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5-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6-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9-B763-4A06-B1A4-7DBE4B359DF6}"/>
                </c:ext>
              </c:extLst>
            </c:dLbl>
            <c:dLbl>
              <c:idx val="31"/>
              <c:delete val="1"/>
              <c:extLst>
                <c:ext xmlns:c15="http://schemas.microsoft.com/office/drawing/2012/chart" uri="{CE6537A1-D6FC-4f65-9D91-7224C49458BB}"/>
                <c:ext xmlns:c16="http://schemas.microsoft.com/office/drawing/2014/chart" uri="{C3380CC4-5D6E-409C-BE32-E72D297353CC}">
                  <c16:uniqueId val="{00000008-F0BA-4CA5-AE1F-7217DBF69F79}"/>
                </c:ext>
              </c:extLst>
            </c:dLbl>
            <c:dLbl>
              <c:idx val="32"/>
              <c:layout>
                <c:manualLayout>
                  <c:x val="-6.0158576832876703E-2"/>
                  <c:y val="-8.6578902014144865E-2"/>
                </c:manualLayout>
              </c:layout>
              <c:numFmt formatCode="#,##0.0_);[Red]\(#,##0.0\)" sourceLinked="0"/>
              <c:spPr>
                <a:noFill/>
                <a:ln>
                  <a:noFill/>
                </a:ln>
                <a:effectLst/>
              </c:spPr>
              <c:txPr>
                <a:bodyPr wrap="square" lIns="38100" tIns="19050" rIns="38100" bIns="19050" anchor="ctr">
                  <a:spAutoFit/>
                </a:bodyPr>
                <a:lstStyle/>
                <a:p>
                  <a:pPr>
                    <a:defRPr sz="100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1-4D34-B605-3B66A0199111}"/>
                </c:ext>
              </c:extLst>
            </c:dLbl>
            <c:dLbl>
              <c:idx val="33"/>
              <c:layout>
                <c:manualLayout>
                  <c:x val="3.4817947983597046E-2"/>
                  <c:y val="-0.12587222076025351"/>
                </c:manualLayout>
              </c:layout>
              <c:tx>
                <c:rich>
                  <a:bodyPr wrap="square" lIns="38100" tIns="19050" rIns="38100" bIns="19050" anchor="ctr">
                    <a:spAutoFit/>
                  </a:bodyPr>
                  <a:lstStyle/>
                  <a:p>
                    <a:pPr>
                      <a:defRPr>
                        <a:solidFill>
                          <a:srgbClr val="3D96AE"/>
                        </a:solidFill>
                      </a:defRPr>
                    </a:pPr>
                    <a:fld id="{5DCB3CF4-1FBA-4297-9CD5-9E84549CA89C}" type="VALUE">
                      <a:rPr lang="en-US" altLang="ja-JP" sz="1200"/>
                      <a:pPr>
                        <a:defRPr>
                          <a:solidFill>
                            <a:srgbClr val="3D96AE"/>
                          </a:solidFill>
                        </a:defRPr>
                      </a:pPr>
                      <a:t>[値]</a:t>
                    </a:fld>
                    <a:endParaRPr lang="ja-JP" altLang="en-US"/>
                  </a:p>
                </c:rich>
              </c:tx>
              <c:numFmt formatCode="###.0&quot; Mt&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BB78-4B04-87FB-1B25980897DA}"/>
                </c:ext>
              </c:extLst>
            </c:dLbl>
            <c:numFmt formatCode="#,##0_);[Red]\(#,##0\)" sourceLinked="0"/>
            <c:spPr>
              <a:noFill/>
              <a:ln>
                <a:noFill/>
              </a:ln>
              <a:effectLst/>
            </c:spPr>
            <c:txPr>
              <a:bodyPr wrap="square" lIns="38100" tIns="19050" rIns="38100" bIns="19050" anchor="ctr">
                <a:spAutoFit/>
              </a:bodyPr>
              <a:lstStyle/>
              <a:p>
                <a:pPr>
                  <a:defRPr>
                    <a:solidFill>
                      <a:srgbClr val="3D96AE"/>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3D96AE"/>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'2.CO2-sector'!$AA$79:$BH$79</c:f>
              <c:numCache>
                <c:formatCode>#,##0.0_ </c:formatCode>
                <c:ptCount val="34"/>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60.319274470584219</c:v>
                </c:pt>
                <c:pt idx="24">
                  <c:v>58.013755532842836</c:v>
                </c:pt>
                <c:pt idx="25">
                  <c:v>55.391509026581133</c:v>
                </c:pt>
                <c:pt idx="26">
                  <c:v>55.711740759276736</c:v>
                </c:pt>
                <c:pt idx="27">
                  <c:v>59.259947954539712</c:v>
                </c:pt>
                <c:pt idx="28">
                  <c:v>52.156305071909721</c:v>
                </c:pt>
                <c:pt idx="29">
                  <c:v>53.360723810031516</c:v>
                </c:pt>
                <c:pt idx="30">
                  <c:v>55.802956751216463</c:v>
                </c:pt>
                <c:pt idx="31">
                  <c:v>51.569396488135112</c:v>
                </c:pt>
                <c:pt idx="32">
                  <c:v>49.641457715965366</c:v>
                </c:pt>
                <c:pt idx="33">
                  <c:v>46.383369708271523</c:v>
                </c:pt>
              </c:numCache>
            </c:numRef>
          </c:val>
          <c:smooth val="0"/>
          <c:extLst>
            <c:ext xmlns:c16="http://schemas.microsoft.com/office/drawing/2014/chart" uri="{C3380CC4-5D6E-409C-BE32-E72D297353CC}">
              <c16:uniqueId val="{00000046-38D7-4CAB-AFBF-446DCF49EBFC}"/>
            </c:ext>
          </c:extLst>
        </c:ser>
        <c:ser>
          <c:idx val="8"/>
          <c:order val="6"/>
          <c:tx>
            <c:strRef>
              <c:f>'2.CO2-sector'!$T$80</c:f>
              <c:strCache>
                <c:ptCount val="1"/>
                <c:pt idx="0">
                  <c:v>工業プロセス及び製品の使用</c:v>
                </c:pt>
              </c:strCache>
            </c:strRef>
          </c:tx>
          <c:spPr>
            <a:ln w="19050">
              <a:solidFill>
                <a:srgbClr val="F79646"/>
              </a:solidFill>
            </a:ln>
          </c:spPr>
          <c:marker>
            <c:symbol val="circle"/>
            <c:size val="7"/>
            <c:spPr>
              <a:solidFill>
                <a:srgbClr val="F79646"/>
              </a:solidFill>
              <a:ln>
                <a:solidFill>
                  <a:srgbClr val="F79646"/>
                </a:solidFill>
              </a:ln>
            </c:spPr>
          </c:marker>
          <c:dLbls>
            <c:dLbl>
              <c:idx val="0"/>
              <c:layout>
                <c:manualLayout>
                  <c:x val="1.5671067480032993E-2"/>
                  <c:y val="-3.9934097044711091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8D7-4CAB-AFBF-446DCF49EBFC}"/>
                </c:ext>
              </c:extLst>
            </c:dLbl>
            <c:dLbl>
              <c:idx val="15"/>
              <c:delete val="1"/>
              <c:extLst>
                <c:ext xmlns:c15="http://schemas.microsoft.com/office/drawing/2012/chart" uri="{CE6537A1-D6FC-4f65-9D91-7224C49458BB}"/>
                <c:ext xmlns:c16="http://schemas.microsoft.com/office/drawing/2014/chart" uri="{C3380CC4-5D6E-409C-BE32-E72D297353CC}">
                  <c16:uniqueId val="{00000048-38D7-4CAB-AFBF-446DCF49EBFC}"/>
                </c:ext>
              </c:extLst>
            </c:dLbl>
            <c:dLbl>
              <c:idx val="23"/>
              <c:layout>
                <c:manualLayout>
                  <c:x val="-3.2224340356431479E-2"/>
                  <c:y val="1.728632404957756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8D7-4CAB-AFBF-446DCF49EBFC}"/>
                </c:ext>
              </c:extLst>
            </c:dLbl>
            <c:dLbl>
              <c:idx val="24"/>
              <c:delete val="1"/>
              <c:extLst>
                <c:ext xmlns:c15="http://schemas.microsoft.com/office/drawing/2012/chart" uri="{CE6537A1-D6FC-4f65-9D91-7224C49458BB}"/>
                <c:ext xmlns:c16="http://schemas.microsoft.com/office/drawing/2014/chart" uri="{C3380CC4-5D6E-409C-BE32-E72D297353CC}">
                  <c16:uniqueId val="{0000004A-38D7-4CAB-AFBF-446DCF49EBFC}"/>
                </c:ext>
              </c:extLst>
            </c:dLbl>
            <c:dLbl>
              <c:idx val="25"/>
              <c:delete val="1"/>
              <c:extLst>
                <c:ext xmlns:c15="http://schemas.microsoft.com/office/drawing/2012/chart" uri="{CE6537A1-D6FC-4f65-9D91-7224C49458BB}"/>
                <c:ext xmlns:c16="http://schemas.microsoft.com/office/drawing/2014/chart" uri="{C3380CC4-5D6E-409C-BE32-E72D297353CC}">
                  <c16:uniqueId val="{0000004B-38D7-4CAB-AFBF-446DCF49EBFC}"/>
                </c:ext>
              </c:extLst>
            </c:dLbl>
            <c:dLbl>
              <c:idx val="26"/>
              <c:delete val="1"/>
              <c:extLst>
                <c:ext xmlns:c15="http://schemas.microsoft.com/office/drawing/2012/chart" uri="{CE6537A1-D6FC-4f65-9D91-7224C49458BB}"/>
                <c:ext xmlns:c16="http://schemas.microsoft.com/office/drawing/2014/chart" uri="{C3380CC4-5D6E-409C-BE32-E72D297353CC}">
                  <c16:uniqueId val="{0000004C-38D7-4CAB-AFBF-446DCF49EBFC}"/>
                </c:ext>
              </c:extLst>
            </c:dLbl>
            <c:dLbl>
              <c:idx val="27"/>
              <c:delete val="1"/>
              <c:extLst>
                <c:ext xmlns:c15="http://schemas.microsoft.com/office/drawing/2012/chart" uri="{CE6537A1-D6FC-4f65-9D91-7224C49458BB}"/>
                <c:ext xmlns:c16="http://schemas.microsoft.com/office/drawing/2014/chart" uri="{C3380CC4-5D6E-409C-BE32-E72D297353CC}">
                  <c16:uniqueId val="{0000004D-38D7-4CAB-AFBF-446DCF49EBFC}"/>
                </c:ext>
              </c:extLst>
            </c:dLbl>
            <c:dLbl>
              <c:idx val="28"/>
              <c:delete val="1"/>
              <c:extLst>
                <c:ext xmlns:c15="http://schemas.microsoft.com/office/drawing/2012/chart" uri="{CE6537A1-D6FC-4f65-9D91-7224C49458BB}"/>
                <c:ext xmlns:c16="http://schemas.microsoft.com/office/drawing/2014/chart" uri="{C3380CC4-5D6E-409C-BE32-E72D297353CC}">
                  <c16:uniqueId val="{0000004E-38D7-4CAB-AFBF-446DCF49EBFC}"/>
                </c:ext>
              </c:extLst>
            </c:dLbl>
            <c:dLbl>
              <c:idx val="29"/>
              <c:delete val="1"/>
              <c:extLst>
                <c:ext xmlns:c15="http://schemas.microsoft.com/office/drawing/2012/chart" uri="{CE6537A1-D6FC-4f65-9D91-7224C49458BB}"/>
                <c:ext xmlns:c16="http://schemas.microsoft.com/office/drawing/2014/chart" uri="{C3380CC4-5D6E-409C-BE32-E72D297353CC}">
                  <c16:uniqueId val="{00000007-DDD2-4B0A-B13C-850BE2A3D314}"/>
                </c:ext>
              </c:extLst>
            </c:dLbl>
            <c:dLbl>
              <c:idx val="30"/>
              <c:delete val="1"/>
              <c:extLst>
                <c:ext xmlns:c15="http://schemas.microsoft.com/office/drawing/2012/chart" uri="{CE6537A1-D6FC-4f65-9D91-7224C49458BB}"/>
                <c:ext xmlns:c16="http://schemas.microsoft.com/office/drawing/2014/chart" uri="{C3380CC4-5D6E-409C-BE32-E72D297353CC}">
                  <c16:uniqueId val="{00000008-B763-4A06-B1A4-7DBE4B359DF6}"/>
                </c:ext>
              </c:extLst>
            </c:dLbl>
            <c:dLbl>
              <c:idx val="31"/>
              <c:delete val="1"/>
              <c:extLst>
                <c:ext xmlns:c15="http://schemas.microsoft.com/office/drawing/2012/chart" uri="{CE6537A1-D6FC-4f65-9D91-7224C49458BB}"/>
                <c:ext xmlns:c16="http://schemas.microsoft.com/office/drawing/2014/chart" uri="{C3380CC4-5D6E-409C-BE32-E72D297353CC}">
                  <c16:uniqueId val="{00000005-F0BA-4CA5-AE1F-7217DBF69F79}"/>
                </c:ext>
              </c:extLst>
            </c:dLbl>
            <c:dLbl>
              <c:idx val="32"/>
              <c:layout>
                <c:manualLayout>
                  <c:x val="-6.5464748306530665E-2"/>
                  <c:y val="-5.9134397973981012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1-4D34-B605-3B66A0199111}"/>
                </c:ext>
              </c:extLst>
            </c:dLbl>
            <c:dLbl>
              <c:idx val="33"/>
              <c:layout>
                <c:manualLayout>
                  <c:x val="2.4109612736384043E-2"/>
                  <c:y val="-7.045806080238555E-2"/>
                </c:manualLayout>
              </c:layout>
              <c:numFmt formatCode="###.0&quot; Mt&quot;" sourceLinked="0"/>
              <c:spPr>
                <a:noFill/>
                <a:ln>
                  <a:noFill/>
                </a:ln>
                <a:effectLst/>
              </c:spPr>
              <c:txPr>
                <a:bodyPr wrap="square" lIns="38100" tIns="19050" rIns="38100" bIns="19050" anchor="ctr">
                  <a:no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1343125559493833E-2"/>
                      <c:h val="3.9986199833762219E-2"/>
                    </c:manualLayout>
                  </c15:layout>
                </c:ext>
                <c:ext xmlns:c16="http://schemas.microsoft.com/office/drawing/2014/chart" uri="{C3380CC4-5D6E-409C-BE32-E72D297353CC}">
                  <c16:uniqueId val="{00000004-BB78-4B04-87FB-1B25980897DA}"/>
                </c:ext>
              </c:extLst>
            </c:dLbl>
            <c:numFmt formatCode="###&quot; Mt&quot;"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'2.CO2-sector'!$AA$80:$BH$80</c:f>
              <c:numCache>
                <c:formatCode>#,##0.0_ </c:formatCode>
                <c:ptCount val="34"/>
                <c:pt idx="0">
                  <c:v>65.178266643491881</c:v>
                </c:pt>
                <c:pt idx="1">
                  <c:v>66.488177132629957</c:v>
                </c:pt>
                <c:pt idx="2">
                  <c:v>66.472204804766221</c:v>
                </c:pt>
                <c:pt idx="3">
                  <c:v>65.184712067559786</c:v>
                </c:pt>
                <c:pt idx="4">
                  <c:v>66.886258860143499</c:v>
                </c:pt>
                <c:pt idx="5">
                  <c:v>67.190416887058916</c:v>
                </c:pt>
                <c:pt idx="6">
                  <c:v>67.781290785393608</c:v>
                </c:pt>
                <c:pt idx="7">
                  <c:v>65.268885992276779</c:v>
                </c:pt>
                <c:pt idx="8">
                  <c:v>59.219173366100257</c:v>
                </c:pt>
                <c:pt idx="9">
                  <c:v>59.591494269262867</c:v>
                </c:pt>
                <c:pt idx="10">
                  <c:v>60.117859808705866</c:v>
                </c:pt>
                <c:pt idx="11">
                  <c:v>58.86369971922408</c:v>
                </c:pt>
                <c:pt idx="12">
                  <c:v>56.540326104107685</c:v>
                </c:pt>
                <c:pt idx="13">
                  <c:v>55.944100075474296</c:v>
                </c:pt>
                <c:pt idx="14">
                  <c:v>55.935234905087128</c:v>
                </c:pt>
                <c:pt idx="15">
                  <c:v>57.043434739404169</c:v>
                </c:pt>
                <c:pt idx="16">
                  <c:v>57.304989143110809</c:v>
                </c:pt>
                <c:pt idx="17">
                  <c:v>56.493228253818494</c:v>
                </c:pt>
                <c:pt idx="18">
                  <c:v>52.138721078612761</c:v>
                </c:pt>
                <c:pt idx="19">
                  <c:v>46.705320648911432</c:v>
                </c:pt>
                <c:pt idx="20">
                  <c:v>47.822938314162819</c:v>
                </c:pt>
                <c:pt idx="21">
                  <c:v>47.537799188604801</c:v>
                </c:pt>
                <c:pt idx="22">
                  <c:v>47.720289924411702</c:v>
                </c:pt>
                <c:pt idx="23">
                  <c:v>49.442971144940927</c:v>
                </c:pt>
                <c:pt idx="24">
                  <c:v>48.905778333295331</c:v>
                </c:pt>
                <c:pt idx="25">
                  <c:v>47.571842262526566</c:v>
                </c:pt>
                <c:pt idx="26">
                  <c:v>47.179720271577288</c:v>
                </c:pt>
                <c:pt idx="27">
                  <c:v>47.939341747216965</c:v>
                </c:pt>
                <c:pt idx="28">
                  <c:v>47.216473347228565</c:v>
                </c:pt>
                <c:pt idx="29">
                  <c:v>45.559922045201937</c:v>
                </c:pt>
                <c:pt idx="30">
                  <c:v>42.602829086688622</c:v>
                </c:pt>
                <c:pt idx="31">
                  <c:v>44.061866888786696</c:v>
                </c:pt>
                <c:pt idx="32">
                  <c:v>41.1155121519934</c:v>
                </c:pt>
                <c:pt idx="33">
                  <c:v>38.579477680706447</c:v>
                </c:pt>
              </c:numCache>
            </c:numRef>
          </c:val>
          <c:smooth val="0"/>
          <c:extLst>
            <c:ext xmlns:c16="http://schemas.microsoft.com/office/drawing/2014/chart" uri="{C3380CC4-5D6E-409C-BE32-E72D297353CC}">
              <c16:uniqueId val="{0000004F-38D7-4CAB-AFBF-446DCF49EBFC}"/>
            </c:ext>
          </c:extLst>
        </c:ser>
        <c:ser>
          <c:idx val="9"/>
          <c:order val="7"/>
          <c:tx>
            <c:strRef>
              <c:f>'2.CO2-sector'!$T$81</c:f>
              <c:strCache>
                <c:ptCount val="1"/>
                <c:pt idx="0">
                  <c:v>廃棄物</c:v>
                </c:pt>
              </c:strCache>
            </c:strRef>
          </c:tx>
          <c:spPr>
            <a:ln w="19050">
              <a:solidFill>
                <a:srgbClr val="8EA5CB"/>
              </a:solidFill>
            </a:ln>
          </c:spPr>
          <c:marker>
            <c:symbol val="plus"/>
            <c:size val="5"/>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8D7-4CAB-AFBF-446DCF49EBFC}"/>
                </c:ext>
              </c:extLst>
            </c:dLbl>
            <c:dLbl>
              <c:idx val="23"/>
              <c:layout>
                <c:manualLayout>
                  <c:x val="-4.8060447719816164E-2"/>
                  <c:y val="2.0742082268705445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8D7-4CAB-AFBF-446DCF49EBFC}"/>
                </c:ext>
              </c:extLst>
            </c:dLbl>
            <c:dLbl>
              <c:idx val="32"/>
              <c:layout>
                <c:manualLayout>
                  <c:x val="2.081185540246977E-2"/>
                  <c:y val="1.396990284955372E-2"/>
                </c:manualLayout>
              </c:layout>
              <c:numFmt formatCode="#,##0.0_);[Red]\(#,##0.0\)" sourceLinked="0"/>
              <c:spPr>
                <a:noFill/>
                <a:ln>
                  <a:noFill/>
                </a:ln>
                <a:effectLst/>
              </c:spPr>
              <c:txPr>
                <a:bodyPr wrap="square" lIns="38100" tIns="19050" rIns="38100" bIns="19050" anchor="ctr">
                  <a:no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4.048884256981021E-2"/>
                      <c:h val="3.0050901017819147E-2"/>
                    </c:manualLayout>
                  </c15:layout>
                </c:ext>
                <c:ext xmlns:c16="http://schemas.microsoft.com/office/drawing/2014/chart" uri="{C3380CC4-5D6E-409C-BE32-E72D297353CC}">
                  <c16:uniqueId val="{00000004-2AD1-4D34-B605-3B66A0199111}"/>
                </c:ext>
              </c:extLst>
            </c:dLbl>
            <c:dLbl>
              <c:idx val="33"/>
              <c:layout>
                <c:manualLayout>
                  <c:x val="3.0875938317644659E-2"/>
                  <c:y val="-1.5832169035206942E-2"/>
                </c:manualLayout>
              </c:layout>
              <c:tx>
                <c:rich>
                  <a:bodyPr wrap="square" lIns="38100" tIns="19050" rIns="38100" bIns="19050" anchor="ctr">
                    <a:noAutofit/>
                  </a:bodyPr>
                  <a:lstStyle/>
                  <a:p>
                    <a:pPr>
                      <a:defRPr>
                        <a:solidFill>
                          <a:srgbClr val="8EA5CB"/>
                        </a:solidFill>
                      </a:defRPr>
                    </a:pPr>
                    <a:fld id="{8D1C7585-49CD-4C41-9DDC-1851FFF9661C}" type="VALUE">
                      <a:rPr lang="en-US" altLang="ja-JP" sz="1200"/>
                      <a:pPr>
                        <a:defRPr>
                          <a:solidFill>
                            <a:srgbClr val="8EA5CB"/>
                          </a:solidFill>
                        </a:defRPr>
                      </a:pPr>
                      <a:t>[値]</a:t>
                    </a:fld>
                    <a:endParaRPr lang="ja-JP" altLang="en-US"/>
                  </a:p>
                </c:rich>
              </c:tx>
              <c:numFmt formatCode="###.0&quot; M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14710612953334E-2"/>
                      <c:h val="4.1965220963163095E-2"/>
                    </c:manualLayout>
                  </c15:layout>
                  <c15:dlblFieldTable/>
                  <c15:showDataLabelsRange val="0"/>
                </c:ext>
                <c:ext xmlns:c16="http://schemas.microsoft.com/office/drawing/2014/chart" uri="{C3380CC4-5D6E-409C-BE32-E72D297353CC}">
                  <c16:uniqueId val="{00000003-BB78-4B04-87FB-1B25980897DA}"/>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999FF"/>
                      </a:solidFill>
                    </a:ln>
                  </c:spPr>
                </c15:leaderLines>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'2.CO2-sector'!$AA$81:$BH$81</c:f>
              <c:numCache>
                <c:formatCode>#,##0.0_ </c:formatCode>
                <c:ptCount val="34"/>
                <c:pt idx="0">
                  <c:v>21.235031823192738</c:v>
                </c:pt>
                <c:pt idx="1">
                  <c:v>21.407175785801591</c:v>
                </c:pt>
                <c:pt idx="2">
                  <c:v>22.358918995386691</c:v>
                </c:pt>
                <c:pt idx="3">
                  <c:v>22.316670683170699</c:v>
                </c:pt>
                <c:pt idx="4">
                  <c:v>24.747012382953383</c:v>
                </c:pt>
                <c:pt idx="5">
                  <c:v>25.650107548530972</c:v>
                </c:pt>
                <c:pt idx="6">
                  <c:v>26.404853766961754</c:v>
                </c:pt>
                <c:pt idx="7">
                  <c:v>27.633632913709807</c:v>
                </c:pt>
                <c:pt idx="8">
                  <c:v>28.003682984591244</c:v>
                </c:pt>
                <c:pt idx="9">
                  <c:v>28.057086295248038</c:v>
                </c:pt>
                <c:pt idx="10">
                  <c:v>28.799821411801581</c:v>
                </c:pt>
                <c:pt idx="11">
                  <c:v>28.769322338337659</c:v>
                </c:pt>
                <c:pt idx="12">
                  <c:v>28.966502912689684</c:v>
                </c:pt>
                <c:pt idx="13">
                  <c:v>29.743824007970911</c:v>
                </c:pt>
                <c:pt idx="14">
                  <c:v>28.964537328613336</c:v>
                </c:pt>
                <c:pt idx="15">
                  <c:v>28.067898575192444</c:v>
                </c:pt>
                <c:pt idx="16">
                  <c:v>26.682721334117915</c:v>
                </c:pt>
                <c:pt idx="17">
                  <c:v>27.077291892558364</c:v>
                </c:pt>
                <c:pt idx="18">
                  <c:v>28.811027941483687</c:v>
                </c:pt>
                <c:pt idx="19">
                  <c:v>25.556519527050732</c:v>
                </c:pt>
                <c:pt idx="20">
                  <c:v>25.66059155517916</c:v>
                </c:pt>
                <c:pt idx="21">
                  <c:v>24.985520915146385</c:v>
                </c:pt>
                <c:pt idx="22">
                  <c:v>26.376945974616479</c:v>
                </c:pt>
                <c:pt idx="23">
                  <c:v>26.334115567929011</c:v>
                </c:pt>
                <c:pt idx="24">
                  <c:v>25.506585912174554</c:v>
                </c:pt>
                <c:pt idx="25">
                  <c:v>26.055335397633041</c:v>
                </c:pt>
                <c:pt idx="26">
                  <c:v>26.127803207903582</c:v>
                </c:pt>
                <c:pt idx="27">
                  <c:v>26.555131230792622</c:v>
                </c:pt>
                <c:pt idx="28">
                  <c:v>27.017202243704013</c:v>
                </c:pt>
                <c:pt idx="29">
                  <c:v>27.589752463596064</c:v>
                </c:pt>
                <c:pt idx="30">
                  <c:v>26.320971848841001</c:v>
                </c:pt>
                <c:pt idx="31">
                  <c:v>27.097561307281783</c:v>
                </c:pt>
                <c:pt idx="32">
                  <c:v>27.293267851427075</c:v>
                </c:pt>
                <c:pt idx="33">
                  <c:v>26.375801503510569</c:v>
                </c:pt>
              </c:numCache>
            </c:numRef>
          </c:val>
          <c:smooth val="0"/>
          <c:extLst>
            <c:ext xmlns:c16="http://schemas.microsoft.com/office/drawing/2014/chart" uri="{C3380CC4-5D6E-409C-BE32-E72D297353CC}">
              <c16:uniqueId val="{00000054-38D7-4CAB-AFBF-446DCF49EBFC}"/>
            </c:ext>
          </c:extLst>
        </c:ser>
        <c:ser>
          <c:idx val="0"/>
          <c:order val="8"/>
          <c:tx>
            <c:strRef>
              <c:f>'2.CO2-sector'!$T$82</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8D7-4CAB-AFBF-446DCF49EBFC}"/>
                </c:ext>
              </c:extLst>
            </c:dLbl>
            <c:dLbl>
              <c:idx val="23"/>
              <c:layout>
                <c:manualLayout>
                  <c:x val="6.7435897064155714E-3"/>
                  <c:y val="-1.9036034965474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8D7-4CAB-AFBF-446DCF49EBFC}"/>
                </c:ext>
              </c:extLst>
            </c:dLbl>
            <c:dLbl>
              <c:idx val="29"/>
              <c:delete val="1"/>
              <c:extLst>
                <c:ext xmlns:c15="http://schemas.microsoft.com/office/drawing/2012/chart" uri="{CE6537A1-D6FC-4f65-9D91-7224C49458BB}">
                  <c15:layout>
                    <c:manualLayout>
                      <c:w val="3.480126276360939E-2"/>
                      <c:h val="3.5598182629776189E-2"/>
                    </c:manualLayout>
                  </c15:layout>
                </c:ext>
                <c:ext xmlns:c16="http://schemas.microsoft.com/office/drawing/2014/chart" uri="{C3380CC4-5D6E-409C-BE32-E72D297353CC}">
                  <c16:uniqueId val="{0000000A-DDD2-4B0A-B13C-850BE2A3D314}"/>
                </c:ext>
              </c:extLst>
            </c:dLbl>
            <c:dLbl>
              <c:idx val="32"/>
              <c:layout>
                <c:manualLayout>
                  <c:x val="2.7920248728986134E-2"/>
                  <c:y val="5.7108472485528847E-2"/>
                </c:manualLayout>
              </c:layout>
              <c:tx>
                <c:rich>
                  <a:bodyPr wrap="square" lIns="38100" tIns="19050" rIns="38100" bIns="19050" anchor="ctr">
                    <a:spAutoFit/>
                  </a:bodyPr>
                  <a:lstStyle/>
                  <a:p>
                    <a:pPr>
                      <a:defRPr sz="1200">
                        <a:solidFill>
                          <a:srgbClr val="4A452A"/>
                        </a:solidFill>
                      </a:defRPr>
                    </a:pPr>
                    <a:fld id="{BCE39992-47AB-4E36-844E-5148BCD6AA78}" type="VALUE">
                      <a:rPr lang="en-US" altLang="ja-JP" sz="1000"/>
                      <a:pPr>
                        <a:defRPr sz="1200">
                          <a:solidFill>
                            <a:srgbClr val="4A452A"/>
                          </a:solidFill>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AD1-4D34-B605-3B66A0199111}"/>
                </c:ext>
              </c:extLst>
            </c:dLbl>
            <c:dLbl>
              <c:idx val="33"/>
              <c:layout>
                <c:manualLayout>
                  <c:x val="4.2155669143969184E-2"/>
                  <c:y val="1.7672472040231865E-2"/>
                </c:manualLayout>
              </c:layout>
              <c:tx>
                <c:rich>
                  <a:bodyPr wrap="square" lIns="38100" tIns="19050" rIns="38100" bIns="19050" anchor="ctr">
                    <a:spAutoFit/>
                  </a:bodyPr>
                  <a:lstStyle/>
                  <a:p>
                    <a:pPr>
                      <a:defRPr>
                        <a:solidFill>
                          <a:srgbClr val="4A452A"/>
                        </a:solidFill>
                      </a:defRPr>
                    </a:pPr>
                    <a:fld id="{FA8AFE03-CAB2-48FC-927C-651FF24AEBE4}" type="VALUE">
                      <a:rPr lang="en-US" altLang="ja-JP" sz="1200"/>
                      <a:pPr>
                        <a:defRPr>
                          <a:solidFill>
                            <a:srgbClr val="4A452A"/>
                          </a:solidFill>
                        </a:defRPr>
                      </a:pPr>
                      <a:t>[値]</a:t>
                    </a:fld>
                    <a:endParaRPr lang="ja-JP" altLang="en-US"/>
                  </a:p>
                </c:rich>
              </c:tx>
              <c:numFmt formatCode="###.0&quot; M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B78-4B04-87FB-1B25980897DA}"/>
                </c:ext>
              </c:extLst>
            </c:dLbl>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'2.CO2-sector'!$AA$74:$BH$74</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'2.CO2-sector'!$AA$82:$BH$82</c:f>
              <c:numCache>
                <c:formatCode>#,##0.0_ </c:formatCode>
                <c:ptCount val="34"/>
                <c:pt idx="0">
                  <c:v>6.367941917340409</c:v>
                </c:pt>
                <c:pt idx="1">
                  <c:v>6.1569749691624898</c:v>
                </c:pt>
                <c:pt idx="2">
                  <c:v>5.8352143947683111</c:v>
                </c:pt>
                <c:pt idx="3">
                  <c:v>5.6258991710678998</c:v>
                </c:pt>
                <c:pt idx="4">
                  <c:v>5.4126847567825136</c:v>
                </c:pt>
                <c:pt idx="5">
                  <c:v>5.5845234310673062</c:v>
                </c:pt>
                <c:pt idx="6">
                  <c:v>5.6816854004049588</c:v>
                </c:pt>
                <c:pt idx="7">
                  <c:v>5.5374664777946183</c:v>
                </c:pt>
                <c:pt idx="8">
                  <c:v>5.1299732435562708</c:v>
                </c:pt>
                <c:pt idx="9">
                  <c:v>5.1644520654617381</c:v>
                </c:pt>
                <c:pt idx="10">
                  <c:v>5.2271986551645124</c:v>
                </c:pt>
                <c:pt idx="11">
                  <c:v>4.7446077295940281</c:v>
                </c:pt>
                <c:pt idx="12">
                  <c:v>4.4831703708375397</c:v>
                </c:pt>
                <c:pt idx="13">
                  <c:v>4.2810316776084356</c:v>
                </c:pt>
                <c:pt idx="14">
                  <c:v>4.1254992534600188</c:v>
                </c:pt>
                <c:pt idx="15">
                  <c:v>4.0306044521693369</c:v>
                </c:pt>
                <c:pt idx="16">
                  <c:v>3.9502174617980561</c:v>
                </c:pt>
                <c:pt idx="17">
                  <c:v>3.9591691417246317</c:v>
                </c:pt>
                <c:pt idx="18">
                  <c:v>3.5424731845556883</c:v>
                </c:pt>
                <c:pt idx="19">
                  <c:v>3.2324302507888723</c:v>
                </c:pt>
                <c:pt idx="20">
                  <c:v>3.103926536143661</c:v>
                </c:pt>
                <c:pt idx="21">
                  <c:v>3.0066704531738879</c:v>
                </c:pt>
                <c:pt idx="22">
                  <c:v>3.0361413426710029</c:v>
                </c:pt>
                <c:pt idx="23">
                  <c:v>3.0147049488063287</c:v>
                </c:pt>
                <c:pt idx="24">
                  <c:v>2.8970817193520024</c:v>
                </c:pt>
                <c:pt idx="25">
                  <c:v>2.7452748955704256</c:v>
                </c:pt>
                <c:pt idx="26">
                  <c:v>2.665267176522117</c:v>
                </c:pt>
                <c:pt idx="27">
                  <c:v>2.5518019250358064</c:v>
                </c:pt>
                <c:pt idx="28">
                  <c:v>2.41870240174153</c:v>
                </c:pt>
                <c:pt idx="29">
                  <c:v>2.3411826691388953</c:v>
                </c:pt>
                <c:pt idx="30">
                  <c:v>2.260913225700671</c:v>
                </c:pt>
                <c:pt idx="31">
                  <c:v>2.1735097763205973</c:v>
                </c:pt>
                <c:pt idx="32">
                  <c:v>2.1004737200316379</c:v>
                </c:pt>
                <c:pt idx="33">
                  <c:v>2.050991956968983</c:v>
                </c:pt>
              </c:numCache>
            </c:numRef>
          </c:val>
          <c:smooth val="0"/>
          <c:extLst>
            <c:ext xmlns:c16="http://schemas.microsoft.com/office/drawing/2014/chart" uri="{C3380CC4-5D6E-409C-BE32-E72D297353CC}">
              <c16:uniqueId val="{00000059-38D7-4CAB-AFBF-446DCF49EBFC}"/>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'2.CO2-sector'!$T$85</c:f>
              <c:strCache>
                <c:ptCount val="1"/>
                <c:pt idx="0">
                  <c:v>■前年度比</c:v>
                </c:pt>
              </c:strCache>
            </c:strRef>
          </c:tx>
          <c:spPr>
            <a:ln>
              <a:noFill/>
            </a:ln>
          </c:spPr>
          <c:marker>
            <c:symbol val="none"/>
          </c:marker>
          <c:dLbls>
            <c:dLbl>
              <c:idx val="0"/>
              <c:layout>
                <c:manualLayout>
                  <c:x val="0.71307396181262139"/>
                  <c:y val="-1.7978462709104751E-2"/>
                </c:manualLayout>
              </c:layout>
              <c:tx>
                <c:rich>
                  <a:bodyPr vertOverflow="overflow" horzOverflow="overflow" wrap="square" lIns="38100" tIns="19050" rIns="38100" bIns="19050" anchor="ctr">
                    <a:spAutoFit/>
                  </a:bodyPr>
                  <a:lstStyle/>
                  <a:p>
                    <a:pPr>
                      <a:defRPr sz="1200">
                        <a:solidFill>
                          <a:srgbClr val="4572A7"/>
                        </a:solidFill>
                      </a:defRPr>
                    </a:pPr>
                    <a:r>
                      <a:rPr lang="en-US" altLang="ja-JP" sz="1200" baseline="0">
                        <a:solidFill>
                          <a:srgbClr val="4572A7"/>
                        </a:solidFill>
                      </a:rPr>
                      <a:t>(</a:t>
                    </a:r>
                    <a:fld id="{862E768A-E79B-4FDB-AFAC-D347CF787E77}" type="CELLREF">
                      <a:rPr lang="en-US" altLang="ja-JP" sz="1200" baseline="0">
                        <a:solidFill>
                          <a:srgbClr val="4572A7"/>
                        </a:solidFill>
                      </a:rPr>
                      <a:pPr>
                        <a:defRPr sz="1200">
                          <a:solidFill>
                            <a:srgbClr val="4572A7"/>
                          </a:solidFill>
                        </a:defRPr>
                      </a:pPr>
                      <a:t>[CELLREF]</a:t>
                    </a:fld>
                    <a:r>
                      <a:rPr lang="en-US" altLang="ja-JP" sz="1200" baseline="0">
                        <a:solidFill>
                          <a:srgbClr val="4572A7"/>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{862E768A-E79B-4FDB-AFAC-D347CF787E77}</c15:txfldGUID>
                      <c15:f>'2.CO2-sector'!$BH$87</c15:f>
                      <c15:dlblFieldTableCache>
                        <c:ptCount val="1"/>
                        <c:pt idx="0">
                          <c:v>-5.4%</c:v>
                        </c:pt>
                      </c15:dlblFieldTableCache>
                    </c15:dlblFTEntry>
                  </c15:dlblFieldTable>
                  <c15:showDataLabelsRange val="0"/>
                </c:ext>
                <c:ext xmlns:c16="http://schemas.microsoft.com/office/drawing/2014/chart" uri="{C3380CC4-5D6E-409C-BE32-E72D297353CC}">
                  <c16:uniqueId val="{0000005A-38D7-4CAB-AFBF-446DCF49EBFC}"/>
                </c:ext>
              </c:extLst>
            </c:dLbl>
            <c:dLbl>
              <c:idx val="1"/>
              <c:layout>
                <c:manualLayout>
                  <c:x val="0.6837986618792945"/>
                  <c:y val="0.11530480126003143"/>
                </c:manualLayout>
              </c:layout>
              <c:tx>
                <c:rich>
                  <a:bodyPr vertOverflow="overflow" horzOverflow="overflow" wrap="square" lIns="38100" tIns="19050" rIns="38100" bIns="19050" anchor="ctr">
                    <a:noAutofit/>
                  </a:bodyPr>
                  <a:lstStyle/>
                  <a:p>
                    <a:pPr>
                      <a:defRPr sz="1200">
                        <a:solidFill>
                          <a:srgbClr val="A8423F"/>
                        </a:solidFill>
                      </a:defRPr>
                    </a:pPr>
                    <a:r>
                      <a:rPr lang="en-US" altLang="ja-JP" sz="1200" baseline="0">
                        <a:solidFill>
                          <a:srgbClr val="A8423F"/>
                        </a:solidFill>
                      </a:rPr>
                      <a:t>(</a:t>
                    </a:r>
                    <a:fld id="{AB22DFD7-16B9-4039-AADD-8D084FCBBC19}" type="CELLREF">
                      <a:rPr lang="en-US" altLang="ja-JP" sz="1200" baseline="0">
                        <a:solidFill>
                          <a:srgbClr val="A8423F"/>
                        </a:solidFill>
                      </a:rPr>
                      <a:pPr>
                        <a:defRPr sz="1200">
                          <a:solidFill>
                            <a:srgbClr val="A8423F"/>
                          </a:solidFill>
                        </a:defRPr>
                      </a:pPr>
                      <a:t>[CELLREF]</a:t>
                    </a:fld>
                    <a:r>
                      <a:rPr lang="en-US" altLang="ja-JP" sz="1200" baseline="0">
                        <a:solidFill>
                          <a:srgbClr val="A8423F"/>
                        </a:solidFill>
                      </a:rPr>
                      <a:t>)</a:t>
                    </a:r>
                  </a:p>
                </c:rich>
              </c:tx>
              <c:numFmt formatCode="\(\+#,##0.0%\);[Black]\(\-#,##0.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8.52656173894564E-2"/>
                      <c:h val="4.2322340602217713E-2"/>
                    </c:manualLayout>
                  </c15:layout>
                  <c15:dlblFieldTable>
                    <c15:dlblFTEntry>
                      <c15:txfldGUID>{AB22DFD7-16B9-4039-AADD-8D084FCBBC19}</c15:txfldGUID>
                      <c15:f>'2.CO2-sector'!$BH$88</c15:f>
                      <c15:dlblFieldTableCache>
                        <c:ptCount val="1"/>
                        <c:pt idx="0">
                          <c:v>-3.5%</c:v>
                        </c:pt>
                      </c15:dlblFieldTableCache>
                    </c15:dlblFTEntry>
                  </c15:dlblFieldTable>
                  <c15:showDataLabelsRange val="0"/>
                </c:ext>
                <c:ext xmlns:c16="http://schemas.microsoft.com/office/drawing/2014/chart" uri="{C3380CC4-5D6E-409C-BE32-E72D297353CC}">
                  <c16:uniqueId val="{0000005B-38D7-4CAB-AFBF-446DCF49EBFC}"/>
                </c:ext>
              </c:extLst>
            </c:dLbl>
            <c:dLbl>
              <c:idx val="2"/>
              <c:layout>
                <c:manualLayout>
                  <c:x val="0.67456139775785229"/>
                  <c:y val="0.27271857347436457"/>
                </c:manualLayout>
              </c:layout>
              <c:tx>
                <c:rich>
                  <a:bodyPr vertOverflow="overflow" horzOverflow="overflow" wrap="square" lIns="38100" tIns="19050" rIns="38100" bIns="19050" anchor="ctr">
                    <a:noAutofit/>
                  </a:bodyPr>
                  <a:lstStyle/>
                  <a:p>
                    <a:pPr>
                      <a:defRPr sz="1200">
                        <a:solidFill>
                          <a:srgbClr val="86A44A"/>
                        </a:solidFill>
                      </a:defRPr>
                    </a:pPr>
                    <a:r>
                      <a:rPr lang="en-US" altLang="ja-JP" sz="1200" baseline="0">
                        <a:solidFill>
                          <a:srgbClr val="86A44A"/>
                        </a:solidFill>
                      </a:rPr>
                      <a:t>(</a:t>
                    </a:r>
                    <a:fld id="{51D6840B-97A9-4E0C-903A-CA5DFC6DC608}" type="CELLREF">
                      <a:rPr lang="en-US" altLang="ja-JP" sz="1200" baseline="0">
                        <a:solidFill>
                          <a:srgbClr val="86A44A"/>
                        </a:solidFill>
                      </a:rPr>
                      <a:pPr>
                        <a:defRPr sz="1200">
                          <a:solidFill>
                            <a:srgbClr val="86A44A"/>
                          </a:solidFill>
                        </a:defRPr>
                      </a:pPr>
                      <a:t>[CELLREF]</a:t>
                    </a:fld>
                    <a:r>
                      <a:rPr lang="en-US" altLang="ja-JP" sz="1200" baseline="0">
                        <a:solidFill>
                          <a:srgbClr val="86A44A"/>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89505868828908E-2"/>
                      <c:h val="5.014171069038726E-2"/>
                    </c:manualLayout>
                  </c15:layout>
                  <c15:dlblFieldTable>
                    <c15:dlblFTEntry>
                      <c15:txfldGUID>{51D6840B-97A9-4E0C-903A-CA5DFC6DC608}</c15:txfldGUID>
                      <c15:f>'2.CO2-sector'!$BH$89</c15:f>
                      <c15:dlblFieldTableCache>
                        <c:ptCount val="1"/>
                        <c:pt idx="0">
                          <c:v>-0.6%</c:v>
                        </c:pt>
                      </c15:dlblFieldTableCache>
                    </c15:dlblFTEntry>
                  </c15:dlblFieldTable>
                  <c15:showDataLabelsRange val="0"/>
                </c:ext>
                <c:ext xmlns:c16="http://schemas.microsoft.com/office/drawing/2014/chart" uri="{C3380CC4-5D6E-409C-BE32-E72D297353CC}">
                  <c16:uniqueId val="{0000005C-38D7-4CAB-AFBF-446DCF49EBFC}"/>
                </c:ext>
              </c:extLst>
            </c:dLbl>
            <c:dLbl>
              <c:idx val="3"/>
              <c:layout>
                <c:manualLayout>
                  <c:x val="0.66422386220559826"/>
                  <c:y val="0.33574228827046509"/>
                </c:manualLayout>
              </c:layout>
              <c:tx>
                <c:rich>
                  <a:bodyPr vertOverflow="overflow" horzOverflow="overflow" wrap="square" lIns="38100" tIns="19050" rIns="38100" bIns="19050" anchor="ctr">
                    <a:spAutoFit/>
                  </a:bodyPr>
                  <a:lstStyle/>
                  <a:p>
                    <a:pPr>
                      <a:defRPr sz="1200">
                        <a:solidFill>
                          <a:srgbClr val="6E548D"/>
                        </a:solidFill>
                      </a:defRPr>
                    </a:pPr>
                    <a:r>
                      <a:rPr lang="en-US" altLang="ja-JP" sz="1200" baseline="0">
                        <a:solidFill>
                          <a:srgbClr val="6E548D"/>
                        </a:solidFill>
                      </a:rPr>
                      <a:t>(</a:t>
                    </a:r>
                    <a:fld id="{8403A020-D8C1-440F-B4E1-32897A1702D0}" type="CELLREF">
                      <a:rPr lang="en-US" altLang="ja-JP" sz="1200" baseline="0">
                        <a:solidFill>
                          <a:srgbClr val="6E548D"/>
                        </a:solidFill>
                      </a:rPr>
                      <a:pPr>
                        <a:defRPr sz="1200">
                          <a:solidFill>
                            <a:srgbClr val="6E548D"/>
                          </a:solidFill>
                        </a:defRPr>
                      </a:pPr>
                      <a:t>[CELLREF]</a:t>
                    </a:fld>
                    <a:r>
                      <a:rPr lang="en-US" altLang="ja-JP" sz="1200" baseline="0">
                        <a:solidFill>
                          <a:srgbClr val="6E548D"/>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{8403A020-D8C1-440F-B4E1-32897A1702D0}</c15:txfldGUID>
                      <c15:f>'2.CO2-sector'!$BH$90</c15:f>
                      <c15:dlblFieldTableCache>
                        <c:ptCount val="1"/>
                        <c:pt idx="0">
                          <c:v>-6.3%</c:v>
                        </c:pt>
                      </c15:dlblFieldTableCache>
                    </c15:dlblFTEntry>
                  </c15:dlblFieldTable>
                  <c15:showDataLabelsRange val="0"/>
                </c:ext>
                <c:ext xmlns:c16="http://schemas.microsoft.com/office/drawing/2014/chart" uri="{C3380CC4-5D6E-409C-BE32-E72D297353CC}">
                  <c16:uniqueId val="{0000005D-38D7-4CAB-AFBF-446DCF49EBFC}"/>
                </c:ext>
              </c:extLst>
            </c:dLbl>
            <c:dLbl>
              <c:idx val="4"/>
              <c:layout>
                <c:manualLayout>
                  <c:x val="0.64873993269331709"/>
                  <c:y val="0.39072820971589506"/>
                </c:manualLayout>
              </c:layout>
              <c:tx>
                <c:rich>
                  <a:bodyPr vertOverflow="overflow" horzOverflow="overflow" wrap="square" lIns="38100" tIns="19050" rIns="38100" bIns="19050" anchor="ctr">
                    <a:spAutoFit/>
                  </a:bodyPr>
                  <a:lstStyle/>
                  <a:p>
                    <a:pPr>
                      <a:defRPr sz="1200">
                        <a:solidFill>
                          <a:srgbClr val="3D96AE"/>
                        </a:solidFill>
                      </a:defRPr>
                    </a:pPr>
                    <a:r>
                      <a:rPr lang="en-US" altLang="ja-JP" sz="1200" baseline="0">
                        <a:solidFill>
                          <a:srgbClr val="3D96AE"/>
                        </a:solidFill>
                      </a:rPr>
                      <a:t>(</a:t>
                    </a:r>
                    <a:fld id="{DE9EDB12-AE93-4345-A2E3-87DF79F91A9A}" type="CELLREF">
                      <a:rPr lang="en-US" altLang="ja-JP" sz="1200" baseline="0">
                        <a:solidFill>
                          <a:srgbClr val="3D96AE"/>
                        </a:solidFill>
                      </a:rPr>
                      <a:pPr>
                        <a:defRPr sz="1200">
                          <a:solidFill>
                            <a:srgbClr val="3D96AE"/>
                          </a:solidFill>
                        </a:defRPr>
                      </a:pPr>
                      <a:t>[CELLREF]</a:t>
                    </a:fld>
                    <a:r>
                      <a:rPr lang="en-US" altLang="ja-JP" sz="1200" baseline="0">
                        <a:solidFill>
                          <a:srgbClr val="3D96AE"/>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{DE9EDB12-AE93-4345-A2E3-87DF79F91A9A}</c15:txfldGUID>
                      <c15:f>'2.CO2-sector'!$BH$91</c15:f>
                      <c15:dlblFieldTableCache>
                        <c:ptCount val="1"/>
                        <c:pt idx="0">
                          <c:v>-6.6%</c:v>
                        </c:pt>
                      </c15:dlblFieldTableCache>
                    </c15:dlblFTEntry>
                  </c15:dlblFieldTable>
                  <c15:showDataLabelsRange val="0"/>
                </c:ext>
                <c:ext xmlns:c16="http://schemas.microsoft.com/office/drawing/2014/chart" uri="{C3380CC4-5D6E-409C-BE32-E72D297353CC}">
                  <c16:uniqueId val="{0000005E-38D7-4CAB-AFBF-446DCF49EBFC}"/>
                </c:ext>
              </c:extLst>
            </c:dLbl>
            <c:dLbl>
              <c:idx val="5"/>
              <c:layout>
                <c:manualLayout>
                  <c:x val="0.6271708975552911"/>
                  <c:y val="0.46303228751442083"/>
                </c:manualLayout>
              </c:layout>
              <c:tx>
                <c:rich>
                  <a:bodyPr vertOverflow="overflow" horzOverflow="overflow" wrap="square" lIns="38100" tIns="19050" rIns="38100" bIns="19050" anchor="ctr">
                    <a:noAutofit/>
                  </a:bodyPr>
                  <a:lstStyle/>
                  <a:p>
                    <a:pPr>
                      <a:defRPr sz="1200">
                        <a:solidFill>
                          <a:srgbClr val="F79646"/>
                        </a:solidFill>
                      </a:defRPr>
                    </a:pPr>
                    <a:r>
                      <a:rPr lang="en-US" altLang="ja-JP" sz="1200" baseline="0">
                        <a:solidFill>
                          <a:srgbClr val="F79646"/>
                        </a:solidFill>
                      </a:rPr>
                      <a:t>(</a:t>
                    </a:r>
                    <a:fld id="{241DA319-D601-44F8-A2BC-B261069B5363}" type="CELLREF">
                      <a:rPr lang="en-US" altLang="ja-JP" sz="1200" baseline="0">
                        <a:solidFill>
                          <a:srgbClr val="F79646"/>
                        </a:solidFill>
                      </a:rPr>
                      <a:pPr>
                        <a:defRPr sz="1200">
                          <a:solidFill>
                            <a:srgbClr val="F79646"/>
                          </a:solidFill>
                        </a:defRPr>
                      </a:pPr>
                      <a:t>[CELLREF]</a:t>
                    </a:fld>
                    <a:r>
                      <a:rPr lang="en-US" altLang="ja-JP" sz="1200" baseline="0">
                        <a:solidFill>
                          <a:srgbClr val="F79646"/>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6978365683156548E-2"/>
                      <c:h val="3.8412655558132933E-2"/>
                    </c:manualLayout>
                  </c15:layout>
                  <c15:dlblFieldTable>
                    <c15:dlblFTEntry>
                      <c15:txfldGUID>{241DA319-D601-44F8-A2BC-B261069B5363}</c15:txfldGUID>
                      <c15:f>'2.CO2-sector'!$BH$92</c15:f>
                      <c15:dlblFieldTableCache>
                        <c:ptCount val="1"/>
                        <c:pt idx="0">
                          <c:v>-6.2%</c:v>
                        </c:pt>
                      </c15:dlblFieldTableCache>
                    </c15:dlblFTEntry>
                  </c15:dlblFieldTable>
                  <c15:showDataLabelsRange val="0"/>
                </c:ext>
                <c:ext xmlns:c16="http://schemas.microsoft.com/office/drawing/2014/chart" uri="{C3380CC4-5D6E-409C-BE32-E72D297353CC}">
                  <c16:uniqueId val="{0000005F-38D7-4CAB-AFBF-446DCF49EBFC}"/>
                </c:ext>
              </c:extLst>
            </c:dLbl>
            <c:dLbl>
              <c:idx val="6"/>
              <c:layout>
                <c:manualLayout>
                  <c:x val="0.6057911553078964"/>
                  <c:y val="0.55792872053602582"/>
                </c:manualLayout>
              </c:layout>
              <c:tx>
                <c:rich>
                  <a:bodyPr vertOverflow="overflow" horzOverflow="overflow" wrap="square" lIns="38100" tIns="19050" rIns="38100" bIns="19050" anchor="ctr">
                    <a:noAutofit/>
                  </a:bodyPr>
                  <a:lstStyle/>
                  <a:p>
                    <a:pPr>
                      <a:defRPr sz="1200">
                        <a:solidFill>
                          <a:schemeClr val="accent1">
                            <a:lumMod val="60000"/>
                            <a:lumOff val="40000"/>
                          </a:schemeClr>
                        </a:solidFill>
                      </a:defRPr>
                    </a:pPr>
                    <a:r>
                      <a:rPr lang="en-US" altLang="ja-JP" sz="1200" baseline="0">
                        <a:solidFill>
                          <a:schemeClr val="accent1">
                            <a:lumMod val="60000"/>
                            <a:lumOff val="40000"/>
                          </a:schemeClr>
                        </a:solidFill>
                      </a:rPr>
                      <a:t>(</a:t>
                    </a:r>
                    <a:fld id="{4844B80C-1663-45C3-A17C-7AFA780A5977}" type="CELLREF">
                      <a:rPr lang="en-US" altLang="ja-JP" sz="1200" baseline="0">
                        <a:solidFill>
                          <a:schemeClr val="accent1">
                            <a:lumMod val="60000"/>
                            <a:lumOff val="40000"/>
                          </a:schemeClr>
                        </a:solidFill>
                      </a:rPr>
                      <a:pPr>
                        <a:defRPr sz="1200">
                          <a:solidFill>
                            <a:schemeClr val="accent1">
                              <a:lumMod val="60000"/>
                              <a:lumOff val="40000"/>
                            </a:schemeClr>
                          </a:solidFill>
                        </a:defRPr>
                      </a:pPr>
                      <a:t>[CELLREF]</a:t>
                    </a:fld>
                    <a:r>
                      <a:rPr lang="en-US" altLang="ja-JP" sz="1200" baseline="0">
                        <a:solidFill>
                          <a:schemeClr val="accent1">
                            <a:lumMod val="60000"/>
                            <a:lumOff val="40000"/>
                          </a:schemeClr>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0929408653390355E-2"/>
                      <c:h val="3.1780683152052201E-2"/>
                    </c:manualLayout>
                  </c15:layout>
                  <c15:dlblFieldTable>
                    <c15:dlblFTEntry>
                      <c15:txfldGUID>{4844B80C-1663-45C3-A17C-7AFA780A5977}</c15:txfldGUID>
                      <c15:f>'2.CO2-sector'!$BH$93</c15:f>
                      <c15:dlblFieldTableCache>
                        <c:ptCount val="1"/>
                        <c:pt idx="0">
                          <c:v>-3.4%</c:v>
                        </c:pt>
                      </c15:dlblFieldTableCache>
                    </c15:dlblFTEntry>
                  </c15:dlblFieldTable>
                  <c15:showDataLabelsRange val="0"/>
                </c:ext>
                <c:ext xmlns:c16="http://schemas.microsoft.com/office/drawing/2014/chart" uri="{C3380CC4-5D6E-409C-BE32-E72D297353CC}">
                  <c16:uniqueId val="{00000060-38D7-4CAB-AFBF-446DCF49EBFC}"/>
                </c:ext>
              </c:extLst>
            </c:dLbl>
            <c:dLbl>
              <c:idx val="7"/>
              <c:layout>
                <c:manualLayout>
                  <c:x val="0.59490076230669553"/>
                  <c:y val="0.63382808764579324"/>
                </c:manualLayout>
              </c:layout>
              <c:tx>
                <c:rich>
                  <a:bodyPr vertOverflow="overflow" horzOverflow="overflow" wrap="square" lIns="38100" tIns="19050" rIns="38100" bIns="19050" anchor="ctr">
                    <a:spAutoFit/>
                  </a:bodyPr>
                  <a:lstStyle/>
                  <a:p>
                    <a:pPr>
                      <a:defRPr sz="1200">
                        <a:solidFill>
                          <a:srgbClr val="4A452A"/>
                        </a:solidFill>
                      </a:defRPr>
                    </a:pPr>
                    <a:r>
                      <a:rPr lang="en-US" altLang="ja-JP" sz="1200" baseline="0">
                        <a:solidFill>
                          <a:srgbClr val="4A452A"/>
                        </a:solidFill>
                      </a:rPr>
                      <a:t>(</a:t>
                    </a:r>
                    <a:fld id="{92B8B0CA-AEBB-4A85-975C-84A8BF19D29C}" type="CELLREF">
                      <a:rPr lang="en-US" altLang="ja-JP" sz="1200" baseline="0">
                        <a:solidFill>
                          <a:srgbClr val="4A452A"/>
                        </a:solidFill>
                      </a:rPr>
                      <a:pPr>
                        <a:defRPr sz="1200">
                          <a:solidFill>
                            <a:srgbClr val="4A452A"/>
                          </a:solidFill>
                        </a:defRPr>
                      </a:pPr>
                      <a:t>[CELLREF]</a:t>
                    </a:fld>
                    <a:r>
                      <a:rPr lang="en-US" altLang="ja-JP" sz="1200" baseline="0">
                        <a:solidFill>
                          <a:srgbClr val="4A452A"/>
                        </a:solidFill>
                      </a:rPr>
                      <a:t>)</a:t>
                    </a:r>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{92B8B0CA-AEBB-4A85-975C-84A8BF19D29C}</c15:txfldGUID>
                      <c15:f>'2.CO2-sector'!$BH$94</c15:f>
                      <c15:dlblFieldTableCache>
                        <c:ptCount val="1"/>
                        <c:pt idx="0">
                          <c:v>-2.4%</c:v>
                        </c:pt>
                      </c15:dlblFieldTableCache>
                    </c15:dlblFTEntry>
                  </c15:dlblFieldTable>
                  <c15:showDataLabelsRange val="0"/>
                </c:ext>
                <c:ext xmlns:c16="http://schemas.microsoft.com/office/drawing/2014/chart" uri="{C3380CC4-5D6E-409C-BE32-E72D297353CC}">
                  <c16:uniqueId val="{00000061-38D7-4CAB-AFBF-446DCF49EBFC}"/>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8D7-4CAB-AFBF-446DCF49EBFC}"/>
                </c:ext>
              </c:extLst>
            </c:dLbl>
            <c:numFmt formatCode="\(\+#,##0.0%\);[Black]\(\-#,##0.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'2.CO2-sector'!$BH$87:$BH$94</c:f>
              <c:numCache>
                <c:formatCode>#,##0.0%;[Red]\-#,##0.0%</c:formatCode>
                <c:ptCount val="8"/>
                <c:pt idx="0">
                  <c:v>-5.4320305441768801E-2</c:v>
                </c:pt>
                <c:pt idx="1">
                  <c:v>-3.4609967495464411E-2</c:v>
                </c:pt>
                <c:pt idx="2">
                  <c:v>-5.8101552014003799E-3</c:v>
                </c:pt>
                <c:pt idx="3">
                  <c:v>-6.258546538060572E-2</c:v>
                </c:pt>
                <c:pt idx="4">
                  <c:v>-6.5632399965684263E-2</c:v>
                </c:pt>
                <c:pt idx="5">
                  <c:v>-6.1680721911279823E-2</c:v>
                </c:pt>
                <c:pt idx="6">
                  <c:v>-3.361511537976325E-2</c:v>
                </c:pt>
                <c:pt idx="7">
                  <c:v>-2.3557430207653218E-2</c:v>
                </c:pt>
              </c:numCache>
            </c:numRef>
          </c:val>
          <c:smooth val="0"/>
          <c:extLst>
            <c:ext xmlns:c16="http://schemas.microsoft.com/office/drawing/2014/chart" uri="{C3380CC4-5D6E-409C-BE32-E72D297353CC}">
              <c16:uniqueId val="{00000063-38D7-4CAB-AFBF-446DCF49EBFC}"/>
            </c:ext>
          </c:extLst>
        </c:ser>
        <c:ser>
          <c:idx val="10"/>
          <c:order val="10"/>
          <c:tx>
            <c:strRef>
              <c:f>'2.CO2-sector'!$T$97</c:f>
              <c:strCache>
                <c:ptCount val="1"/>
                <c:pt idx="0">
                  <c:v>■2013年度比</c:v>
                </c:pt>
              </c:strCache>
            </c:strRef>
          </c:tx>
          <c:spPr>
            <a:ln>
              <a:noFill/>
            </a:ln>
          </c:spPr>
          <c:marker>
            <c:symbol val="none"/>
          </c:marker>
          <c:dLbls>
            <c:dLbl>
              <c:idx val="0"/>
              <c:layout>
                <c:manualLayout>
                  <c:x val="0.70648393998022441"/>
                  <c:y val="-0.24634196101042993"/>
                </c:manualLayout>
              </c:layout>
              <c:tx>
                <c:rich>
                  <a:bodyPr wrap="square" lIns="38100" tIns="19050" rIns="38100" bIns="19050" anchor="ctr">
                    <a:spAutoFit/>
                  </a:bodyPr>
                  <a:lstStyle/>
                  <a:p>
                    <a:pPr>
                      <a:defRPr sz="1200">
                        <a:solidFill>
                          <a:srgbClr val="4572A7"/>
                        </a:solidFill>
                      </a:defRPr>
                    </a:pPr>
                    <a:r>
                      <a:rPr lang="en-US" altLang="ja-JP" sz="1200" baseline="0">
                        <a:solidFill>
                          <a:srgbClr val="4572A7"/>
                        </a:solidFill>
                      </a:rPr>
                      <a:t>&lt;</a:t>
                    </a:r>
                    <a:fld id="{8329A6B3-3789-4321-884E-398D88305BCC}" type="CELLREF">
                      <a:rPr lang="en-US" altLang="ja-JP" sz="1200" baseline="0">
                        <a:solidFill>
                          <a:srgbClr val="4572A7"/>
                        </a:solidFill>
                      </a:rPr>
                      <a:pPr>
                        <a:defRPr sz="1200">
                          <a:solidFill>
                            <a:srgbClr val="4572A7"/>
                          </a:solidFill>
                        </a:defRPr>
                      </a:pPr>
                      <a:t>[CELLREF]</a:t>
                    </a:fld>
                    <a:r>
                      <a:rPr lang="en-US" altLang="ja-JP" sz="1200" baseline="0">
                        <a:solidFill>
                          <a:srgbClr val="4572A7"/>
                        </a:solidFill>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{8329A6B3-3789-4321-884E-398D88305BCC}</c15:txfldGUID>
                      <c15:f>'2.CO2-sector'!$BH$99</c15:f>
                      <c15:dlblFieldTableCache>
                        <c:ptCount val="1"/>
                        <c:pt idx="0">
                          <c:v>-24.6%</c:v>
                        </c:pt>
                      </c15:dlblFieldTableCache>
                    </c15:dlblFTEntry>
                  </c15:dlblFieldTable>
                  <c15:showDataLabelsRange val="0"/>
                </c:ext>
                <c:ext xmlns:c16="http://schemas.microsoft.com/office/drawing/2014/chart" uri="{C3380CC4-5D6E-409C-BE32-E72D297353CC}">
                  <c16:uniqueId val="{00000064-38D7-4CAB-AFBF-446DCF49EBFC}"/>
                </c:ext>
              </c:extLst>
            </c:dLbl>
            <c:dLbl>
              <c:idx val="1"/>
              <c:layout>
                <c:manualLayout>
                  <c:x val="0.69401876091308889"/>
                  <c:y val="-0.15072388855972321"/>
                </c:manualLayout>
              </c:layout>
              <c:tx>
                <c:rich>
                  <a:bodyPr wrap="square" lIns="38100" tIns="19050" rIns="38100" bIns="19050" anchor="ctr" anchorCtr="0">
                    <a:noAutofit/>
                  </a:bodyPr>
                  <a:lstStyle/>
                  <a:p>
                    <a:pPr algn="l">
                      <a:defRPr sz="1200">
                        <a:solidFill>
                          <a:srgbClr val="A8423F"/>
                        </a:solidFill>
                      </a:defRPr>
                    </a:pPr>
                    <a:r>
                      <a:rPr lang="en-US" altLang="ja-JP" sz="1200" baseline="0">
                        <a:solidFill>
                          <a:srgbClr val="A8423F"/>
                        </a:solidFill>
                      </a:rPr>
                      <a:t>&lt;</a:t>
                    </a:r>
                    <a:fld id="{5A339C9F-95E3-4F06-922A-3B6C21B2AEF8}" type="CELLREF">
                      <a:rPr lang="en-US" altLang="ja-JP" sz="1200" baseline="0">
                        <a:solidFill>
                          <a:srgbClr val="A8423F"/>
                        </a:solidFill>
                      </a:rPr>
                      <a:pPr algn="l">
                        <a:defRPr sz="1200">
                          <a:solidFill>
                            <a:srgbClr val="A8423F"/>
                          </a:solidFill>
                        </a:defRPr>
                      </a:pPr>
                      <a:t>[CELLREF]</a:t>
                    </a:fld>
                    <a:r>
                      <a:rPr lang="en-US" altLang="ja-JP" sz="1200" baseline="0">
                        <a:solidFill>
                          <a:srgbClr val="A8423F"/>
                        </a:solidFill>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5844406632502845E-2"/>
                      <c:h val="3.2431461606325623E-2"/>
                    </c:manualLayout>
                  </c15:layout>
                  <c15:dlblFieldTable>
                    <c15:dlblFTEntry>
                      <c15:txfldGUID>{5A339C9F-95E3-4F06-922A-3B6C21B2AEF8}</c15:txfldGUID>
                      <c15:f>'2.CO2-sector'!$BH$100</c15:f>
                      <c15:dlblFieldTableCache>
                        <c:ptCount val="1"/>
                        <c:pt idx="0">
                          <c:v>-25.9%</c:v>
                        </c:pt>
                      </c15:dlblFieldTableCache>
                    </c15:dlblFTEntry>
                  </c15:dlblFieldTable>
                  <c15:showDataLabelsRange val="0"/>
                </c:ext>
                <c:ext xmlns:c16="http://schemas.microsoft.com/office/drawing/2014/chart" uri="{C3380CC4-5D6E-409C-BE32-E72D297353CC}">
                  <c16:uniqueId val="{00000065-38D7-4CAB-AFBF-446DCF49EBFC}"/>
                </c:ext>
              </c:extLst>
            </c:dLbl>
            <c:dLbl>
              <c:idx val="2"/>
              <c:layout>
                <c:manualLayout>
                  <c:x val="0.67459480238561076"/>
                  <c:y val="9.4738660207497744E-2"/>
                </c:manualLayout>
              </c:layout>
              <c:tx>
                <c:rich>
                  <a:bodyPr wrap="square" lIns="38100" tIns="19050" rIns="38100" bIns="19050" anchor="ctr">
                    <a:spAutoFit/>
                  </a:bodyPr>
                  <a:lstStyle/>
                  <a:p>
                    <a:pPr>
                      <a:defRPr sz="1200">
                        <a:solidFill>
                          <a:srgbClr val="86A44A"/>
                        </a:solidFill>
                        <a:latin typeface="+mn-lt"/>
                      </a:defRPr>
                    </a:pPr>
                    <a:r>
                      <a:rPr lang="en-US" altLang="ja-JP" sz="1200" baseline="0">
                        <a:solidFill>
                          <a:srgbClr val="86A44A"/>
                        </a:solidFill>
                        <a:latin typeface="+mn-lt"/>
                      </a:rPr>
                      <a:t>&lt;</a:t>
                    </a:r>
                    <a:fld id="{261030D8-C3F5-47B4-8A6F-9F6DEA92D104}" type="CELLREF">
                      <a:rPr lang="en-US" altLang="ja-JP" sz="1200" baseline="0">
                        <a:solidFill>
                          <a:srgbClr val="86A44A"/>
                        </a:solidFill>
                        <a:latin typeface="+mn-lt"/>
                      </a:rPr>
                      <a:pPr>
                        <a:defRPr sz="1200">
                          <a:solidFill>
                            <a:srgbClr val="86A44A"/>
                          </a:solidFill>
                          <a:latin typeface="+mn-lt"/>
                        </a:defRPr>
                      </a:pPr>
                      <a:t>[CELLREF]</a:t>
                    </a:fld>
                    <a:r>
                      <a:rPr lang="en-US" altLang="ja-JP" sz="1200" baseline="0">
                        <a:solidFill>
                          <a:srgbClr val="86A44A"/>
                        </a:solidFill>
                        <a:latin typeface="+mn-lt"/>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{261030D8-C3F5-47B4-8A6F-9F6DEA92D104}</c15:txfldGUID>
                      <c15:f>'2.CO2-sector'!$BH$101</c15:f>
                      <c15:dlblFieldTableCache>
                        <c:ptCount val="1"/>
                        <c:pt idx="0">
                          <c:v>-14.6%</c:v>
                        </c:pt>
                      </c15:dlblFieldTableCache>
                    </c15:dlblFTEntry>
                  </c15:dlblFieldTable>
                  <c15:showDataLabelsRange val="0"/>
                </c:ext>
                <c:ext xmlns:c16="http://schemas.microsoft.com/office/drawing/2014/chart" uri="{C3380CC4-5D6E-409C-BE32-E72D297353CC}">
                  <c16:uniqueId val="{00000066-38D7-4CAB-AFBF-446DCF49EBFC}"/>
                </c:ext>
              </c:extLst>
            </c:dLbl>
            <c:dLbl>
              <c:idx val="3"/>
              <c:layout>
                <c:manualLayout>
                  <c:x val="0.65762030843190045"/>
                  <c:y val="-0.17363993507510309"/>
                </c:manualLayout>
              </c:layout>
              <c:tx>
                <c:rich>
                  <a:bodyPr wrap="square" lIns="38100" tIns="19050" rIns="38100" bIns="19050" anchor="ctr">
                    <a:noAutofit/>
                  </a:bodyPr>
                  <a:lstStyle/>
                  <a:p>
                    <a:pPr>
                      <a:defRPr sz="1200">
                        <a:solidFill>
                          <a:srgbClr val="6E548D"/>
                        </a:solidFill>
                      </a:defRPr>
                    </a:pPr>
                    <a:r>
                      <a:rPr lang="en-US" altLang="ja-JP" sz="1200" baseline="0">
                        <a:solidFill>
                          <a:srgbClr val="6E548D"/>
                        </a:solidFill>
                      </a:rPr>
                      <a:t>&lt;</a:t>
                    </a:r>
                    <a:fld id="{9C9E0AB6-0A84-44BD-BAA4-3FE2A5EFE09B}" type="CELLREF">
                      <a:rPr lang="en-US" altLang="ja-JP" sz="1200" baseline="0">
                        <a:solidFill>
                          <a:srgbClr val="6E548D"/>
                        </a:solidFill>
                      </a:rPr>
                      <a:pPr>
                        <a:defRPr sz="1200">
                          <a:solidFill>
                            <a:srgbClr val="6E548D"/>
                          </a:solidFill>
                        </a:defRPr>
                      </a:pPr>
                      <a:t>[CELLREF]</a:t>
                    </a:fld>
                    <a:r>
                      <a:rPr lang="en-US" altLang="ja-JP" sz="1200" baseline="0">
                        <a:solidFill>
                          <a:srgbClr val="6E548D"/>
                        </a:solidFill>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192463337108978E-2"/>
                      <c:h val="4.5870863310974411E-2"/>
                    </c:manualLayout>
                  </c15:layout>
                  <c15:dlblFieldTable>
                    <c15:dlblFTEntry>
                      <c15:txfldGUID>{9C9E0AB6-0A84-44BD-BAA4-3FE2A5EFE09B}</c15:txfldGUID>
                      <c15:f>'2.CO2-sector'!$BH$102</c15:f>
                      <c15:dlblFieldTableCache>
                        <c:ptCount val="1"/>
                        <c:pt idx="0">
                          <c:v>-51.5%</c:v>
                        </c:pt>
                      </c15:dlblFieldTableCache>
                    </c15:dlblFTEntry>
                  </c15:dlblFieldTable>
                  <c15:showDataLabelsRange val="0"/>
                </c:ext>
                <c:ext xmlns:c16="http://schemas.microsoft.com/office/drawing/2014/chart" uri="{C3380CC4-5D6E-409C-BE32-E72D297353CC}">
                  <c16:uniqueId val="{00000067-38D7-4CAB-AFBF-446DCF49EBFC}"/>
                </c:ext>
              </c:extLst>
            </c:dLbl>
            <c:dLbl>
              <c:idx val="4"/>
              <c:layout>
                <c:manualLayout>
                  <c:x val="0.6423278051275999"/>
                  <c:y val="0.1918732528341375"/>
                </c:manualLayout>
              </c:layout>
              <c:tx>
                <c:rich>
                  <a:bodyPr wrap="square" lIns="38100" tIns="19050" rIns="38100" bIns="19050" anchor="ctr">
                    <a:spAutoFit/>
                  </a:bodyPr>
                  <a:lstStyle/>
                  <a:p>
                    <a:pPr>
                      <a:defRPr sz="1200">
                        <a:solidFill>
                          <a:srgbClr val="3D96AE"/>
                        </a:solidFill>
                      </a:defRPr>
                    </a:pPr>
                    <a:r>
                      <a:rPr lang="en-US" altLang="ja-JP" sz="1200" baseline="0">
                        <a:solidFill>
                          <a:srgbClr val="3D96AE"/>
                        </a:solidFill>
                      </a:rPr>
                      <a:t>&lt;</a:t>
                    </a:r>
                    <a:fld id="{43F3586B-241D-4A6F-8011-B4D5EF84582F}" type="CELLREF">
                      <a:rPr lang="en-US" altLang="ja-JP" sz="1200" baseline="0">
                        <a:solidFill>
                          <a:srgbClr val="3D96AE"/>
                        </a:solidFill>
                      </a:rPr>
                      <a:pPr>
                        <a:defRPr sz="1200">
                          <a:solidFill>
                            <a:srgbClr val="3D96AE"/>
                          </a:solidFill>
                        </a:defRPr>
                      </a:pPr>
                      <a:t>[CELLREF]</a:t>
                    </a:fld>
                    <a:r>
                      <a:rPr lang="en-US" altLang="ja-JP" sz="1200" baseline="0">
                        <a:solidFill>
                          <a:srgbClr val="3D96AE"/>
                        </a:solidFill>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dlblFTEntry>
                      <c15:txfldGUID>{43F3586B-241D-4A6F-8011-B4D5EF84582F}</c15:txfldGUID>
                      <c15:f>'2.CO2-sector'!$BH$103</c15:f>
                      <c15:dlblFieldTableCache>
                        <c:ptCount val="1"/>
                        <c:pt idx="0">
                          <c:v>-23.1%</c:v>
                        </c:pt>
                      </c15:dlblFieldTableCache>
                    </c15:dlblFTEntry>
                  </c15:dlblFieldTable>
                  <c15:showDataLabelsRange val="0"/>
                </c:ext>
                <c:ext xmlns:c16="http://schemas.microsoft.com/office/drawing/2014/chart" uri="{C3380CC4-5D6E-409C-BE32-E72D297353CC}">
                  <c16:uniqueId val="{00000068-38D7-4CAB-AFBF-446DCF49EBFC}"/>
                </c:ext>
              </c:extLst>
            </c:dLbl>
            <c:dLbl>
              <c:idx val="5"/>
              <c:layout>
                <c:manualLayout>
                  <c:x val="0.62107918384897687"/>
                  <c:y val="0.26941641615454426"/>
                </c:manualLayout>
              </c:layout>
              <c:tx>
                <c:rich>
                  <a:bodyPr wrap="square" lIns="38100" tIns="19050" rIns="38100" bIns="19050" anchor="ctr">
                    <a:noAutofit/>
                  </a:bodyPr>
                  <a:lstStyle/>
                  <a:p>
                    <a:pPr>
                      <a:defRPr sz="1200">
                        <a:solidFill>
                          <a:srgbClr val="F79646"/>
                        </a:solidFill>
                      </a:defRPr>
                    </a:pPr>
                    <a:r>
                      <a:rPr lang="en-US" altLang="ja-JP" sz="1200" baseline="0">
                        <a:solidFill>
                          <a:srgbClr val="F79646"/>
                        </a:solidFill>
                      </a:rPr>
                      <a:t>&lt;</a:t>
                    </a:r>
                    <a:fld id="{1246C49A-4E30-4B1A-BFAA-6EAA3D32088D}" type="CELLREF">
                      <a:rPr lang="en-US" altLang="ja-JP" sz="1200" baseline="0">
                        <a:solidFill>
                          <a:srgbClr val="F79646"/>
                        </a:solidFill>
                      </a:rPr>
                      <a:pPr>
                        <a:defRPr sz="1200">
                          <a:solidFill>
                            <a:srgbClr val="F79646"/>
                          </a:solidFill>
                        </a:defRPr>
                      </a:pPr>
                      <a:t>[CELLREF]</a:t>
                    </a:fld>
                    <a:r>
                      <a:rPr lang="en-US" altLang="ja-JP" sz="1200" baseline="0">
                        <a:solidFill>
                          <a:srgbClr val="F79646"/>
                        </a:solidFill>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265807831063785E-2"/>
                      <c:h val="3.2414027356742321E-2"/>
                    </c:manualLayout>
                  </c15:layout>
                  <c15:dlblFieldTable>
                    <c15:dlblFTEntry>
                      <c15:txfldGUID>{1246C49A-4E30-4B1A-BFAA-6EAA3D32088D}</c15:txfldGUID>
                      <c15:f>'2.CO2-sector'!$BH$104</c15:f>
                      <c15:dlblFieldTableCache>
                        <c:ptCount val="1"/>
                        <c:pt idx="0">
                          <c:v>-22.0%</c:v>
                        </c:pt>
                      </c15:dlblFieldTableCache>
                    </c15:dlblFTEntry>
                  </c15:dlblFieldTable>
                  <c15:showDataLabelsRange val="0"/>
                </c:ext>
                <c:ext xmlns:c16="http://schemas.microsoft.com/office/drawing/2014/chart" uri="{C3380CC4-5D6E-409C-BE32-E72D297353CC}">
                  <c16:uniqueId val="{00000069-38D7-4CAB-AFBF-446DCF49EBFC}"/>
                </c:ext>
              </c:extLst>
            </c:dLbl>
            <c:dLbl>
              <c:idx val="6"/>
              <c:layout>
                <c:manualLayout>
                  <c:x val="0.6055883860954745"/>
                  <c:y val="0.56471326787910003"/>
                </c:manualLayout>
              </c:layout>
              <c:tx>
                <c:rich>
                  <a:bodyPr wrap="square" lIns="38100" tIns="19050" rIns="38100" bIns="19050" anchor="ctr">
                    <a:noAutofit/>
                  </a:bodyPr>
                  <a:lstStyle/>
                  <a:p>
                    <a:pPr>
                      <a:defRPr sz="1200">
                        <a:solidFill>
                          <a:schemeClr val="accent1">
                            <a:lumMod val="60000"/>
                            <a:lumOff val="40000"/>
                          </a:schemeClr>
                        </a:solidFill>
                        <a:latin typeface="+mn-lt"/>
                      </a:defRPr>
                    </a:pPr>
                    <a:r>
                      <a:rPr lang="en-US" altLang="ja-JP" sz="1200" baseline="0">
                        <a:solidFill>
                          <a:schemeClr val="accent1">
                            <a:lumMod val="60000"/>
                            <a:lumOff val="40000"/>
                          </a:schemeClr>
                        </a:solidFill>
                        <a:latin typeface="+mn-lt"/>
                      </a:rPr>
                      <a:t>&lt;+</a:t>
                    </a:r>
                    <a:fld id="{A70E2661-583C-40C6-B606-0B1245E24141}" type="CELLREF">
                      <a:rPr lang="en-US" altLang="ja-JP" sz="1200" baseline="0">
                        <a:solidFill>
                          <a:schemeClr val="accent1">
                            <a:lumMod val="60000"/>
                            <a:lumOff val="40000"/>
                          </a:schemeClr>
                        </a:solidFill>
                        <a:latin typeface="+mn-lt"/>
                      </a:rPr>
                      <a:pPr>
                        <a:defRPr sz="1200">
                          <a:solidFill>
                            <a:schemeClr val="accent1">
                              <a:lumMod val="60000"/>
                              <a:lumOff val="40000"/>
                            </a:schemeClr>
                          </a:solidFill>
                          <a:latin typeface="+mn-lt"/>
                        </a:defRPr>
                      </a:pPr>
                      <a:t>[CELLREF]</a:t>
                    </a:fld>
                    <a:r>
                      <a:rPr lang="en-US" altLang="ja-JP" sz="1200" baseline="0">
                        <a:solidFill>
                          <a:schemeClr val="accent1">
                            <a:lumMod val="60000"/>
                            <a:lumOff val="40000"/>
                          </a:schemeClr>
                        </a:solidFill>
                        <a:latin typeface="+mn-lt"/>
                      </a:rPr>
                      <a:t>&gt;</a:t>
                    </a:r>
                  </a:p>
                </c:rich>
              </c:tx>
              <c:numFmt formatCode="&quot;&lt;&quot;##0.0%;[Black]\&lt;\-##0.0%&quot;&g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94220927080049E-2"/>
                      <c:h val="2.927315711715665E-2"/>
                    </c:manualLayout>
                  </c15:layout>
                  <c15:dlblFieldTable>
                    <c15:dlblFTEntry>
                      <c15:txfldGUID>{A70E2661-583C-40C6-B606-0B1245E24141}</c15:txfldGUID>
                      <c15:f>'2.CO2-sector'!$BH$105</c15:f>
                      <c15:dlblFieldTableCache>
                        <c:ptCount val="1"/>
                        <c:pt idx="0">
                          <c:v>0.2%</c:v>
                        </c:pt>
                      </c15:dlblFieldTableCache>
                    </c15:dlblFTEntry>
                  </c15:dlblFieldTable>
                  <c15:showDataLabelsRange val="0"/>
                </c:ext>
                <c:ext xmlns:c16="http://schemas.microsoft.com/office/drawing/2014/chart" uri="{C3380CC4-5D6E-409C-BE32-E72D297353CC}">
                  <c16:uniqueId val="{0000006A-38D7-4CAB-AFBF-446DCF49EBFC}"/>
                </c:ext>
              </c:extLst>
            </c:dLbl>
            <c:dLbl>
              <c:idx val="7"/>
              <c:layout>
                <c:manualLayout>
                  <c:x val="0.58931632590304117"/>
                  <c:y val="0.29354347775885736"/>
                </c:manualLayout>
              </c:layout>
              <c:tx>
                <c:rich>
                  <a:bodyPr wrap="square" lIns="38100" tIns="19050" rIns="38100" bIns="19050" anchor="ctr">
                    <a:spAutoFit/>
                  </a:bodyPr>
                  <a:lstStyle/>
                  <a:p>
                    <a:pPr>
                      <a:defRPr sz="1200">
                        <a:solidFill>
                          <a:srgbClr val="4A452A"/>
                        </a:solidFill>
                        <a:latin typeface="+mn-lt"/>
                      </a:defRPr>
                    </a:pPr>
                    <a:r>
                      <a:rPr lang="en-US" altLang="ja-JP" sz="1200" baseline="0">
                        <a:solidFill>
                          <a:srgbClr val="4A452A"/>
                        </a:solidFill>
                        <a:latin typeface="+mn-lt"/>
                      </a:rPr>
                      <a:t>&lt;</a:t>
                    </a:r>
                    <a:fld id="{366A0445-D0D2-4C40-BC1E-6B948B958E16}" type="CELLREF">
                      <a:rPr lang="en-US" altLang="ja-JP" sz="1200" baseline="0">
                        <a:solidFill>
                          <a:srgbClr val="4A452A"/>
                        </a:solidFill>
                        <a:latin typeface="+mn-lt"/>
                      </a:rPr>
                      <a:pPr>
                        <a:defRPr sz="1200">
                          <a:solidFill>
                            <a:srgbClr val="4A452A"/>
                          </a:solidFill>
                          <a:latin typeface="+mn-lt"/>
                        </a:defRPr>
                      </a:pPr>
                      <a:t>[CELLREF]</a:t>
                    </a:fld>
                    <a:r>
                      <a:rPr lang="en-US" altLang="ja-JP" sz="1200" baseline="0">
                        <a:solidFill>
                          <a:srgbClr val="4A452A"/>
                        </a:solidFill>
                        <a:latin typeface="+mn-lt"/>
                      </a:rPr>
                      <a:t>&gt;</a:t>
                    </a:r>
                  </a:p>
                </c:rich>
              </c:tx>
              <c:numFmt formatCode="&quot;&lt;&quot;##0.0%;[Black]\&lt;\-##0.0%&quot;&g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dlblFTEntry>
                      <c15:txfldGUID>{366A0445-D0D2-4C40-BC1E-6B948B958E16}</c15:txfldGUID>
                      <c15:f>'2.CO2-sector'!$BH$106</c15:f>
                      <c15:dlblFieldTableCache>
                        <c:ptCount val="1"/>
                        <c:pt idx="0">
                          <c:v>-32.0%</c:v>
                        </c:pt>
                      </c15:dlblFieldTableCache>
                    </c15:dlblFTEntry>
                  </c15:dlblFieldTable>
                  <c15:showDataLabelsRange val="0"/>
                </c:ext>
                <c:ext xmlns:c16="http://schemas.microsoft.com/office/drawing/2014/chart" uri="{C3380CC4-5D6E-409C-BE32-E72D297353CC}">
                  <c16:uniqueId val="{0000006B-38D7-4CAB-AFBF-446DCF49EBFC}"/>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8D7-4CAB-AFBF-446DCF49EBFC}"/>
                </c:ext>
              </c:extLst>
            </c:dLbl>
            <c:numFmt formatCode="&quot;&lt;&quot;##0.0%;[Black]\&lt;\-##0.0%&quot;&g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'2.CO2-sector'!$AA$74:$BE$74</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'2.CO2-sector'!$BH$99:$BH$106</c:f>
              <c:numCache>
                <c:formatCode>#,##0.0%;[Red]\-#,##0.0%</c:formatCode>
                <c:ptCount val="8"/>
                <c:pt idx="0">
                  <c:v>-0.24581612283800558</c:v>
                </c:pt>
                <c:pt idx="1">
                  <c:v>-0.2588444775588753</c:v>
                </c:pt>
                <c:pt idx="2">
                  <c:v>-0.14642173249664281</c:v>
                </c:pt>
                <c:pt idx="3">
                  <c:v>-0.51509929466973259</c:v>
                </c:pt>
                <c:pt idx="4">
                  <c:v>-0.23103568278343256</c:v>
                </c:pt>
                <c:pt idx="5">
                  <c:v>-0.21971765071294769</c:v>
                </c:pt>
                <c:pt idx="6">
                  <c:v>1.5829631898602869E-3</c:v>
                </c:pt>
                <c:pt idx="7">
                  <c:v>-0.319670749941525</c:v>
                </c:pt>
              </c:numCache>
            </c:numRef>
          </c:val>
          <c:smooth val="0"/>
          <c:extLst>
            <c:ext xmlns:c16="http://schemas.microsoft.com/office/drawing/2014/chart" uri="{C3380CC4-5D6E-409C-BE32-E72D297353CC}">
              <c16:uniqueId val="{0000006D-38D7-4CAB-AFBF-446DCF49EBFC}"/>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majorGridlines>
          <c:spPr>
            <a:ln>
              <a:noFill/>
            </a:ln>
          </c:spPr>
        </c:majorGridlines>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日本語用のフォントを使用)"/>
              </a:defRPr>
            </a:pPr>
            <a:r>
              <a:rPr lang="en-US" altLang="ja-JP" sz="1600" b="1" i="0" baseline="0">
                <a:latin typeface="+mn-lt"/>
              </a:rPr>
              <a:t>CO</a:t>
            </a:r>
            <a:r>
              <a:rPr lang="en-US" altLang="ja-JP" sz="1600" b="1" i="0" baseline="-25000">
                <a:latin typeface="+mn-lt"/>
              </a:rPr>
              <a:t>2 </a:t>
            </a:r>
            <a:r>
              <a:rPr lang="ja-JP" altLang="en-US" sz="1600" b="1" i="0" baseline="0">
                <a:latin typeface="+mn-ea"/>
              </a:rPr>
              <a:t>の</a:t>
            </a:r>
            <a:r>
              <a:rPr lang="ja-JP" altLang="ja-JP" sz="1600" b="1" i="0" u="none" strike="noStrike" baseline="0">
                <a:effectLst/>
              </a:rPr>
              <a:t>部門別</a:t>
            </a:r>
            <a:r>
              <a:rPr lang="ja-JP" altLang="ja-JP" sz="1600" b="1" i="0" baseline="0">
                <a:latin typeface="+mn-ea"/>
              </a:rPr>
              <a:t>排出量</a:t>
            </a:r>
            <a:r>
              <a:rPr lang="ja-JP" altLang="en-US" sz="1600" b="1" i="0" baseline="0">
                <a:latin typeface="+mn-ea"/>
              </a:rPr>
              <a:t>（電気・熱配分後）の推移</a:t>
            </a:r>
            <a:endParaRPr lang="en-US" altLang="ja-JP" sz="1600" b="1" i="0" baseline="0">
              <a:latin typeface="+mn-ea"/>
            </a:endParaRPr>
          </a:p>
        </c:rich>
      </c:tx>
      <c:layout>
        <c:manualLayout>
          <c:xMode val="edge"/>
          <c:yMode val="edge"/>
          <c:x val="0.23216689840131427"/>
          <c:y val="2.5576717901582838E-2"/>
        </c:manualLayout>
      </c:layout>
      <c:overlay val="0"/>
    </c:title>
    <c:autoTitleDeleted val="0"/>
    <c:plotArea>
      <c:layout>
        <c:manualLayout>
          <c:layoutTarget val="inner"/>
          <c:xMode val="edge"/>
          <c:yMode val="edge"/>
          <c:x val="9.2744814723875454E-2"/>
          <c:y val="0.1745220717336062"/>
          <c:w val="0.63537899433997547"/>
          <c:h val="0.70936860202672491"/>
        </c:manualLayout>
      </c:layout>
      <c:lineChart>
        <c:grouping val="standard"/>
        <c:varyColors val="0"/>
        <c:ser>
          <c:idx val="1"/>
          <c:order val="0"/>
          <c:dPt>
            <c:idx val="1"/>
            <c:bubble3D val="0"/>
            <c:spPr/>
            <c:extLst>
              <c:ext xmlns:c16="http://schemas.microsoft.com/office/drawing/2014/chart" uri="{C3380CC4-5D6E-409C-BE32-E72D297353CC}">
                <c16:uniqueId val="{00000001-C815-4E68-9FD0-039C897DAEB1}"/>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5-4E68-9FD0-039C897DAEB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5-4E68-9FD0-039C897DAEB1}"/>
                </c:ext>
              </c:extLst>
            </c:dLbl>
            <c:dLbl>
              <c:idx val="23"/>
              <c:delete val="1"/>
              <c:extLst>
                <c:ext xmlns:c15="http://schemas.microsoft.com/office/drawing/2012/chart" uri="{CE6537A1-D6FC-4f65-9D91-7224C49458BB}"/>
                <c:ext xmlns:c16="http://schemas.microsoft.com/office/drawing/2014/chart" uri="{C3380CC4-5D6E-409C-BE32-E72D297353CC}">
                  <c16:uniqueId val="{00000004-C815-4E68-9FD0-039C897DAEB1}"/>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5-4E68-9FD0-039C897DAEB1}"/>
                </c:ext>
              </c:extLst>
            </c:dLbl>
            <c:numFmt formatCode="#,##0_);[Red]\(#,##0\)" sourceLinked="0"/>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'3.Allocated_CO2-sector'!$AA$141:$BG$141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val>
          <c:smooth val="0"/>
          <c:extLst>
            <c:ext xmlns:c16="http://schemas.microsoft.com/office/drawing/2014/chart" uri="{C3380CC4-5D6E-409C-BE32-E72D297353CC}">
              <c16:uniqueId val="{00000006-C815-4E68-9FD0-039C897DAEB1}"/>
            </c:ext>
          </c:extLst>
        </c:ser>
        <c:ser>
          <c:idx val="2"/>
          <c:order val="1"/>
          <c:tx>
            <c:strRef>
              <c:f>'3.Allocated_CO2-sector'!$T$143</c:f>
              <c:strCache>
                <c:ptCount val="1"/>
                <c:pt idx="0">
                  <c:v>エネルギー転換部門
（電気熱配分統計誤差を除く）</c:v>
                </c:pt>
              </c:strCache>
            </c:strRef>
          </c:tx>
          <c:spPr>
            <a:ln w="19050">
              <a:solidFill>
                <a:srgbClr val="4572A7"/>
              </a:solidFill>
            </a:ln>
          </c:spPr>
          <c:marker>
            <c:symbol val="diamond"/>
            <c:size val="5"/>
            <c:spPr>
              <a:solidFill>
                <a:srgbClr val="4572A7"/>
              </a:solidFill>
              <a:ln>
                <a:solidFill>
                  <a:srgbClr val="416FA6"/>
                </a:solidFill>
              </a:ln>
            </c:spPr>
          </c:marker>
          <c:dLbls>
            <c:dLbl>
              <c:idx val="0"/>
              <c:layout>
                <c:manualLayout>
                  <c:x val="-1.8269833434355079E-2"/>
                  <c:y val="1.6452929242721744E-2"/>
                </c:manualLayout>
              </c:layout>
              <c:numFmt formatCode="#,##0.0_);[Red]\(#,##0.0\)" sourceLinked="0"/>
              <c:spPr>
                <a:noFill/>
                <a:ln>
                  <a:noFill/>
                </a:ln>
                <a:effectLst/>
              </c:spPr>
              <c:txPr>
                <a:bodyPr wrap="square" lIns="38100" tIns="19050" rIns="38100" bIns="19050" anchor="ctr">
                  <a:noAutofit/>
                </a:bodyPr>
                <a:lstStyle/>
                <a:p>
                  <a:pPr>
                    <a:defRPr>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4583185447336774E-2"/>
                      <c:h val="3.1138956466112217E-2"/>
                    </c:manualLayout>
                  </c15:layout>
                </c:ext>
                <c:ext xmlns:c16="http://schemas.microsoft.com/office/drawing/2014/chart" uri="{C3380CC4-5D6E-409C-BE32-E72D297353CC}">
                  <c16:uniqueId val="{0000000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08-C815-4E68-9FD0-039C897DAEB1}"/>
                </c:ext>
              </c:extLst>
            </c:dLbl>
            <c:dLbl>
              <c:idx val="23"/>
              <c:layout>
                <c:manualLayout>
                  <c:x val="-2.1982004798334932E-2"/>
                  <c:y val="-2.089265904319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0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0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0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0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A-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5-E90F-4E9A-9A26-C06E674C5B3F}"/>
                </c:ext>
              </c:extLst>
            </c:dLbl>
            <c:dLbl>
              <c:idx val="31"/>
              <c:delete val="1"/>
              <c:extLst>
                <c:ext xmlns:c15="http://schemas.microsoft.com/office/drawing/2012/chart" uri="{CE6537A1-D6FC-4f65-9D91-7224C49458BB}">
                  <c15:layout>
                    <c:manualLayout>
                      <c:w val="3.5166683674713053E-2"/>
                      <c:h val="2.8119481124616277E-2"/>
                    </c:manualLayout>
                  </c15:layout>
                </c:ext>
                <c:ext xmlns:c16="http://schemas.microsoft.com/office/drawing/2014/chart" uri="{C3380CC4-5D6E-409C-BE32-E72D297353CC}">
                  <c16:uniqueId val="{0000001C-AE87-46AE-85A8-E8F70B098202}"/>
                </c:ext>
              </c:extLst>
            </c:dLbl>
            <c:dLbl>
              <c:idx val="32"/>
              <c:layout>
                <c:manualLayout>
                  <c:x val="-1.3332457563522188E-2"/>
                  <c:y val="-3.2578079484538426E-2"/>
                </c:manualLayout>
              </c:layout>
              <c:numFmt formatCode="#,##0.0_);[Red]\(#,##0.0\)" sourceLinked="0"/>
              <c:spPr>
                <a:noFill/>
                <a:ln>
                  <a:noFill/>
                </a:ln>
                <a:effectLst/>
              </c:spPr>
              <c:txPr>
                <a:bodyPr wrap="square" lIns="38100" tIns="19050" rIns="38100" bIns="19050" anchor="ctr">
                  <a:spAutoFit/>
                </a:bodyPr>
                <a:lstStyle/>
                <a:p>
                  <a:pPr>
                    <a:defRPr sz="1000">
                      <a:solidFill>
                        <a:srgbClr val="4572A7"/>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AD-4111-8AAE-F537411FD0E9}"/>
                </c:ext>
              </c:extLst>
            </c:dLbl>
            <c:dLbl>
              <c:idx val="33"/>
              <c:layout>
                <c:manualLayout>
                  <c:x val="3.1044970952198062E-2"/>
                  <c:y val="-6.2865843373277913E-2"/>
                </c:manualLayout>
              </c:layout>
              <c:numFmt formatCode="###.0&quot; 百万トン&quot;" sourceLinked="0"/>
              <c:spPr>
                <a:noFill/>
                <a:ln>
                  <a:noFill/>
                </a:ln>
                <a:effectLst/>
              </c:spPr>
              <c:txPr>
                <a:bodyPr wrap="square" lIns="38100" tIns="19050" rIns="38100" bIns="19050" anchor="ctr">
                  <a:spAutoFit/>
                </a:bodyPr>
                <a:lstStyle/>
                <a:p>
                  <a:pPr>
                    <a:defRPr sz="1200">
                      <a:solidFill>
                        <a:srgbClr val="4572A7"/>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E-4FCA-B47C-3C179F401EAD}"/>
                </c:ext>
              </c:extLst>
            </c:dLbl>
            <c:spPr>
              <a:noFill/>
              <a:ln>
                <a:noFill/>
              </a:ln>
              <a:effectLst/>
            </c:spPr>
            <c:txPr>
              <a:bodyPr wrap="square" lIns="38100" tIns="19050" rIns="38100" bIns="19050" anchor="ctr">
                <a:spAutoFit/>
              </a:bodyPr>
              <a:lstStyle/>
              <a:p>
                <a:pPr>
                  <a:defRPr>
                    <a:solidFill>
                      <a:srgbClr val="4572A7"/>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'3.Allocated_CO2-sector'!$AA$143:$BH$143</c:f>
              <c:numCache>
                <c:formatCode>#,##0.0_ </c:formatCode>
                <c:ptCount val="34"/>
                <c:pt idx="0">
                  <c:v>96.227840095920968</c:v>
                </c:pt>
                <c:pt idx="1">
                  <c:v>95.410245272808652</c:v>
                </c:pt>
                <c:pt idx="2">
                  <c:v>94.329403914667637</c:v>
                </c:pt>
                <c:pt idx="3">
                  <c:v>94.434895527897112</c:v>
                </c:pt>
                <c:pt idx="4">
                  <c:v>94.571355862328844</c:v>
                </c:pt>
                <c:pt idx="5">
                  <c:v>93.217293194885514</c:v>
                </c:pt>
                <c:pt idx="6">
                  <c:v>93.508446780766988</c:v>
                </c:pt>
                <c:pt idx="7">
                  <c:v>95.871779059364201</c:v>
                </c:pt>
                <c:pt idx="8">
                  <c:v>91.58505477768766</c:v>
                </c:pt>
                <c:pt idx="9">
                  <c:v>95.229703797162358</c:v>
                </c:pt>
                <c:pt idx="10">
                  <c:v>95.265902632369048</c:v>
                </c:pt>
                <c:pt idx="11">
                  <c:v>93.017574825933849</c:v>
                </c:pt>
                <c:pt idx="12">
                  <c:v>95.537821605890841</c:v>
                </c:pt>
                <c:pt idx="13">
                  <c:v>96.848357613923554</c:v>
                </c:pt>
                <c:pt idx="14">
                  <c:v>96.968185172323999</c:v>
                </c:pt>
                <c:pt idx="15" formatCode="#,##0_ ">
                  <c:v>102.4382163695372</c:v>
                </c:pt>
                <c:pt idx="16" formatCode="#,##0_ ">
                  <c:v>100.67728663417732</c:v>
                </c:pt>
                <c:pt idx="17" formatCode="#,##0_ ">
                  <c:v>105.64865650361882</c:v>
                </c:pt>
                <c:pt idx="18" formatCode="#,##0_ ">
                  <c:v>103.51613559368002</c:v>
                </c:pt>
                <c:pt idx="19" formatCode="#,##0_ ">
                  <c:v>100.72556284456667</c:v>
                </c:pt>
                <c:pt idx="20" formatCode="#,##0_ ">
                  <c:v>104.10248472078118</c:v>
                </c:pt>
                <c:pt idx="21" formatCode="#,##0_ ">
                  <c:v>105.16483414176656</c:v>
                </c:pt>
                <c:pt idx="22" formatCode="#,##0_ ">
                  <c:v>107.07450329280702</c:v>
                </c:pt>
                <c:pt idx="23" formatCode="#,##0_ ">
                  <c:v>106.20259304452105</c:v>
                </c:pt>
                <c:pt idx="24">
                  <c:v>99.660026287266817</c:v>
                </c:pt>
                <c:pt idx="25">
                  <c:v>96.9040854198728</c:v>
                </c:pt>
                <c:pt idx="26" formatCode="#,##0_ ">
                  <c:v>101.47613467363138</c:v>
                </c:pt>
                <c:pt idx="27">
                  <c:v>95.883099920528991</c:v>
                </c:pt>
                <c:pt idx="28">
                  <c:v>93.857568708086916</c:v>
                </c:pt>
                <c:pt idx="29">
                  <c:v>89.466402221018114</c:v>
                </c:pt>
                <c:pt idx="30">
                  <c:v>82.030909066370896</c:v>
                </c:pt>
                <c:pt idx="31">
                  <c:v>87.11776135532989</c:v>
                </c:pt>
                <c:pt idx="32">
                  <c:v>84.219455037924888</c:v>
                </c:pt>
                <c:pt idx="33">
                  <c:v>81.039123852730711</c:v>
                </c:pt>
              </c:numCache>
            </c:numRef>
          </c:val>
          <c:smooth val="0"/>
          <c:extLst>
            <c:ext xmlns:c16="http://schemas.microsoft.com/office/drawing/2014/chart" uri="{C3380CC4-5D6E-409C-BE32-E72D297353CC}">
              <c16:uniqueId val="{0000000E-C815-4E68-9FD0-039C897DAEB1}"/>
            </c:ext>
          </c:extLst>
        </c:ser>
        <c:ser>
          <c:idx val="3"/>
          <c:order val="2"/>
          <c:tx>
            <c:strRef>
              <c:f>'3.Allocated_CO2-sector'!$T$144</c:f>
              <c:strCache>
                <c:ptCount val="1"/>
                <c:pt idx="0">
                  <c:v>産業部門</c:v>
                </c:pt>
              </c:strCache>
            </c:strRef>
          </c:tx>
          <c:spPr>
            <a:ln w="19050">
              <a:solidFill>
                <a:srgbClr val="A8423F"/>
              </a:solidFill>
            </a:ln>
          </c:spPr>
          <c:marker>
            <c:symbol val="square"/>
            <c:size val="5"/>
            <c:spPr>
              <a:solidFill>
                <a:srgbClr val="A8423F"/>
              </a:solidFill>
              <a:ln>
                <a:solidFill>
                  <a:srgbClr val="A8423F"/>
                </a:solidFill>
              </a:ln>
            </c:spPr>
          </c:marker>
          <c:dLbls>
            <c:dLbl>
              <c:idx val="0"/>
              <c:layout>
                <c:manualLayout>
                  <c:x val="-7.9194684188135592E-3"/>
                  <c:y val="-2.6876514308972962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0-C815-4E68-9FD0-039C897DAEB1}"/>
                </c:ext>
              </c:extLst>
            </c:dLbl>
            <c:dLbl>
              <c:idx val="23"/>
              <c:layout>
                <c:manualLayout>
                  <c:x val="-2.1616159654738034E-2"/>
                  <c:y val="-2.0935663266969013E-2"/>
                </c:manualLayout>
              </c:layout>
              <c:numFmt formatCode="#,##0_);[Red]\(#,##0\)" sourceLinked="0"/>
              <c:spPr>
                <a:noFill/>
                <a:ln>
                  <a:noFill/>
                </a:ln>
                <a:effectLst/>
              </c:spPr>
              <c:txPr>
                <a:bodyPr wrap="square" lIns="38100" tIns="19050" rIns="38100" bIns="19050" anchor="ctr">
                  <a:spAutoFit/>
                </a:bodyPr>
                <a:lstStyle/>
                <a:p>
                  <a:pPr>
                    <a:defRPr>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2-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3-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4-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5-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6-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3-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9-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02-AE87-46AE-85A8-E8F70B098202}"/>
                </c:ext>
              </c:extLst>
            </c:dLbl>
            <c:dLbl>
              <c:idx val="32"/>
              <c:layout>
                <c:manualLayout>
                  <c:x val="-1.178956673777546E-2"/>
                  <c:y val="-2.3030022168609898E-2"/>
                </c:manualLayout>
              </c:layout>
              <c:numFmt formatCode="#,##0_);[Red]\(#,##0\)" sourceLinked="0"/>
              <c:spPr>
                <a:noFill/>
                <a:ln>
                  <a:noFill/>
                </a:ln>
                <a:effectLst/>
              </c:spPr>
              <c:txPr>
                <a:bodyPr wrap="square" lIns="38100" tIns="19050" rIns="38100" bIns="19050" anchor="ctr">
                  <a:spAutoFit/>
                </a:bodyPr>
                <a:lstStyle/>
                <a:p>
                  <a:pPr>
                    <a:defRPr sz="1000">
                      <a:solidFill>
                        <a:srgbClr val="A8423F"/>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AD-4111-8AAE-F537411FD0E9}"/>
                </c:ext>
              </c:extLst>
            </c:dLbl>
            <c:dLbl>
              <c:idx val="33"/>
              <c:layout>
                <c:manualLayout>
                  <c:x val="4.2241293217664469E-2"/>
                  <c:y val="-0.11721356108861565"/>
                </c:manualLayout>
              </c:layout>
              <c:numFmt formatCode="###&quot; 百万トン&quot;" sourceLinked="0"/>
              <c:spPr>
                <a:noFill/>
                <a:ln>
                  <a:noFill/>
                </a:ln>
                <a:effectLst/>
              </c:spPr>
              <c:txPr>
                <a:bodyPr wrap="square" lIns="38100" tIns="19050" rIns="38100" bIns="19050" anchor="ctr">
                  <a:spAutoFit/>
                </a:bodyPr>
                <a:lstStyle/>
                <a:p>
                  <a:pPr>
                    <a:defRPr sz="1200">
                      <a:solidFill>
                        <a:srgbClr val="A8423F"/>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7E-4FCA-B47C-3C179F401EAD}"/>
                </c:ext>
              </c:extLst>
            </c:dLbl>
            <c:numFmt formatCode="###&quot;百万トン&quot;" sourceLinked="0"/>
            <c:spPr>
              <a:noFill/>
              <a:ln>
                <a:noFill/>
              </a:ln>
              <a:effectLst/>
            </c:spPr>
            <c:txPr>
              <a:bodyPr wrap="square" lIns="38100" tIns="19050" rIns="38100" bIns="19050" anchor="ctr">
                <a:spAutoFit/>
              </a:bodyPr>
              <a:lstStyle/>
              <a:p>
                <a:pPr>
                  <a:defRPr>
                    <a:solidFill>
                      <a:srgbClr val="A8423F"/>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A8423F"/>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'3.Allocated_CO2-sector'!$AA$144:$BH$144</c:f>
              <c:numCache>
                <c:formatCode>#,##0_ </c:formatCode>
                <c:ptCount val="34"/>
                <c:pt idx="0">
                  <c:v>505.10436478830042</c:v>
                </c:pt>
                <c:pt idx="1">
                  <c:v>498.29423726978189</c:v>
                </c:pt>
                <c:pt idx="2">
                  <c:v>490.17731374214372</c:v>
                </c:pt>
                <c:pt idx="3">
                  <c:v>477.52394140485421</c:v>
                </c:pt>
                <c:pt idx="4">
                  <c:v>495.06682276942217</c:v>
                </c:pt>
                <c:pt idx="5">
                  <c:v>491.50771937819837</c:v>
                </c:pt>
                <c:pt idx="6">
                  <c:v>495.60801462084396</c:v>
                </c:pt>
                <c:pt idx="7">
                  <c:v>485.49332836810186</c:v>
                </c:pt>
                <c:pt idx="8">
                  <c:v>455.25261196137814</c:v>
                </c:pt>
                <c:pt idx="9">
                  <c:v>466.16817288124912</c:v>
                </c:pt>
                <c:pt idx="10">
                  <c:v>478.85682718316912</c:v>
                </c:pt>
                <c:pt idx="11">
                  <c:v>466.72902161350339</c:v>
                </c:pt>
                <c:pt idx="12">
                  <c:v>475.21481053933655</c:v>
                </c:pt>
                <c:pt idx="13">
                  <c:v>477.14491244641289</c:v>
                </c:pt>
                <c:pt idx="14">
                  <c:v>472.51590830228082</c:v>
                </c:pt>
                <c:pt idx="15">
                  <c:v>469.85549639681085</c:v>
                </c:pt>
                <c:pt idx="16">
                  <c:v>463.5393660069094</c:v>
                </c:pt>
                <c:pt idx="17">
                  <c:v>474.68452075489455</c:v>
                </c:pt>
                <c:pt idx="18">
                  <c:v>430.55966744225771</c:v>
                </c:pt>
                <c:pt idx="19">
                  <c:v>404.50570832611578</c:v>
                </c:pt>
                <c:pt idx="20">
                  <c:v>432.16070613848569</c:v>
                </c:pt>
                <c:pt idx="21">
                  <c:v>447.87915063843991</c:v>
                </c:pt>
                <c:pt idx="22">
                  <c:v>458.91900609030876</c:v>
                </c:pt>
                <c:pt idx="23">
                  <c:v>463.28377058469181</c:v>
                </c:pt>
                <c:pt idx="24">
                  <c:v>445.65682423061759</c:v>
                </c:pt>
                <c:pt idx="25">
                  <c:v>430.81356588710338</c:v>
                </c:pt>
                <c:pt idx="26">
                  <c:v>420.22826095571423</c:v>
                </c:pt>
                <c:pt idx="27">
                  <c:v>412.35449836257351</c:v>
                </c:pt>
                <c:pt idx="28">
                  <c:v>403.77073832245156</c:v>
                </c:pt>
                <c:pt idx="29">
                  <c:v>388.65408333003614</c:v>
                </c:pt>
                <c:pt idx="30">
                  <c:v>356.88122671020483</c:v>
                </c:pt>
                <c:pt idx="31">
                  <c:v>374.0431272937787</c:v>
                </c:pt>
                <c:pt idx="32">
                  <c:v>353.5050054597009</c:v>
                </c:pt>
                <c:pt idx="33">
                  <c:v>339.53211084368337</c:v>
                </c:pt>
              </c:numCache>
            </c:numRef>
          </c:val>
          <c:smooth val="0"/>
          <c:extLst>
            <c:ext xmlns:c16="http://schemas.microsoft.com/office/drawing/2014/chart" uri="{C3380CC4-5D6E-409C-BE32-E72D297353CC}">
              <c16:uniqueId val="{00000017-C815-4E68-9FD0-039C897DAEB1}"/>
            </c:ext>
          </c:extLst>
        </c:ser>
        <c:ser>
          <c:idx val="4"/>
          <c:order val="3"/>
          <c:tx>
            <c:strRef>
              <c:f>'3.Allocated_CO2-sector'!$T$145</c:f>
              <c:strCache>
                <c:ptCount val="1"/>
                <c:pt idx="0">
                  <c:v>運輸部門</c:v>
                </c:pt>
              </c:strCache>
            </c:strRef>
          </c:tx>
          <c:spPr>
            <a:ln w="19050">
              <a:solidFill>
                <a:srgbClr val="669900"/>
              </a:solidFill>
            </a:ln>
          </c:spPr>
          <c:marker>
            <c:symbol val="star"/>
            <c:size val="5"/>
            <c:spPr>
              <a:noFill/>
              <a:ln w="15875">
                <a:solidFill>
                  <a:srgbClr val="669900"/>
                </a:solidFill>
              </a:ln>
            </c:spPr>
          </c:marker>
          <c:dLbls>
            <c:dLbl>
              <c:idx val="0"/>
              <c:layout>
                <c:manualLayout>
                  <c:x val="-1.8809204682354377E-2"/>
                  <c:y val="-2.72112378270572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19-C815-4E68-9FD0-039C897DAEB1}"/>
                </c:ext>
              </c:extLst>
            </c:dLbl>
            <c:dLbl>
              <c:idx val="23"/>
              <c:layout>
                <c:manualLayout>
                  <c:x val="1.6171854502959576E-2"/>
                  <c:y val="-2.28500889679041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B-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1C-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1D-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1E-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1F-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5-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A-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1B-AE87-46AE-85A8-E8F70B098202}"/>
                </c:ext>
              </c:extLst>
            </c:dLbl>
            <c:dLbl>
              <c:idx val="32"/>
              <c:layout>
                <c:manualLayout>
                  <c:x val="-1.3097961679555124E-2"/>
                  <c:y val="-7.8477059120495143E-2"/>
                </c:manualLayout>
              </c:layout>
              <c:numFmt formatCode="#,##0_);[Red]\(#,##0\)" sourceLinked="0"/>
              <c:spPr>
                <a:noFill/>
                <a:ln>
                  <a:noFill/>
                </a:ln>
                <a:effectLst/>
              </c:spPr>
              <c:txPr>
                <a:bodyPr wrap="square" lIns="38100" tIns="19050" rIns="38100" bIns="19050" anchor="ctr">
                  <a:spAutoFit/>
                </a:bodyPr>
                <a:lstStyle/>
                <a:p>
                  <a:pPr>
                    <a:defRPr sz="1000">
                      <a:solidFill>
                        <a:srgbClr val="66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AD-4111-8AAE-F537411FD0E9}"/>
                </c:ext>
              </c:extLst>
            </c:dLbl>
            <c:dLbl>
              <c:idx val="33"/>
              <c:layout>
                <c:manualLayout>
                  <c:x val="3.6644346604176696E-2"/>
                  <c:y val="-0.19770376272115095"/>
                </c:manualLayout>
              </c:layout>
              <c:numFmt formatCode="###&quot; 百万トン&quot;" sourceLinked="0"/>
              <c:spPr>
                <a:noFill/>
                <a:ln>
                  <a:noFill/>
                </a:ln>
                <a:effectLst/>
              </c:spPr>
              <c:txPr>
                <a:bodyPr wrap="square" lIns="38100" tIns="19050" rIns="38100" bIns="19050" anchor="ctr">
                  <a:spAutoFit/>
                </a:bodyPr>
                <a:lstStyle/>
                <a:p>
                  <a:pPr>
                    <a:defRPr sz="1200">
                      <a:solidFill>
                        <a:srgbClr val="6699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E-4FCA-B47C-3C179F401EAD}"/>
                </c:ext>
              </c:extLst>
            </c:dLbl>
            <c:numFmt formatCode="#,##0_ " sourceLinked="0"/>
            <c:spPr>
              <a:noFill/>
              <a:ln>
                <a:noFill/>
              </a:ln>
              <a:effectLst/>
            </c:spPr>
            <c:txPr>
              <a:bodyPr wrap="square" lIns="38100" tIns="19050" rIns="38100" bIns="19050" anchor="ctr">
                <a:spAutoFit/>
              </a:bodyPr>
              <a:lstStyle/>
              <a:p>
                <a:pPr>
                  <a:defRPr>
                    <a:solidFill>
                      <a:srgbClr val="6699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'3.Allocated_CO2-sector'!$AA$145:$BH$145</c:f>
              <c:numCache>
                <c:formatCode>#,##0_ </c:formatCode>
                <c:ptCount val="34"/>
                <c:pt idx="0">
                  <c:v>208.42846404010098</c:v>
                </c:pt>
                <c:pt idx="1">
                  <c:v>220.42631789148814</c:v>
                </c:pt>
                <c:pt idx="2">
                  <c:v>227.05327518602545</c:v>
                </c:pt>
                <c:pt idx="3">
                  <c:v>230.460238716855</c:v>
                </c:pt>
                <c:pt idx="4">
                  <c:v>240.15404103971412</c:v>
                </c:pt>
                <c:pt idx="5">
                  <c:v>249.21932303934324</c:v>
                </c:pt>
                <c:pt idx="6">
                  <c:v>255.82924779154601</c:v>
                </c:pt>
                <c:pt idx="7">
                  <c:v>257.308179240713</c:v>
                </c:pt>
                <c:pt idx="8">
                  <c:v>255.05104911078797</c:v>
                </c:pt>
                <c:pt idx="9">
                  <c:v>259.40580203285964</c:v>
                </c:pt>
                <c:pt idx="10">
                  <c:v>258.75569324814268</c:v>
                </c:pt>
                <c:pt idx="11">
                  <c:v>262.83400705027458</c:v>
                </c:pt>
                <c:pt idx="12">
                  <c:v>259.60933501764367</c:v>
                </c:pt>
                <c:pt idx="13">
                  <c:v>255.967357194447</c:v>
                </c:pt>
                <c:pt idx="14">
                  <c:v>249.83484828803114</c:v>
                </c:pt>
                <c:pt idx="15">
                  <c:v>244.44928058600971</c:v>
                </c:pt>
                <c:pt idx="16">
                  <c:v>241.47322165394289</c:v>
                </c:pt>
                <c:pt idx="17">
                  <c:v>239.40053714521326</c:v>
                </c:pt>
                <c:pt idx="18">
                  <c:v>231.65532116752013</c:v>
                </c:pt>
                <c:pt idx="19">
                  <c:v>228.01290444340725</c:v>
                </c:pt>
                <c:pt idx="20">
                  <c:v>228.7779419147908</c:v>
                </c:pt>
                <c:pt idx="21">
                  <c:v>225.17685816416213</c:v>
                </c:pt>
                <c:pt idx="22">
                  <c:v>226.97095390268353</c:v>
                </c:pt>
                <c:pt idx="23">
                  <c:v>224.24371261025243</c:v>
                </c:pt>
                <c:pt idx="24">
                  <c:v>218.89058883632086</c:v>
                </c:pt>
                <c:pt idx="25">
                  <c:v>217.41888715780632</c:v>
                </c:pt>
                <c:pt idx="26">
                  <c:v>215.38713057140191</c:v>
                </c:pt>
                <c:pt idx="27">
                  <c:v>213.29616945629195</c:v>
                </c:pt>
                <c:pt idx="28">
                  <c:v>210.20785629868851</c:v>
                </c:pt>
                <c:pt idx="29">
                  <c:v>205.88119349277551</c:v>
                </c:pt>
                <c:pt idx="30">
                  <c:v>183.35833916023628</c:v>
                </c:pt>
                <c:pt idx="31">
                  <c:v>184.75373188113386</c:v>
                </c:pt>
                <c:pt idx="32">
                  <c:v>191.50189953309356</c:v>
                </c:pt>
                <c:pt idx="33">
                  <c:v>190.13602883670171</c:v>
                </c:pt>
              </c:numCache>
            </c:numRef>
          </c:val>
          <c:smooth val="0"/>
          <c:extLst>
            <c:ext xmlns:c16="http://schemas.microsoft.com/office/drawing/2014/chart" uri="{C3380CC4-5D6E-409C-BE32-E72D297353CC}">
              <c16:uniqueId val="{00000020-C815-4E68-9FD0-039C897DAEB1}"/>
            </c:ext>
          </c:extLst>
        </c:ser>
        <c:ser>
          <c:idx val="5"/>
          <c:order val="4"/>
          <c:tx>
            <c:strRef>
              <c:f>'3.Allocated_CO2-sector'!$T$146</c:f>
              <c:strCache>
                <c:ptCount val="1"/>
                <c:pt idx="0">
                  <c:v>業務他部門</c:v>
                </c:pt>
              </c:strCache>
            </c:strRef>
          </c:tx>
          <c:spPr>
            <a:ln w="19050">
              <a:solidFill>
                <a:srgbClr val="6E548D"/>
              </a:solidFill>
            </a:ln>
          </c:spPr>
          <c:marker>
            <c:symbol val="triangle"/>
            <c:size val="5"/>
            <c:spPr>
              <a:solidFill>
                <a:srgbClr val="6E548D"/>
              </a:solidFill>
              <a:ln>
                <a:solidFill>
                  <a:srgbClr val="6E548D"/>
                </a:solidFill>
              </a:ln>
            </c:spPr>
          </c:marker>
          <c:dLbls>
            <c:dLbl>
              <c:idx val="0"/>
              <c:layout>
                <c:manualLayout>
                  <c:x val="-2.0883480834026462E-2"/>
                  <c:y val="-2.0632199815444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22-C815-4E68-9FD0-039C897DAEB1}"/>
                </c:ext>
              </c:extLst>
            </c:dLbl>
            <c:dLbl>
              <c:idx val="2"/>
              <c:delete val="1"/>
              <c:extLst>
                <c:ext xmlns:c15="http://schemas.microsoft.com/office/drawing/2012/chart" uri="{CE6537A1-D6FC-4f65-9D91-7224C49458BB}"/>
                <c:ext xmlns:c16="http://schemas.microsoft.com/office/drawing/2014/chart" uri="{C3380CC4-5D6E-409C-BE32-E72D297353CC}">
                  <c16:uniqueId val="{00000023-C815-4E68-9FD0-039C897DAEB1}"/>
                </c:ext>
              </c:extLst>
            </c:dLbl>
            <c:dLbl>
              <c:idx val="3"/>
              <c:delete val="1"/>
              <c:extLst>
                <c:ext xmlns:c15="http://schemas.microsoft.com/office/drawing/2012/chart" uri="{CE6537A1-D6FC-4f65-9D91-7224C49458BB}"/>
                <c:ext xmlns:c16="http://schemas.microsoft.com/office/drawing/2014/chart" uri="{C3380CC4-5D6E-409C-BE32-E72D297353CC}">
                  <c16:uniqueId val="{00000024-C815-4E68-9FD0-039C897DAEB1}"/>
                </c:ext>
              </c:extLst>
            </c:dLbl>
            <c:dLbl>
              <c:idx val="4"/>
              <c:delete val="1"/>
              <c:extLst>
                <c:ext xmlns:c15="http://schemas.microsoft.com/office/drawing/2012/chart" uri="{CE6537A1-D6FC-4f65-9D91-7224C49458BB}"/>
                <c:ext xmlns:c16="http://schemas.microsoft.com/office/drawing/2014/chart" uri="{C3380CC4-5D6E-409C-BE32-E72D297353CC}">
                  <c16:uniqueId val="{00000025-C815-4E68-9FD0-039C897DAEB1}"/>
                </c:ext>
              </c:extLst>
            </c:dLbl>
            <c:dLbl>
              <c:idx val="5"/>
              <c:delete val="1"/>
              <c:extLst>
                <c:ext xmlns:c15="http://schemas.microsoft.com/office/drawing/2012/chart" uri="{CE6537A1-D6FC-4f65-9D91-7224C49458BB}"/>
                <c:ext xmlns:c16="http://schemas.microsoft.com/office/drawing/2014/chart" uri="{C3380CC4-5D6E-409C-BE32-E72D297353CC}">
                  <c16:uniqueId val="{00000026-C815-4E68-9FD0-039C897DAEB1}"/>
                </c:ext>
              </c:extLst>
            </c:dLbl>
            <c:dLbl>
              <c:idx val="6"/>
              <c:delete val="1"/>
              <c:extLst>
                <c:ext xmlns:c15="http://schemas.microsoft.com/office/drawing/2012/chart" uri="{CE6537A1-D6FC-4f65-9D91-7224C49458BB}"/>
                <c:ext xmlns:c16="http://schemas.microsoft.com/office/drawing/2014/chart" uri="{C3380CC4-5D6E-409C-BE32-E72D297353CC}">
                  <c16:uniqueId val="{00000027-C815-4E68-9FD0-039C897DAEB1}"/>
                </c:ext>
              </c:extLst>
            </c:dLbl>
            <c:dLbl>
              <c:idx val="7"/>
              <c:delete val="1"/>
              <c:extLst>
                <c:ext xmlns:c15="http://schemas.microsoft.com/office/drawing/2012/chart" uri="{CE6537A1-D6FC-4f65-9D91-7224C49458BB}"/>
                <c:ext xmlns:c16="http://schemas.microsoft.com/office/drawing/2014/chart" uri="{C3380CC4-5D6E-409C-BE32-E72D297353CC}">
                  <c16:uniqueId val="{00000028-C815-4E68-9FD0-039C897DAEB1}"/>
                </c:ext>
              </c:extLst>
            </c:dLbl>
            <c:dLbl>
              <c:idx val="8"/>
              <c:delete val="1"/>
              <c:extLst>
                <c:ext xmlns:c15="http://schemas.microsoft.com/office/drawing/2012/chart" uri="{CE6537A1-D6FC-4f65-9D91-7224C49458BB}"/>
                <c:ext xmlns:c16="http://schemas.microsoft.com/office/drawing/2014/chart" uri="{C3380CC4-5D6E-409C-BE32-E72D297353CC}">
                  <c16:uniqueId val="{00000029-C815-4E68-9FD0-039C897DAEB1}"/>
                </c:ext>
              </c:extLst>
            </c:dLbl>
            <c:dLbl>
              <c:idx val="9"/>
              <c:delete val="1"/>
              <c:extLst>
                <c:ext xmlns:c15="http://schemas.microsoft.com/office/drawing/2012/chart" uri="{CE6537A1-D6FC-4f65-9D91-7224C49458BB}"/>
                <c:ext xmlns:c16="http://schemas.microsoft.com/office/drawing/2014/chart" uri="{C3380CC4-5D6E-409C-BE32-E72D297353CC}">
                  <c16:uniqueId val="{0000002A-C815-4E68-9FD0-039C897DAEB1}"/>
                </c:ext>
              </c:extLst>
            </c:dLbl>
            <c:dLbl>
              <c:idx val="10"/>
              <c:delete val="1"/>
              <c:extLst>
                <c:ext xmlns:c15="http://schemas.microsoft.com/office/drawing/2012/chart" uri="{CE6537A1-D6FC-4f65-9D91-7224C49458BB}"/>
                <c:ext xmlns:c16="http://schemas.microsoft.com/office/drawing/2014/chart" uri="{C3380CC4-5D6E-409C-BE32-E72D297353CC}">
                  <c16:uniqueId val="{0000002B-C815-4E68-9FD0-039C897DAEB1}"/>
                </c:ext>
              </c:extLst>
            </c:dLbl>
            <c:dLbl>
              <c:idx val="11"/>
              <c:delete val="1"/>
              <c:extLst>
                <c:ext xmlns:c15="http://schemas.microsoft.com/office/drawing/2012/chart" uri="{CE6537A1-D6FC-4f65-9D91-7224C49458BB}"/>
                <c:ext xmlns:c16="http://schemas.microsoft.com/office/drawing/2014/chart" uri="{C3380CC4-5D6E-409C-BE32-E72D297353CC}">
                  <c16:uniqueId val="{0000002C-C815-4E68-9FD0-039C897DAEB1}"/>
                </c:ext>
              </c:extLst>
            </c:dLbl>
            <c:dLbl>
              <c:idx val="12"/>
              <c:delete val="1"/>
              <c:extLst>
                <c:ext xmlns:c15="http://schemas.microsoft.com/office/drawing/2012/chart" uri="{CE6537A1-D6FC-4f65-9D91-7224C49458BB}"/>
                <c:ext xmlns:c16="http://schemas.microsoft.com/office/drawing/2014/chart" uri="{C3380CC4-5D6E-409C-BE32-E72D297353CC}">
                  <c16:uniqueId val="{0000002D-C815-4E68-9FD0-039C897DAEB1}"/>
                </c:ext>
              </c:extLst>
            </c:dLbl>
            <c:dLbl>
              <c:idx val="13"/>
              <c:delete val="1"/>
              <c:extLst>
                <c:ext xmlns:c15="http://schemas.microsoft.com/office/drawing/2012/chart" uri="{CE6537A1-D6FC-4f65-9D91-7224C49458BB}"/>
                <c:ext xmlns:c16="http://schemas.microsoft.com/office/drawing/2014/chart" uri="{C3380CC4-5D6E-409C-BE32-E72D297353CC}">
                  <c16:uniqueId val="{0000002E-C815-4E68-9FD0-039C897DAEB1}"/>
                </c:ext>
              </c:extLst>
            </c:dLbl>
            <c:dLbl>
              <c:idx val="14"/>
              <c:delete val="1"/>
              <c:extLst>
                <c:ext xmlns:c15="http://schemas.microsoft.com/office/drawing/2012/chart" uri="{CE6537A1-D6FC-4f65-9D91-7224C49458BB}"/>
                <c:ext xmlns:c16="http://schemas.microsoft.com/office/drawing/2014/chart" uri="{C3380CC4-5D6E-409C-BE32-E72D297353CC}">
                  <c16:uniqueId val="{0000002F-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3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31-C815-4E68-9FD0-039C897DAEB1}"/>
                </c:ext>
              </c:extLst>
            </c:dLbl>
            <c:dLbl>
              <c:idx val="17"/>
              <c:delete val="1"/>
              <c:extLst>
                <c:ext xmlns:c15="http://schemas.microsoft.com/office/drawing/2012/chart" uri="{CE6537A1-D6FC-4f65-9D91-7224C49458BB}"/>
                <c:ext xmlns:c16="http://schemas.microsoft.com/office/drawing/2014/chart" uri="{C3380CC4-5D6E-409C-BE32-E72D297353CC}">
                  <c16:uniqueId val="{00000032-C815-4E68-9FD0-039C897DAEB1}"/>
                </c:ext>
              </c:extLst>
            </c:dLbl>
            <c:dLbl>
              <c:idx val="18"/>
              <c:delete val="1"/>
              <c:extLst>
                <c:ext xmlns:c15="http://schemas.microsoft.com/office/drawing/2012/chart" uri="{CE6537A1-D6FC-4f65-9D91-7224C49458BB}"/>
                <c:ext xmlns:c16="http://schemas.microsoft.com/office/drawing/2014/chart" uri="{C3380CC4-5D6E-409C-BE32-E72D297353CC}">
                  <c16:uniqueId val="{00000033-C815-4E68-9FD0-039C897DAEB1}"/>
                </c:ext>
              </c:extLst>
            </c:dLbl>
            <c:dLbl>
              <c:idx val="19"/>
              <c:delete val="1"/>
              <c:extLst>
                <c:ext xmlns:c15="http://schemas.microsoft.com/office/drawing/2012/chart" uri="{CE6537A1-D6FC-4f65-9D91-7224C49458BB}"/>
                <c:ext xmlns:c16="http://schemas.microsoft.com/office/drawing/2014/chart" uri="{C3380CC4-5D6E-409C-BE32-E72D297353CC}">
                  <c16:uniqueId val="{00000034-C815-4E68-9FD0-039C897DAEB1}"/>
                </c:ext>
              </c:extLst>
            </c:dLbl>
            <c:dLbl>
              <c:idx val="20"/>
              <c:delete val="1"/>
              <c:extLst>
                <c:ext xmlns:c15="http://schemas.microsoft.com/office/drawing/2012/chart" uri="{CE6537A1-D6FC-4f65-9D91-7224C49458BB}"/>
                <c:ext xmlns:c16="http://schemas.microsoft.com/office/drawing/2014/chart" uri="{C3380CC4-5D6E-409C-BE32-E72D297353CC}">
                  <c16:uniqueId val="{00000035-C815-4E68-9FD0-039C897DAEB1}"/>
                </c:ext>
              </c:extLst>
            </c:dLbl>
            <c:dLbl>
              <c:idx val="21"/>
              <c:delete val="1"/>
              <c:extLst>
                <c:ext xmlns:c15="http://schemas.microsoft.com/office/drawing/2012/chart" uri="{CE6537A1-D6FC-4f65-9D91-7224C49458BB}"/>
                <c:ext xmlns:c16="http://schemas.microsoft.com/office/drawing/2014/chart" uri="{C3380CC4-5D6E-409C-BE32-E72D297353CC}">
                  <c16:uniqueId val="{00000036-C815-4E68-9FD0-039C897DAEB1}"/>
                </c:ext>
              </c:extLst>
            </c:dLbl>
            <c:dLbl>
              <c:idx val="22"/>
              <c:delete val="1"/>
              <c:extLst>
                <c:ext xmlns:c15="http://schemas.microsoft.com/office/drawing/2012/chart" uri="{CE6537A1-D6FC-4f65-9D91-7224C49458BB}"/>
                <c:ext xmlns:c16="http://schemas.microsoft.com/office/drawing/2014/chart" uri="{C3380CC4-5D6E-409C-BE32-E72D297353CC}">
                  <c16:uniqueId val="{00000037-C815-4E68-9FD0-039C897DAEB1}"/>
                </c:ext>
              </c:extLst>
            </c:dLbl>
            <c:dLbl>
              <c:idx val="23"/>
              <c:layout>
                <c:manualLayout>
                  <c:x val="-2.0656513344981434E-2"/>
                  <c:y val="-2.1122618471355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39-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3A-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3B-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3C-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3D-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4-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8-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03-AE87-46AE-85A8-E8F70B098202}"/>
                </c:ext>
              </c:extLst>
            </c:dLbl>
            <c:dLbl>
              <c:idx val="32"/>
              <c:layout>
                <c:manualLayout>
                  <c:x val="-3.9405364944721112E-2"/>
                  <c:y val="-7.09332486528053E-2"/>
                </c:manualLayout>
              </c:layout>
              <c:numFmt formatCode="#,##0_);[Red]\(#,##0\)" sourceLinked="0"/>
              <c:spPr>
                <a:noFill/>
                <a:ln>
                  <a:noFill/>
                </a:ln>
                <a:effectLst/>
              </c:spPr>
              <c:txPr>
                <a:bodyPr wrap="square" lIns="38100" tIns="19050" rIns="38100" bIns="19050" anchor="ctr">
                  <a:spAutoFit/>
                </a:bodyPr>
                <a:lstStyle/>
                <a:p>
                  <a:pPr>
                    <a:defRPr sz="10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AD-4111-8AAE-F537411FD0E9}"/>
                </c:ext>
              </c:extLst>
            </c:dLbl>
            <c:dLbl>
              <c:idx val="33"/>
              <c:layout>
                <c:manualLayout>
                  <c:x val="3.9117495390635394E-2"/>
                  <c:y val="-0.13551515755440555"/>
                </c:manualLayout>
              </c:layout>
              <c:numFmt formatCode="###&quot; 百万トン&quot;" sourceLinked="0"/>
              <c:spPr>
                <a:noFill/>
                <a:ln>
                  <a:noFill/>
                </a:ln>
                <a:effectLst/>
              </c:spPr>
              <c:txPr>
                <a:bodyPr wrap="square" lIns="38100" tIns="19050" rIns="38100" bIns="19050" anchor="ctr">
                  <a:spAutoFit/>
                </a:bodyPr>
                <a:lstStyle/>
                <a:p>
                  <a:pPr>
                    <a:defRPr sz="1200">
                      <a:solidFill>
                        <a:srgbClr val="6E548D"/>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7E-4FCA-B47C-3C179F401EAD}"/>
                </c:ext>
              </c:extLst>
            </c:dLbl>
            <c:numFmt formatCode="#,##0_ " sourceLinked="0"/>
            <c:spPr>
              <a:noFill/>
              <a:ln>
                <a:noFill/>
              </a:ln>
              <a:effectLst/>
            </c:spPr>
            <c:txPr>
              <a:bodyPr wrap="square" lIns="38100" tIns="19050" rIns="38100" bIns="19050" anchor="ctr">
                <a:spAutoFit/>
              </a:bodyPr>
              <a:lstStyle/>
              <a:p>
                <a:pPr>
                  <a:defRPr>
                    <a:solidFill>
                      <a:srgbClr val="6E548D"/>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6E548D"/>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'3.Allocated_CO2-sector'!$AA$146:$BH$146</c:f>
              <c:numCache>
                <c:formatCode>#,##0_ </c:formatCode>
                <c:ptCount val="34"/>
                <c:pt idx="0">
                  <c:v>131.2822988887593</c:v>
                </c:pt>
                <c:pt idx="1">
                  <c:v>135.21955340734002</c:v>
                </c:pt>
                <c:pt idx="2">
                  <c:v>139.88808116502798</c:v>
                </c:pt>
                <c:pt idx="3">
                  <c:v>144.00759843525435</c:v>
                </c:pt>
                <c:pt idx="4">
                  <c:v>158.72686286408594</c:v>
                </c:pt>
                <c:pt idx="5">
                  <c:v>163.74663195780414</c:v>
                </c:pt>
                <c:pt idx="6">
                  <c:v>161.68644305927688</c:v>
                </c:pt>
                <c:pt idx="7">
                  <c:v>166.21773955071581</c:v>
                </c:pt>
                <c:pt idx="8">
                  <c:v>173.65731222188305</c:v>
                </c:pt>
                <c:pt idx="9">
                  <c:v>183.97339345004815</c:v>
                </c:pt>
                <c:pt idx="10">
                  <c:v>190.41338206237867</c:v>
                </c:pt>
                <c:pt idx="11">
                  <c:v>190.36627899138563</c:v>
                </c:pt>
                <c:pt idx="12">
                  <c:v>200.62341587357068</c:v>
                </c:pt>
                <c:pt idx="13">
                  <c:v>207.47075716642883</c:v>
                </c:pt>
                <c:pt idx="14">
                  <c:v>213.55702370602285</c:v>
                </c:pt>
                <c:pt idx="15">
                  <c:v>221.80027420077036</c:v>
                </c:pt>
                <c:pt idx="16">
                  <c:v>218.34935806613467</c:v>
                </c:pt>
                <c:pt idx="17">
                  <c:v>227.39217007018428</c:v>
                </c:pt>
                <c:pt idx="18">
                  <c:v>220.86240268039637</c:v>
                </c:pt>
                <c:pt idx="19">
                  <c:v>196.27492547848445</c:v>
                </c:pt>
                <c:pt idx="20">
                  <c:v>200.10973107978225</c:v>
                </c:pt>
                <c:pt idx="21">
                  <c:v>224.84172068835989</c:v>
                </c:pt>
                <c:pt idx="22">
                  <c:v>228.59737375374044</c:v>
                </c:pt>
                <c:pt idx="23">
                  <c:v>234.78422261849727</c:v>
                </c:pt>
                <c:pt idx="24">
                  <c:v>225.14840130981315</c:v>
                </c:pt>
                <c:pt idx="25">
                  <c:v>216.80765284713664</c:v>
                </c:pt>
                <c:pt idx="26">
                  <c:v>211.66257179682643</c:v>
                </c:pt>
                <c:pt idx="27">
                  <c:v>206.83017158618821</c:v>
                </c:pt>
                <c:pt idx="28">
                  <c:v>199.70077863752854</c:v>
                </c:pt>
                <c:pt idx="29">
                  <c:v>190.27081654063602</c:v>
                </c:pt>
                <c:pt idx="30">
                  <c:v>180.21162114857151</c:v>
                </c:pt>
                <c:pt idx="31">
                  <c:v>185.69771692825867</c:v>
                </c:pt>
                <c:pt idx="32">
                  <c:v>176.06307556936733</c:v>
                </c:pt>
                <c:pt idx="33">
                  <c:v>165.14491480606517</c:v>
                </c:pt>
              </c:numCache>
            </c:numRef>
          </c:val>
          <c:smooth val="0"/>
          <c:extLst>
            <c:ext xmlns:c16="http://schemas.microsoft.com/office/drawing/2014/chart" uri="{C3380CC4-5D6E-409C-BE32-E72D297353CC}">
              <c16:uniqueId val="{0000003E-C815-4E68-9FD0-039C897DAEB1}"/>
            </c:ext>
          </c:extLst>
        </c:ser>
        <c:ser>
          <c:idx val="6"/>
          <c:order val="5"/>
          <c:tx>
            <c:strRef>
              <c:f>'3.Allocated_CO2-sector'!$T$147</c:f>
              <c:strCache>
                <c:ptCount val="1"/>
                <c:pt idx="0">
                  <c:v>家庭部門</c:v>
                </c:pt>
              </c:strCache>
            </c:strRef>
          </c:tx>
          <c:spPr>
            <a:ln w="19050">
              <a:solidFill>
                <a:srgbClr val="3D96AE"/>
              </a:solidFill>
            </a:ln>
          </c:spPr>
          <c:marker>
            <c:symbol val="x"/>
            <c:size val="5"/>
            <c:spPr>
              <a:noFill/>
              <a:ln>
                <a:solidFill>
                  <a:srgbClr val="3D96AE"/>
                </a:solidFill>
              </a:ln>
            </c:spPr>
          </c:marker>
          <c:dLbls>
            <c:dLbl>
              <c:idx val="0"/>
              <c:layout>
                <c:manualLayout>
                  <c:x val="-1.9201734525998847E-2"/>
                  <c:y val="1.5440205484603833E-2"/>
                </c:manualLayout>
              </c:layout>
              <c:numFmt formatCode="#,##0_ " sourceLinked="0"/>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815-4E68-9FD0-039C897DAEB1}"/>
                </c:ext>
              </c:extLst>
            </c:dLbl>
            <c:dLbl>
              <c:idx val="1"/>
              <c:delete val="1"/>
              <c:extLst>
                <c:ext xmlns:c15="http://schemas.microsoft.com/office/drawing/2012/chart" uri="{CE6537A1-D6FC-4f65-9D91-7224C49458BB}"/>
                <c:ext xmlns:c16="http://schemas.microsoft.com/office/drawing/2014/chart" uri="{C3380CC4-5D6E-409C-BE32-E72D297353CC}">
                  <c16:uniqueId val="{00000004-AE87-46AE-85A8-E8F70B098202}"/>
                </c:ext>
              </c:extLst>
            </c:dLbl>
            <c:dLbl>
              <c:idx val="2"/>
              <c:delete val="1"/>
              <c:extLst>
                <c:ext xmlns:c15="http://schemas.microsoft.com/office/drawing/2012/chart" uri="{CE6537A1-D6FC-4f65-9D91-7224C49458BB}"/>
                <c:ext xmlns:c16="http://schemas.microsoft.com/office/drawing/2014/chart" uri="{C3380CC4-5D6E-409C-BE32-E72D297353CC}">
                  <c16:uniqueId val="{00000006-AE87-46AE-85A8-E8F70B098202}"/>
                </c:ext>
              </c:extLst>
            </c:dLbl>
            <c:dLbl>
              <c:idx val="3"/>
              <c:delete val="1"/>
              <c:extLst>
                <c:ext xmlns:c15="http://schemas.microsoft.com/office/drawing/2012/chart" uri="{CE6537A1-D6FC-4f65-9D91-7224C49458BB}"/>
                <c:ext xmlns:c16="http://schemas.microsoft.com/office/drawing/2014/chart" uri="{C3380CC4-5D6E-409C-BE32-E72D297353CC}">
                  <c16:uniqueId val="{00000005-AE87-46AE-85A8-E8F70B098202}"/>
                </c:ext>
              </c:extLst>
            </c:dLbl>
            <c:dLbl>
              <c:idx val="4"/>
              <c:delete val="1"/>
              <c:extLst>
                <c:ext xmlns:c15="http://schemas.microsoft.com/office/drawing/2012/chart" uri="{CE6537A1-D6FC-4f65-9D91-7224C49458BB}"/>
                <c:ext xmlns:c16="http://schemas.microsoft.com/office/drawing/2014/chart" uri="{C3380CC4-5D6E-409C-BE32-E72D297353CC}">
                  <c16:uniqueId val="{00000007-AE87-46AE-85A8-E8F70B098202}"/>
                </c:ext>
              </c:extLst>
            </c:dLbl>
            <c:dLbl>
              <c:idx val="5"/>
              <c:delete val="1"/>
              <c:extLst>
                <c:ext xmlns:c15="http://schemas.microsoft.com/office/drawing/2012/chart" uri="{CE6537A1-D6FC-4f65-9D91-7224C49458BB}"/>
                <c:ext xmlns:c16="http://schemas.microsoft.com/office/drawing/2014/chart" uri="{C3380CC4-5D6E-409C-BE32-E72D297353CC}">
                  <c16:uniqueId val="{00000008-AE87-46AE-85A8-E8F70B098202}"/>
                </c:ext>
              </c:extLst>
            </c:dLbl>
            <c:dLbl>
              <c:idx val="6"/>
              <c:delete val="1"/>
              <c:extLst>
                <c:ext xmlns:c15="http://schemas.microsoft.com/office/drawing/2012/chart" uri="{CE6537A1-D6FC-4f65-9D91-7224C49458BB}"/>
                <c:ext xmlns:c16="http://schemas.microsoft.com/office/drawing/2014/chart" uri="{C3380CC4-5D6E-409C-BE32-E72D297353CC}">
                  <c16:uniqueId val="{0000000A-AE87-46AE-85A8-E8F70B098202}"/>
                </c:ext>
              </c:extLst>
            </c:dLbl>
            <c:dLbl>
              <c:idx val="7"/>
              <c:delete val="1"/>
              <c:extLst>
                <c:ext xmlns:c15="http://schemas.microsoft.com/office/drawing/2012/chart" uri="{CE6537A1-D6FC-4f65-9D91-7224C49458BB}"/>
                <c:ext xmlns:c16="http://schemas.microsoft.com/office/drawing/2014/chart" uri="{C3380CC4-5D6E-409C-BE32-E72D297353CC}">
                  <c16:uniqueId val="{00000009-AE87-46AE-85A8-E8F70B098202}"/>
                </c:ext>
              </c:extLst>
            </c:dLbl>
            <c:dLbl>
              <c:idx val="8"/>
              <c:delete val="1"/>
              <c:extLst>
                <c:ext xmlns:c15="http://schemas.microsoft.com/office/drawing/2012/chart" uri="{CE6537A1-D6FC-4f65-9D91-7224C49458BB}"/>
                <c:ext xmlns:c16="http://schemas.microsoft.com/office/drawing/2014/chart" uri="{C3380CC4-5D6E-409C-BE32-E72D297353CC}">
                  <c16:uniqueId val="{0000000B-AE87-46AE-85A8-E8F70B098202}"/>
                </c:ext>
              </c:extLst>
            </c:dLbl>
            <c:dLbl>
              <c:idx val="9"/>
              <c:delete val="1"/>
              <c:extLst>
                <c:ext xmlns:c15="http://schemas.microsoft.com/office/drawing/2012/chart" uri="{CE6537A1-D6FC-4f65-9D91-7224C49458BB}"/>
                <c:ext xmlns:c16="http://schemas.microsoft.com/office/drawing/2014/chart" uri="{C3380CC4-5D6E-409C-BE32-E72D297353CC}">
                  <c16:uniqueId val="{0000000D-AE87-46AE-85A8-E8F70B098202}"/>
                </c:ext>
              </c:extLst>
            </c:dLbl>
            <c:dLbl>
              <c:idx val="10"/>
              <c:delete val="1"/>
              <c:extLst>
                <c:ext xmlns:c15="http://schemas.microsoft.com/office/drawing/2012/chart" uri="{CE6537A1-D6FC-4f65-9D91-7224C49458BB}"/>
                <c:ext xmlns:c16="http://schemas.microsoft.com/office/drawing/2014/chart" uri="{C3380CC4-5D6E-409C-BE32-E72D297353CC}">
                  <c16:uniqueId val="{0000000C-AE87-46AE-85A8-E8F70B098202}"/>
                </c:ext>
              </c:extLst>
            </c:dLbl>
            <c:dLbl>
              <c:idx val="11"/>
              <c:delete val="1"/>
              <c:extLst>
                <c:ext xmlns:c15="http://schemas.microsoft.com/office/drawing/2012/chart" uri="{CE6537A1-D6FC-4f65-9D91-7224C49458BB}"/>
                <c:ext xmlns:c16="http://schemas.microsoft.com/office/drawing/2014/chart" uri="{C3380CC4-5D6E-409C-BE32-E72D297353CC}">
                  <c16:uniqueId val="{0000000E-AE87-46AE-85A8-E8F70B098202}"/>
                </c:ext>
              </c:extLst>
            </c:dLbl>
            <c:dLbl>
              <c:idx val="12"/>
              <c:delete val="1"/>
              <c:extLst>
                <c:ext xmlns:c15="http://schemas.microsoft.com/office/drawing/2012/chart" uri="{CE6537A1-D6FC-4f65-9D91-7224C49458BB}"/>
                <c:ext xmlns:c16="http://schemas.microsoft.com/office/drawing/2014/chart" uri="{C3380CC4-5D6E-409C-BE32-E72D297353CC}">
                  <c16:uniqueId val="{0000000F-AE87-46AE-85A8-E8F70B098202}"/>
                </c:ext>
              </c:extLst>
            </c:dLbl>
            <c:dLbl>
              <c:idx val="13"/>
              <c:delete val="1"/>
              <c:extLst>
                <c:ext xmlns:c15="http://schemas.microsoft.com/office/drawing/2012/chart" uri="{CE6537A1-D6FC-4f65-9D91-7224C49458BB}"/>
                <c:ext xmlns:c16="http://schemas.microsoft.com/office/drawing/2014/chart" uri="{C3380CC4-5D6E-409C-BE32-E72D297353CC}">
                  <c16:uniqueId val="{00000010-AE87-46AE-85A8-E8F70B098202}"/>
                </c:ext>
              </c:extLst>
            </c:dLbl>
            <c:dLbl>
              <c:idx val="14"/>
              <c:delete val="1"/>
              <c:extLst>
                <c:ext xmlns:c15="http://schemas.microsoft.com/office/drawing/2012/chart" uri="{CE6537A1-D6FC-4f65-9D91-7224C49458BB}"/>
                <c:ext xmlns:c16="http://schemas.microsoft.com/office/drawing/2014/chart" uri="{C3380CC4-5D6E-409C-BE32-E72D297353CC}">
                  <c16:uniqueId val="{00000011-AE87-46AE-85A8-E8F70B098202}"/>
                </c:ext>
              </c:extLst>
            </c:dLbl>
            <c:dLbl>
              <c:idx val="15"/>
              <c:delete val="1"/>
              <c:extLst>
                <c:ext xmlns:c15="http://schemas.microsoft.com/office/drawing/2012/chart" uri="{CE6537A1-D6FC-4f65-9D91-7224C49458BB}"/>
                <c:ext xmlns:c16="http://schemas.microsoft.com/office/drawing/2014/chart" uri="{C3380CC4-5D6E-409C-BE32-E72D297353CC}">
                  <c16:uniqueId val="{00000040-C815-4E68-9FD0-039C897DAEB1}"/>
                </c:ext>
              </c:extLst>
            </c:dLbl>
            <c:dLbl>
              <c:idx val="16"/>
              <c:delete val="1"/>
              <c:extLst>
                <c:ext xmlns:c15="http://schemas.microsoft.com/office/drawing/2012/chart" uri="{CE6537A1-D6FC-4f65-9D91-7224C49458BB}"/>
                <c:ext xmlns:c16="http://schemas.microsoft.com/office/drawing/2014/chart" uri="{C3380CC4-5D6E-409C-BE32-E72D297353CC}">
                  <c16:uniqueId val="{00000012-AE87-46AE-85A8-E8F70B098202}"/>
                </c:ext>
              </c:extLst>
            </c:dLbl>
            <c:dLbl>
              <c:idx val="17"/>
              <c:delete val="1"/>
              <c:extLst>
                <c:ext xmlns:c15="http://schemas.microsoft.com/office/drawing/2012/chart" uri="{CE6537A1-D6FC-4f65-9D91-7224C49458BB}"/>
                <c:ext xmlns:c16="http://schemas.microsoft.com/office/drawing/2014/chart" uri="{C3380CC4-5D6E-409C-BE32-E72D297353CC}">
                  <c16:uniqueId val="{00000013-AE87-46AE-85A8-E8F70B098202}"/>
                </c:ext>
              </c:extLst>
            </c:dLbl>
            <c:dLbl>
              <c:idx val="18"/>
              <c:delete val="1"/>
              <c:extLst>
                <c:ext xmlns:c15="http://schemas.microsoft.com/office/drawing/2012/chart" uri="{CE6537A1-D6FC-4f65-9D91-7224C49458BB}"/>
                <c:ext xmlns:c16="http://schemas.microsoft.com/office/drawing/2014/chart" uri="{C3380CC4-5D6E-409C-BE32-E72D297353CC}">
                  <c16:uniqueId val="{00000014-AE87-46AE-85A8-E8F70B098202}"/>
                </c:ext>
              </c:extLst>
            </c:dLbl>
            <c:dLbl>
              <c:idx val="19"/>
              <c:delete val="1"/>
              <c:extLst>
                <c:ext xmlns:c15="http://schemas.microsoft.com/office/drawing/2012/chart" uri="{CE6537A1-D6FC-4f65-9D91-7224C49458BB}"/>
                <c:ext xmlns:c16="http://schemas.microsoft.com/office/drawing/2014/chart" uri="{C3380CC4-5D6E-409C-BE32-E72D297353CC}">
                  <c16:uniqueId val="{00000016-AE87-46AE-85A8-E8F70B098202}"/>
                </c:ext>
              </c:extLst>
            </c:dLbl>
            <c:dLbl>
              <c:idx val="20"/>
              <c:delete val="1"/>
              <c:extLst>
                <c:ext xmlns:c15="http://schemas.microsoft.com/office/drawing/2012/chart" uri="{CE6537A1-D6FC-4f65-9D91-7224C49458BB}"/>
                <c:ext xmlns:c16="http://schemas.microsoft.com/office/drawing/2014/chart" uri="{C3380CC4-5D6E-409C-BE32-E72D297353CC}">
                  <c16:uniqueId val="{00000015-AE87-46AE-85A8-E8F70B098202}"/>
                </c:ext>
              </c:extLst>
            </c:dLbl>
            <c:dLbl>
              <c:idx val="21"/>
              <c:delete val="1"/>
              <c:extLst>
                <c:ext xmlns:c15="http://schemas.microsoft.com/office/drawing/2012/chart" uri="{CE6537A1-D6FC-4f65-9D91-7224C49458BB}"/>
                <c:ext xmlns:c16="http://schemas.microsoft.com/office/drawing/2014/chart" uri="{C3380CC4-5D6E-409C-BE32-E72D297353CC}">
                  <c16:uniqueId val="{00000017-AE87-46AE-85A8-E8F70B098202}"/>
                </c:ext>
              </c:extLst>
            </c:dLbl>
            <c:dLbl>
              <c:idx val="22"/>
              <c:delete val="1"/>
              <c:extLst>
                <c:ext xmlns:c15="http://schemas.microsoft.com/office/drawing/2012/chart" uri="{CE6537A1-D6FC-4f65-9D91-7224C49458BB}"/>
                <c:ext xmlns:c16="http://schemas.microsoft.com/office/drawing/2014/chart" uri="{C3380CC4-5D6E-409C-BE32-E72D297353CC}">
                  <c16:uniqueId val="{00000018-AE87-46AE-85A8-E8F70B098202}"/>
                </c:ext>
              </c:extLst>
            </c:dLbl>
            <c:dLbl>
              <c:idx val="23"/>
              <c:layout>
                <c:manualLayout>
                  <c:x val="-3.3186244718381969E-2"/>
                  <c:y val="3.6433631053334893E-2"/>
                </c:manualLayout>
              </c:layout>
              <c:numFmt formatCode="#,##0_ " sourceLinked="0"/>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19-AE87-46AE-85A8-E8F70B098202}"/>
                </c:ext>
              </c:extLst>
            </c:dLbl>
            <c:dLbl>
              <c:idx val="25"/>
              <c:delete val="1"/>
              <c:extLst>
                <c:ext xmlns:c15="http://schemas.microsoft.com/office/drawing/2012/chart" uri="{CE6537A1-D6FC-4f65-9D91-7224C49458BB}"/>
                <c:ext xmlns:c16="http://schemas.microsoft.com/office/drawing/2014/chart" uri="{C3380CC4-5D6E-409C-BE32-E72D297353CC}">
                  <c16:uniqueId val="{00000042-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3-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4-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5-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6-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7-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1A-AE87-46AE-85A8-E8F70B098202}"/>
                </c:ext>
              </c:extLst>
            </c:dLbl>
            <c:dLbl>
              <c:idx val="32"/>
              <c:layout>
                <c:manualLayout>
                  <c:x val="-4.8414425005293235E-2"/>
                  <c:y val="4.374323551251643E-2"/>
                </c:manualLayout>
              </c:layout>
              <c:numFmt formatCode="#,##0_);[Red]\(#,##0\)" sourceLinked="0"/>
              <c:spPr>
                <a:noFill/>
                <a:ln>
                  <a:noFill/>
                </a:ln>
                <a:effectLst/>
              </c:spPr>
              <c:txPr>
                <a:bodyPr wrap="square" lIns="38100" tIns="19050" rIns="38100" bIns="19050" anchor="ctr">
                  <a:spAutoFit/>
                </a:bodyPr>
                <a:lstStyle/>
                <a:p>
                  <a:pPr>
                    <a:defRPr sz="1000" baseline="0">
                      <a:solidFill>
                        <a:srgbClr val="318588"/>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AD-4111-8AAE-F537411FD0E9}"/>
                </c:ext>
              </c:extLst>
            </c:dLbl>
            <c:dLbl>
              <c:idx val="33"/>
              <c:layout>
                <c:manualLayout>
                  <c:x val="3.4020947301016867E-2"/>
                  <c:y val="-6.8612838104316662E-2"/>
                </c:manualLayout>
              </c:layout>
              <c:numFmt formatCode="###&quot; 百万トン&quot;" sourceLinked="0"/>
              <c:spPr>
                <a:noFill/>
                <a:ln>
                  <a:noFill/>
                </a:ln>
                <a:effectLst/>
              </c:spPr>
              <c:txPr>
                <a:bodyPr wrap="square" lIns="38100" tIns="19050" rIns="38100" bIns="19050" anchor="ctr">
                  <a:spAutoFit/>
                </a:bodyPr>
                <a:lstStyle/>
                <a:p>
                  <a:pPr>
                    <a:defRPr sz="1200">
                      <a:solidFill>
                        <a:srgbClr val="3D96AE"/>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E-4FCA-B47C-3C179F401EAD}"/>
                </c:ext>
              </c:extLst>
            </c:dLbl>
            <c:numFmt formatCode="#,##0.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solidFill>
                        <a:srgbClr val="3D96AE"/>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'3.Allocated_CO2-sector'!$AA$147:$BH$147</c:f>
              <c:numCache>
                <c:formatCode>#,##0_ </c:formatCode>
                <c:ptCount val="34"/>
                <c:pt idx="0">
                  <c:v>126.15174258341115</c:v>
                </c:pt>
                <c:pt idx="1">
                  <c:v>128.43758067007565</c:v>
                </c:pt>
                <c:pt idx="2">
                  <c:v>134.62234525946579</c:v>
                </c:pt>
                <c:pt idx="3">
                  <c:v>134.72098131344993</c:v>
                </c:pt>
                <c:pt idx="4">
                  <c:v>142.93161918904286</c:v>
                </c:pt>
                <c:pt idx="5">
                  <c:v>145.16305713198636</c:v>
                </c:pt>
                <c:pt idx="6">
                  <c:v>147.63881783694819</c:v>
                </c:pt>
                <c:pt idx="7">
                  <c:v>143.15321353527384</c:v>
                </c:pt>
                <c:pt idx="8">
                  <c:v>141.49884091493772</c:v>
                </c:pt>
                <c:pt idx="9">
                  <c:v>148.71279378196104</c:v>
                </c:pt>
                <c:pt idx="10">
                  <c:v>151.95020357509185</c:v>
                </c:pt>
                <c:pt idx="11">
                  <c:v>149.59106763290993</c:v>
                </c:pt>
                <c:pt idx="12">
                  <c:v>159.29257982085289</c:v>
                </c:pt>
                <c:pt idx="13">
                  <c:v>160.9725288880885</c:v>
                </c:pt>
                <c:pt idx="14">
                  <c:v>161.43372140437035</c:v>
                </c:pt>
                <c:pt idx="15">
                  <c:v>165.37549375977321</c:v>
                </c:pt>
                <c:pt idx="16">
                  <c:v>157.15083002045515</c:v>
                </c:pt>
                <c:pt idx="17">
                  <c:v>168.9279752272987</c:v>
                </c:pt>
                <c:pt idx="18">
                  <c:v>163.73330722966605</c:v>
                </c:pt>
                <c:pt idx="19">
                  <c:v>159.55207530710376</c:v>
                </c:pt>
                <c:pt idx="20">
                  <c:v>176.01786823834703</c:v>
                </c:pt>
                <c:pt idx="21">
                  <c:v>188.3602157529038</c:v>
                </c:pt>
                <c:pt idx="22">
                  <c:v>208.06864797341703</c:v>
                </c:pt>
                <c:pt idx="23">
                  <c:v>209.48762104411571</c:v>
                </c:pt>
                <c:pt idx="24">
                  <c:v>197.76528782887834</c:v>
                </c:pt>
                <c:pt idx="25">
                  <c:v>186.54733976299951</c:v>
                </c:pt>
                <c:pt idx="26">
                  <c:v>180.68267669439405</c:v>
                </c:pt>
                <c:pt idx="27">
                  <c:v>184.70836035094294</c:v>
                </c:pt>
                <c:pt idx="28">
                  <c:v>160.25966071645135</c:v>
                </c:pt>
                <c:pt idx="29">
                  <c:v>157.2950632307346</c:v>
                </c:pt>
                <c:pt idx="30">
                  <c:v>167.91586323993172</c:v>
                </c:pt>
                <c:pt idx="31">
                  <c:v>160.39799532223324</c:v>
                </c:pt>
                <c:pt idx="32">
                  <c:v>158.10541774003886</c:v>
                </c:pt>
                <c:pt idx="33">
                  <c:v>147.29912823035704</c:v>
                </c:pt>
              </c:numCache>
            </c:numRef>
          </c:val>
          <c:smooth val="0"/>
          <c:extLst>
            <c:ext xmlns:c16="http://schemas.microsoft.com/office/drawing/2014/chart" uri="{C3380CC4-5D6E-409C-BE32-E72D297353CC}">
              <c16:uniqueId val="{00000046-C815-4E68-9FD0-039C897DAEB1}"/>
            </c:ext>
          </c:extLst>
        </c:ser>
        <c:ser>
          <c:idx val="8"/>
          <c:order val="6"/>
          <c:tx>
            <c:strRef>
              <c:f>'3.Allocated_CO2-sector'!$T$148</c:f>
              <c:strCache>
                <c:ptCount val="1"/>
                <c:pt idx="0">
                  <c:v>工業プロセス及び製品の使用</c:v>
                </c:pt>
              </c:strCache>
            </c:strRef>
          </c:tx>
          <c:spPr>
            <a:ln w="19050">
              <a:solidFill>
                <a:srgbClr val="F79646"/>
              </a:solidFill>
            </a:ln>
          </c:spPr>
          <c:marker>
            <c:symbol val="circle"/>
            <c:size val="5"/>
            <c:spPr>
              <a:solidFill>
                <a:srgbClr val="F79646"/>
              </a:solidFill>
              <a:ln>
                <a:solidFill>
                  <a:srgbClr val="F79646"/>
                </a:solidFill>
              </a:ln>
            </c:spPr>
          </c:marker>
          <c:dLbls>
            <c:dLbl>
              <c:idx val="0"/>
              <c:layout>
                <c:manualLayout>
                  <c:x val="-1.8894283022371096E-2"/>
                  <c:y val="1.6376816080243769E-2"/>
                </c:manualLayout>
              </c:layout>
              <c:numFmt formatCode="#,##0.0_);[Red]\(#,##0.0\)" sourceLinked="0"/>
              <c:spPr>
                <a:noFill/>
                <a:ln>
                  <a:noFill/>
                </a:ln>
                <a:effectLst/>
              </c:spPr>
              <c:txPr>
                <a:bodyPr wrap="square" lIns="38100" tIns="19050" rIns="38100" bIns="19050" anchor="ctr">
                  <a:noAutofit/>
                </a:bodyPr>
                <a:lstStyle/>
                <a:p>
                  <a:pPr>
                    <a:defRPr>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3.1945026556523551E-2"/>
                      <c:h val="2.3542593688349642E-2"/>
                    </c:manualLayout>
                  </c15:layout>
                </c:ext>
                <c:ext xmlns:c16="http://schemas.microsoft.com/office/drawing/2014/chart" uri="{C3380CC4-5D6E-409C-BE32-E72D297353CC}">
                  <c16:uniqueId val="{00000047-C815-4E68-9FD0-039C897DAEB1}"/>
                </c:ext>
              </c:extLst>
            </c:dLbl>
            <c:dLbl>
              <c:idx val="15"/>
              <c:delete val="1"/>
              <c:extLst>
                <c:ext xmlns:c15="http://schemas.microsoft.com/office/drawing/2012/chart" uri="{CE6537A1-D6FC-4f65-9D91-7224C49458BB}"/>
                <c:ext xmlns:c16="http://schemas.microsoft.com/office/drawing/2014/chart" uri="{C3380CC4-5D6E-409C-BE32-E72D297353CC}">
                  <c16:uniqueId val="{00000048-C815-4E68-9FD0-039C897DAEB1}"/>
                </c:ext>
              </c:extLst>
            </c:dLbl>
            <c:dLbl>
              <c:idx val="23"/>
              <c:layout>
                <c:manualLayout>
                  <c:x val="-2.0241709816837802E-2"/>
                  <c:y val="-1.5604346655689915E-2"/>
                </c:manualLayout>
              </c:layout>
              <c:numFmt formatCode="#,##0.0_);[Red]\(#,##0.0\)" sourceLinked="0"/>
              <c:spPr>
                <a:noFill/>
                <a:ln>
                  <a:noFill/>
                </a:ln>
                <a:effectLst/>
              </c:spPr>
              <c:txPr>
                <a:bodyPr wrap="square" lIns="38100" tIns="19050" rIns="38100" bIns="19050" anchor="ctr">
                  <a:spAutoFit/>
                </a:bodyPr>
                <a:lstStyle/>
                <a:p>
                  <a:pPr>
                    <a:defRPr>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815-4E68-9FD0-039C897DAEB1}"/>
                </c:ext>
              </c:extLst>
            </c:dLbl>
            <c:dLbl>
              <c:idx val="24"/>
              <c:delete val="1"/>
              <c:extLst>
                <c:ext xmlns:c15="http://schemas.microsoft.com/office/drawing/2012/chart" uri="{CE6537A1-D6FC-4f65-9D91-7224C49458BB}"/>
                <c:ext xmlns:c16="http://schemas.microsoft.com/office/drawing/2014/chart" uri="{C3380CC4-5D6E-409C-BE32-E72D297353CC}">
                  <c16:uniqueId val="{0000004A-C815-4E68-9FD0-039C897DAEB1}"/>
                </c:ext>
              </c:extLst>
            </c:dLbl>
            <c:dLbl>
              <c:idx val="25"/>
              <c:delete val="1"/>
              <c:extLst>
                <c:ext xmlns:c15="http://schemas.microsoft.com/office/drawing/2012/chart" uri="{CE6537A1-D6FC-4f65-9D91-7224C49458BB}"/>
                <c:ext xmlns:c16="http://schemas.microsoft.com/office/drawing/2014/chart" uri="{C3380CC4-5D6E-409C-BE32-E72D297353CC}">
                  <c16:uniqueId val="{0000004B-C815-4E68-9FD0-039C897DAEB1}"/>
                </c:ext>
              </c:extLst>
            </c:dLbl>
            <c:dLbl>
              <c:idx val="26"/>
              <c:delete val="1"/>
              <c:extLst>
                <c:ext xmlns:c15="http://schemas.microsoft.com/office/drawing/2012/chart" uri="{CE6537A1-D6FC-4f65-9D91-7224C49458BB}"/>
                <c:ext xmlns:c16="http://schemas.microsoft.com/office/drawing/2014/chart" uri="{C3380CC4-5D6E-409C-BE32-E72D297353CC}">
                  <c16:uniqueId val="{0000004C-C815-4E68-9FD0-039C897DAEB1}"/>
                </c:ext>
              </c:extLst>
            </c:dLbl>
            <c:dLbl>
              <c:idx val="27"/>
              <c:delete val="1"/>
              <c:extLst>
                <c:ext xmlns:c15="http://schemas.microsoft.com/office/drawing/2012/chart" uri="{CE6537A1-D6FC-4f65-9D91-7224C49458BB}"/>
                <c:ext xmlns:c16="http://schemas.microsoft.com/office/drawing/2014/chart" uri="{C3380CC4-5D6E-409C-BE32-E72D297353CC}">
                  <c16:uniqueId val="{0000004D-C815-4E68-9FD0-039C897DAEB1}"/>
                </c:ext>
              </c:extLst>
            </c:dLbl>
            <c:dLbl>
              <c:idx val="28"/>
              <c:delete val="1"/>
              <c:extLst>
                <c:ext xmlns:c15="http://schemas.microsoft.com/office/drawing/2012/chart" uri="{CE6537A1-D6FC-4f65-9D91-7224C49458BB}"/>
                <c:ext xmlns:c16="http://schemas.microsoft.com/office/drawing/2014/chart" uri="{C3380CC4-5D6E-409C-BE32-E72D297353CC}">
                  <c16:uniqueId val="{0000004E-C815-4E68-9FD0-039C897DAEB1}"/>
                </c:ext>
              </c:extLst>
            </c:dLbl>
            <c:dLbl>
              <c:idx val="29"/>
              <c:delete val="1"/>
              <c:extLst>
                <c:ext xmlns:c15="http://schemas.microsoft.com/office/drawing/2012/chart" uri="{CE6537A1-D6FC-4f65-9D91-7224C49458BB}"/>
                <c:ext xmlns:c16="http://schemas.microsoft.com/office/drawing/2014/chart" uri="{C3380CC4-5D6E-409C-BE32-E72D297353CC}">
                  <c16:uniqueId val="{00000009-4C9E-44E0-A260-039167894E33}"/>
                </c:ext>
              </c:extLst>
            </c:dLbl>
            <c:dLbl>
              <c:idx val="30"/>
              <c:delete val="1"/>
              <c:extLst>
                <c:ext xmlns:c15="http://schemas.microsoft.com/office/drawing/2012/chart" uri="{CE6537A1-D6FC-4f65-9D91-7224C49458BB}"/>
                <c:ext xmlns:c16="http://schemas.microsoft.com/office/drawing/2014/chart" uri="{C3380CC4-5D6E-409C-BE32-E72D297353CC}">
                  <c16:uniqueId val="{00000006-E90F-4E9A-9A26-C06E674C5B3F}"/>
                </c:ext>
              </c:extLst>
            </c:dLbl>
            <c:dLbl>
              <c:idx val="31"/>
              <c:delete val="1"/>
              <c:extLst>
                <c:ext xmlns:c15="http://schemas.microsoft.com/office/drawing/2012/chart" uri="{CE6537A1-D6FC-4f65-9D91-7224C49458BB}"/>
                <c:ext xmlns:c16="http://schemas.microsoft.com/office/drawing/2014/chart" uri="{C3380CC4-5D6E-409C-BE32-E72D297353CC}">
                  <c16:uniqueId val="{0000001D-AE87-46AE-85A8-E8F70B098202}"/>
                </c:ext>
              </c:extLst>
            </c:dLbl>
            <c:dLbl>
              <c:idx val="32"/>
              <c:layout>
                <c:manualLayout>
                  <c:x val="-2.7782659447427176E-2"/>
                  <c:y val="-2.8729284576946727E-2"/>
                </c:manualLayout>
              </c:layout>
              <c:numFmt formatCode="#,##0.0_);[Red]\(#,##0.0\)" sourceLinked="0"/>
              <c:spPr>
                <a:noFill/>
                <a:ln>
                  <a:noFill/>
                </a:ln>
                <a:effectLst/>
              </c:spPr>
              <c:txPr>
                <a:bodyPr wrap="square" lIns="38100" tIns="19050" rIns="38100" bIns="19050" anchor="ctr">
                  <a:spAutoFit/>
                </a:bodyPr>
                <a:lstStyle/>
                <a:p>
                  <a:pPr>
                    <a:defRPr sz="1000">
                      <a:solidFill>
                        <a:srgbClr val="F79646"/>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AD-4111-8AAE-F537411FD0E9}"/>
                </c:ext>
              </c:extLst>
            </c:dLbl>
            <c:dLbl>
              <c:idx val="33"/>
              <c:layout>
                <c:manualLayout>
                  <c:x val="2.8151620579280355E-2"/>
                  <c:y val="-4.5773712751716392E-2"/>
                </c:manualLayout>
              </c:layout>
              <c:numFmt formatCode="###.0&quot; 百万トン&quot;" sourceLinked="0"/>
              <c:spPr>
                <a:noFill/>
                <a:ln>
                  <a:noFill/>
                </a:ln>
                <a:effectLst/>
              </c:spPr>
              <c:txPr>
                <a:bodyPr wrap="square" lIns="38100" tIns="19050" rIns="38100" bIns="19050" anchor="ctr">
                  <a:spAutoFit/>
                </a:bodyPr>
                <a:lstStyle/>
                <a:p>
                  <a:pPr>
                    <a:defRPr sz="1200">
                      <a:solidFill>
                        <a:srgbClr val="F79646"/>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E-4FCA-B47C-3C179F401EAD}"/>
                </c:ext>
              </c:extLst>
            </c:dLbl>
            <c:numFmt formatCode="#,##0_);[Red]\(#,##0\)" sourceLinked="0"/>
            <c:spPr>
              <a:noFill/>
              <a:ln>
                <a:noFill/>
              </a:ln>
              <a:effectLst/>
            </c:spPr>
            <c:txPr>
              <a:bodyPr wrap="square" lIns="38100" tIns="19050" rIns="38100" bIns="19050" anchor="ctr">
                <a:spAutoFit/>
              </a:bodyPr>
              <a:lstStyle/>
              <a:p>
                <a:pPr>
                  <a:defRPr>
                    <a:solidFill>
                      <a:srgbClr val="F79646"/>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'3.Allocated_CO2-sector'!$AA$148:$BH$148</c:f>
              <c:numCache>
                <c:formatCode>#,##0.0_ </c:formatCode>
                <c:ptCount val="34"/>
                <c:pt idx="0">
                  <c:v>65.178266643491881</c:v>
                </c:pt>
                <c:pt idx="1">
                  <c:v>66.488177132629957</c:v>
                </c:pt>
                <c:pt idx="2">
                  <c:v>66.472204804766221</c:v>
                </c:pt>
                <c:pt idx="3">
                  <c:v>65.184712067559786</c:v>
                </c:pt>
                <c:pt idx="4">
                  <c:v>66.886258860143499</c:v>
                </c:pt>
                <c:pt idx="5">
                  <c:v>67.190416887058916</c:v>
                </c:pt>
                <c:pt idx="6">
                  <c:v>67.781290785393608</c:v>
                </c:pt>
                <c:pt idx="7">
                  <c:v>65.268885992276779</c:v>
                </c:pt>
                <c:pt idx="8">
                  <c:v>59.219173366100257</c:v>
                </c:pt>
                <c:pt idx="9">
                  <c:v>59.591494269262867</c:v>
                </c:pt>
                <c:pt idx="10">
                  <c:v>60.117859808705866</c:v>
                </c:pt>
                <c:pt idx="11">
                  <c:v>58.86369971922408</c:v>
                </c:pt>
                <c:pt idx="12">
                  <c:v>56.540326104107685</c:v>
                </c:pt>
                <c:pt idx="13">
                  <c:v>55.944100075474296</c:v>
                </c:pt>
                <c:pt idx="14">
                  <c:v>55.935234905087128</c:v>
                </c:pt>
                <c:pt idx="15">
                  <c:v>57.043434739404169</c:v>
                </c:pt>
                <c:pt idx="16">
                  <c:v>57.304989143110809</c:v>
                </c:pt>
                <c:pt idx="17">
                  <c:v>56.493228253818494</c:v>
                </c:pt>
                <c:pt idx="18">
                  <c:v>52.138721078612761</c:v>
                </c:pt>
                <c:pt idx="19">
                  <c:v>46.705320648911432</c:v>
                </c:pt>
                <c:pt idx="20">
                  <c:v>47.822938314162819</c:v>
                </c:pt>
                <c:pt idx="21">
                  <c:v>47.537799188604801</c:v>
                </c:pt>
                <c:pt idx="22">
                  <c:v>47.720289924411702</c:v>
                </c:pt>
                <c:pt idx="23">
                  <c:v>49.442971144940927</c:v>
                </c:pt>
                <c:pt idx="24">
                  <c:v>48.905778333295331</c:v>
                </c:pt>
                <c:pt idx="25">
                  <c:v>47.571842262526566</c:v>
                </c:pt>
                <c:pt idx="26">
                  <c:v>47.179720271577288</c:v>
                </c:pt>
                <c:pt idx="27">
                  <c:v>47.939341747216965</c:v>
                </c:pt>
                <c:pt idx="28">
                  <c:v>47.216473347228565</c:v>
                </c:pt>
                <c:pt idx="29">
                  <c:v>45.559922045201937</c:v>
                </c:pt>
                <c:pt idx="30">
                  <c:v>42.602829086688622</c:v>
                </c:pt>
                <c:pt idx="31">
                  <c:v>44.061866888786696</c:v>
                </c:pt>
                <c:pt idx="32">
                  <c:v>41.1155121519934</c:v>
                </c:pt>
                <c:pt idx="33">
                  <c:v>38.579477680706447</c:v>
                </c:pt>
              </c:numCache>
            </c:numRef>
          </c:val>
          <c:smooth val="0"/>
          <c:extLst>
            <c:ext xmlns:c16="http://schemas.microsoft.com/office/drawing/2014/chart" uri="{C3380CC4-5D6E-409C-BE32-E72D297353CC}">
              <c16:uniqueId val="{0000004F-C815-4E68-9FD0-039C897DAEB1}"/>
            </c:ext>
          </c:extLst>
        </c:ser>
        <c:ser>
          <c:idx val="9"/>
          <c:order val="7"/>
          <c:tx>
            <c:strRef>
              <c:f>'3.Allocated_CO2-sector'!$T$149</c:f>
              <c:strCache>
                <c:ptCount val="1"/>
                <c:pt idx="0">
                  <c:v>廃棄物</c:v>
                </c:pt>
              </c:strCache>
            </c:strRef>
          </c:tx>
          <c:spPr>
            <a:ln w="19050">
              <a:solidFill>
                <a:srgbClr val="8EA5CB"/>
              </a:solidFill>
            </a:ln>
          </c:spPr>
          <c:marker>
            <c:symbol val="plus"/>
            <c:size val="5"/>
            <c:spPr>
              <a:ln>
                <a:solidFill>
                  <a:srgbClr val="8EA5CB"/>
                </a:solidFill>
              </a:ln>
            </c:spPr>
          </c:marker>
          <c:dLbls>
            <c:dLbl>
              <c:idx val="0"/>
              <c:layout>
                <c:manualLayout>
                  <c:x val="-1.9753428165464288E-2"/>
                  <c:y val="-1.5952277786908654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815-4E68-9FD0-039C897DAEB1}"/>
                </c:ext>
              </c:extLst>
            </c:dLbl>
            <c:dLbl>
              <c:idx val="23"/>
              <c:layout>
                <c:manualLayout>
                  <c:x val="-5.0505024442858967E-2"/>
                  <c:y val="1.7208453316238527E-2"/>
                </c:manualLayout>
              </c:layout>
              <c:numFmt formatCode="#,##0.0_);[Red]\(#,##0.0\)" sourceLinked="0"/>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815-4E68-9FD0-039C897DAEB1}"/>
                </c:ext>
              </c:extLst>
            </c:dLbl>
            <c:dLbl>
              <c:idx val="32"/>
              <c:layout>
                <c:manualLayout>
                  <c:x val="-5.7991649500371695E-2"/>
                  <c:y val="1.9011443802031555E-2"/>
                </c:manualLayout>
              </c:layout>
              <c:numFmt formatCode="#,##0.0_);[Red]\(#,##0.0\)" sourceLinked="0"/>
              <c:spPr>
                <a:noFill/>
                <a:ln>
                  <a:noFill/>
                </a:ln>
                <a:effectLst/>
              </c:spPr>
              <c:txPr>
                <a:bodyPr wrap="square" lIns="38100" tIns="19050" rIns="38100" bIns="19050" anchor="ctr">
                  <a:spAutoFit/>
                </a:bodyPr>
                <a:lstStyle/>
                <a:p>
                  <a:pPr>
                    <a:defRPr sz="10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AD-4111-8AAE-F537411FD0E9}"/>
                </c:ext>
              </c:extLst>
            </c:dLbl>
            <c:dLbl>
              <c:idx val="33"/>
              <c:layout>
                <c:manualLayout>
                  <c:x val="2.7586749051091149E-2"/>
                  <c:y val="1.1394753747707591E-2"/>
                </c:manualLayout>
              </c:layout>
              <c:numFmt formatCode="###.0&quot; 百万トン&quot;" sourceLinked="0"/>
              <c:spPr>
                <a:noFill/>
                <a:ln>
                  <a:noFill/>
                </a:ln>
                <a:effectLst/>
              </c:spPr>
              <c:txPr>
                <a:bodyPr wrap="square" lIns="38100" tIns="19050" rIns="38100" bIns="19050" anchor="ctr">
                  <a:spAutoFit/>
                </a:bodyPr>
                <a:lstStyle/>
                <a:p>
                  <a:pPr>
                    <a:defRPr sz="1200">
                      <a:solidFill>
                        <a:srgbClr val="8EA5CB"/>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E-4FCA-B47C-3C179F401EAD}"/>
                </c:ext>
              </c:extLst>
            </c:dLbl>
            <c:spPr>
              <a:noFill/>
              <a:ln>
                <a:noFill/>
              </a:ln>
              <a:effectLst/>
            </c:spPr>
            <c:txPr>
              <a:bodyPr wrap="square" lIns="38100" tIns="19050" rIns="38100" bIns="19050" anchor="ctr">
                <a:spAutoFit/>
              </a:bodyPr>
              <a:lstStyle/>
              <a:p>
                <a:pPr>
                  <a:defRPr>
                    <a:solidFill>
                      <a:srgbClr val="8EA5CB"/>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lumMod val="60000"/>
                          <a:lumOff val="40000"/>
                        </a:srgbClr>
                      </a:solidFill>
                    </a:ln>
                  </c:spPr>
                </c15:leaderLines>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'3.Allocated_CO2-sector'!$AA$149:$BH$149</c:f>
              <c:numCache>
                <c:formatCode>#,##0.0_ </c:formatCode>
                <c:ptCount val="34"/>
                <c:pt idx="0">
                  <c:v>21.235031823192738</c:v>
                </c:pt>
                <c:pt idx="1">
                  <c:v>21.407175785801591</c:v>
                </c:pt>
                <c:pt idx="2">
                  <c:v>22.358918995386691</c:v>
                </c:pt>
                <c:pt idx="3">
                  <c:v>22.316670683170699</c:v>
                </c:pt>
                <c:pt idx="4">
                  <c:v>24.747012382953383</c:v>
                </c:pt>
                <c:pt idx="5">
                  <c:v>25.650107548530972</c:v>
                </c:pt>
                <c:pt idx="6">
                  <c:v>26.404853766961754</c:v>
                </c:pt>
                <c:pt idx="7">
                  <c:v>27.633632913709807</c:v>
                </c:pt>
                <c:pt idx="8">
                  <c:v>28.003682984591244</c:v>
                </c:pt>
                <c:pt idx="9">
                  <c:v>28.057086295248038</c:v>
                </c:pt>
                <c:pt idx="10">
                  <c:v>28.799821411801581</c:v>
                </c:pt>
                <c:pt idx="11">
                  <c:v>28.769322338337659</c:v>
                </c:pt>
                <c:pt idx="12">
                  <c:v>28.966502912689684</c:v>
                </c:pt>
                <c:pt idx="13">
                  <c:v>29.743824007970911</c:v>
                </c:pt>
                <c:pt idx="14">
                  <c:v>28.964537328613336</c:v>
                </c:pt>
                <c:pt idx="15">
                  <c:v>28.067898575192444</c:v>
                </c:pt>
                <c:pt idx="16">
                  <c:v>26.682721334117915</c:v>
                </c:pt>
                <c:pt idx="17">
                  <c:v>27.077291892558364</c:v>
                </c:pt>
                <c:pt idx="18">
                  <c:v>28.811027941483687</c:v>
                </c:pt>
                <c:pt idx="19">
                  <c:v>25.556519527050732</c:v>
                </c:pt>
                <c:pt idx="20">
                  <c:v>25.66059155517916</c:v>
                </c:pt>
                <c:pt idx="21">
                  <c:v>24.985520915146385</c:v>
                </c:pt>
                <c:pt idx="22">
                  <c:v>26.376945974616479</c:v>
                </c:pt>
                <c:pt idx="23">
                  <c:v>26.334115567929011</c:v>
                </c:pt>
                <c:pt idx="24">
                  <c:v>25.506585912174554</c:v>
                </c:pt>
                <c:pt idx="25">
                  <c:v>26.055335397633041</c:v>
                </c:pt>
                <c:pt idx="26">
                  <c:v>26.127803207903582</c:v>
                </c:pt>
                <c:pt idx="27">
                  <c:v>26.555131230792622</c:v>
                </c:pt>
                <c:pt idx="28">
                  <c:v>27.017202243704013</c:v>
                </c:pt>
                <c:pt idx="29">
                  <c:v>27.589752463596064</c:v>
                </c:pt>
                <c:pt idx="30">
                  <c:v>26.320971848841001</c:v>
                </c:pt>
                <c:pt idx="31">
                  <c:v>27.097561307281783</c:v>
                </c:pt>
                <c:pt idx="32">
                  <c:v>27.293267851427075</c:v>
                </c:pt>
                <c:pt idx="33">
                  <c:v>26.375801503510569</c:v>
                </c:pt>
              </c:numCache>
            </c:numRef>
          </c:val>
          <c:smooth val="0"/>
          <c:extLst>
            <c:ext xmlns:c16="http://schemas.microsoft.com/office/drawing/2014/chart" uri="{C3380CC4-5D6E-409C-BE32-E72D297353CC}">
              <c16:uniqueId val="{00000054-C815-4E68-9FD0-039C897DAEB1}"/>
            </c:ext>
          </c:extLst>
        </c:ser>
        <c:ser>
          <c:idx val="0"/>
          <c:order val="8"/>
          <c:tx>
            <c:strRef>
              <c:f>'3.Allocated_CO2-sector'!$T$150</c:f>
              <c:strCache>
                <c:ptCount val="1"/>
                <c:pt idx="0">
                  <c:v>その他（間接CO2等）</c:v>
                </c:pt>
              </c:strCache>
            </c:strRef>
          </c:tx>
          <c:spPr>
            <a:ln w="19050">
              <a:solidFill>
                <a:srgbClr val="4A452A"/>
              </a:solidFill>
            </a:ln>
          </c:spPr>
          <c:marker>
            <c:symbol val="dot"/>
            <c:size val="7"/>
            <c:spPr>
              <a:solidFill>
                <a:srgbClr val="4A452A"/>
              </a:solidFill>
              <a:ln>
                <a:solidFill>
                  <a:srgbClr val="4A452A"/>
                </a:solidFill>
              </a:ln>
            </c:spPr>
          </c:marker>
          <c:dLbls>
            <c:dLbl>
              <c:idx val="0"/>
              <c:layout>
                <c:manualLayout>
                  <c:x val="-2.126242747239248E-2"/>
                  <c:y val="-1.1388187482257457E-2"/>
                </c:manualLayout>
              </c:layout>
              <c:numFmt formatCode="#,##0.0_ "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815-4E68-9FD0-039C897DAEB1}"/>
                </c:ext>
              </c:extLst>
            </c:dLbl>
            <c:dLbl>
              <c:idx val="23"/>
              <c:layout>
                <c:manualLayout>
                  <c:x val="5.1863896456459998E-3"/>
                  <c:y val="-1.5162169170008144E-2"/>
                </c:manualLayout>
              </c:layout>
              <c:numFmt formatCode="#,##0.0_);[Red]\(#,##0.0\)" sourceLinked="0"/>
              <c:spPr>
                <a:noFill/>
                <a:ln>
                  <a:noFill/>
                </a:ln>
                <a:effectLst/>
              </c:spPr>
              <c:txPr>
                <a:bodyPr wrap="square" lIns="38100" tIns="19050" rIns="38100" bIns="19050" anchor="ctr">
                  <a:noAutofit/>
                </a:bodyPr>
                <a:lstStyle/>
                <a:p>
                  <a:pPr>
                    <a:defRPr>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1567119429376574E-2"/>
                      <c:h val="3.3064397939205813E-2"/>
                    </c:manualLayout>
                  </c15:layout>
                </c:ext>
                <c:ext xmlns:c16="http://schemas.microsoft.com/office/drawing/2014/chart" uri="{C3380CC4-5D6E-409C-BE32-E72D297353CC}">
                  <c16:uniqueId val="{00000057-C815-4E68-9FD0-039C897DAEB1}"/>
                </c:ext>
              </c:extLst>
            </c:dLbl>
            <c:dLbl>
              <c:idx val="32"/>
              <c:layout>
                <c:manualLayout>
                  <c:x val="-1.8400400148413008E-2"/>
                  <c:y val="-1.4138399701128991E-2"/>
                </c:manualLayout>
              </c:layout>
              <c:numFmt formatCode="#,##0.0_);[Red]\(#,##0.0\)" sourceLinked="0"/>
              <c:spPr>
                <a:noFill/>
                <a:ln>
                  <a:noFill/>
                </a:ln>
                <a:effectLst/>
              </c:spPr>
              <c:txPr>
                <a:bodyPr wrap="square" lIns="38100" tIns="19050" rIns="38100" bIns="19050" anchor="ctr">
                  <a:spAutoFit/>
                </a:bodyPr>
                <a:lstStyle/>
                <a:p>
                  <a:pPr>
                    <a:defRPr sz="10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AD-4111-8AAE-F537411FD0E9}"/>
                </c:ext>
              </c:extLst>
            </c:dLbl>
            <c:dLbl>
              <c:idx val="33"/>
              <c:layout>
                <c:manualLayout>
                  <c:x val="3.1527713201247053E-2"/>
                  <c:y val="3.9881638116976571E-2"/>
                </c:manualLayout>
              </c:layout>
              <c:numFmt formatCode="###.0&quot; 百万トン&quot;" sourceLinked="0"/>
              <c:spPr>
                <a:noFill/>
                <a:ln>
                  <a:noFill/>
                </a:ln>
                <a:effectLst/>
              </c:spPr>
              <c:txPr>
                <a:bodyPr wrap="square" lIns="38100" tIns="19050" rIns="38100" bIns="19050" anchor="ctr">
                  <a:spAutoFit/>
                </a:bodyPr>
                <a:lstStyle/>
                <a:p>
                  <a:pPr>
                    <a:defRPr sz="1200">
                      <a:solidFill>
                        <a:srgbClr val="4A452A"/>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E-4FCA-B47C-3C179F401EAD}"/>
                </c:ext>
              </c:extLst>
            </c:dLbl>
            <c:numFmt formatCode="###&quot;百万トン&quot;" sourceLinked="0"/>
            <c:spPr>
              <a:noFill/>
              <a:ln>
                <a:noFill/>
              </a:ln>
              <a:effectLst/>
            </c:spPr>
            <c:txPr>
              <a:bodyPr wrap="square" lIns="38100" tIns="19050" rIns="38100" bIns="19050" anchor="ctr">
                <a:spAutoFit/>
              </a:bodyPr>
              <a:lstStyle/>
              <a:p>
                <a:pPr>
                  <a:defRPr>
                    <a:solidFill>
                      <a:srgbClr val="4A452A"/>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'3.Allocated_CO2-sector'!$AA$141:$BJ$141</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'3.Allocated_CO2-sector'!$AA$150:$BH$150</c:f>
              <c:numCache>
                <c:formatCode>#,##0.0_ </c:formatCode>
                <c:ptCount val="34"/>
                <c:pt idx="0">
                  <c:v>6.367941917340409</c:v>
                </c:pt>
                <c:pt idx="1">
                  <c:v>6.1569749691624898</c:v>
                </c:pt>
                <c:pt idx="2">
                  <c:v>5.8352143947683111</c:v>
                </c:pt>
                <c:pt idx="3">
                  <c:v>5.6258991710678998</c:v>
                </c:pt>
                <c:pt idx="4">
                  <c:v>5.4126847567825136</c:v>
                </c:pt>
                <c:pt idx="5">
                  <c:v>5.5845234310673062</c:v>
                </c:pt>
                <c:pt idx="6">
                  <c:v>5.6816854004049588</c:v>
                </c:pt>
                <c:pt idx="7">
                  <c:v>5.5374664777946183</c:v>
                </c:pt>
                <c:pt idx="8">
                  <c:v>5.1299732435562708</c:v>
                </c:pt>
                <c:pt idx="9">
                  <c:v>5.1644520654617381</c:v>
                </c:pt>
                <c:pt idx="10">
                  <c:v>5.2271986551645124</c:v>
                </c:pt>
                <c:pt idx="11">
                  <c:v>4.7446077295940281</c:v>
                </c:pt>
                <c:pt idx="12">
                  <c:v>4.4831703708375397</c:v>
                </c:pt>
                <c:pt idx="13">
                  <c:v>4.2810316776084356</c:v>
                </c:pt>
                <c:pt idx="14">
                  <c:v>4.1254992534600188</c:v>
                </c:pt>
                <c:pt idx="15">
                  <c:v>4.0306044521693369</c:v>
                </c:pt>
                <c:pt idx="16">
                  <c:v>3.9502174617980561</c:v>
                </c:pt>
                <c:pt idx="17">
                  <c:v>3.9591691417246317</c:v>
                </c:pt>
                <c:pt idx="18">
                  <c:v>3.5424731845556883</c:v>
                </c:pt>
                <c:pt idx="19">
                  <c:v>3.2324302507888723</c:v>
                </c:pt>
                <c:pt idx="20">
                  <c:v>3.103926536143661</c:v>
                </c:pt>
                <c:pt idx="21">
                  <c:v>3.0066704531738879</c:v>
                </c:pt>
                <c:pt idx="22">
                  <c:v>3.0361413426710029</c:v>
                </c:pt>
                <c:pt idx="23">
                  <c:v>3.0147049488063287</c:v>
                </c:pt>
                <c:pt idx="24">
                  <c:v>2.8970817193520024</c:v>
                </c:pt>
                <c:pt idx="25">
                  <c:v>2.7452748955704256</c:v>
                </c:pt>
                <c:pt idx="26">
                  <c:v>2.665267176522117</c:v>
                </c:pt>
                <c:pt idx="27">
                  <c:v>2.5518019250358064</c:v>
                </c:pt>
                <c:pt idx="28">
                  <c:v>2.41870240174153</c:v>
                </c:pt>
                <c:pt idx="29">
                  <c:v>2.3411826691388953</c:v>
                </c:pt>
                <c:pt idx="30">
                  <c:v>2.260913225700671</c:v>
                </c:pt>
                <c:pt idx="31">
                  <c:v>2.1735097763205973</c:v>
                </c:pt>
                <c:pt idx="32">
                  <c:v>2.1004737200316379</c:v>
                </c:pt>
                <c:pt idx="33">
                  <c:v>2.050991956968983</c:v>
                </c:pt>
              </c:numCache>
            </c:numRef>
          </c:val>
          <c:smooth val="0"/>
          <c:extLst>
            <c:ext xmlns:c16="http://schemas.microsoft.com/office/drawing/2014/chart" uri="{C3380CC4-5D6E-409C-BE32-E72D297353CC}">
              <c16:uniqueId val="{00000059-C815-4E68-9FD0-039C897DAEB1}"/>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'3.Allocated_CO2-sector'!$T$153</c:f>
              <c:strCache>
                <c:ptCount val="1"/>
                <c:pt idx="0">
                  <c:v>■前年度比</c:v>
                </c:pt>
              </c:strCache>
            </c:strRef>
          </c:tx>
          <c:spPr>
            <a:ln>
              <a:noFill/>
            </a:ln>
          </c:spPr>
          <c:marker>
            <c:symbol val="none"/>
          </c:marker>
          <c:dLbls>
            <c:dLbl>
              <c:idx val="0"/>
              <c:layout>
                <c:manualLayout>
                  <c:x val="0.73467479546551206"/>
                  <c:y val="0.39749896535976936"/>
                </c:manualLayout>
              </c:layout>
              <c:tx>
                <c:rich>
                  <a:bodyPr vertOverflow="overflow" horzOverflow="overflow" wrap="square" lIns="38100" tIns="19050" rIns="38100" bIns="19050" anchor="ctr">
                    <a:spAutoFit/>
                  </a:bodyPr>
                  <a:lstStyle/>
                  <a:p>
                    <a:pPr>
                      <a:defRPr sz="1200">
                        <a:solidFill>
                          <a:srgbClr val="4572A7"/>
                        </a:solidFill>
                      </a:defRPr>
                    </a:pPr>
                    <a:fld id="{9A0327DF-2615-45EA-84DC-163DBC652D9C}" type="VALUE">
                      <a:rPr lang="en-US" altLang="ja-JP" sz="1200" baseline="0">
                        <a:solidFill>
                          <a:srgbClr val="4572A7"/>
                        </a:solidFill>
                      </a:rPr>
                      <a:pPr>
                        <a:defRPr sz="1200">
                          <a:solidFill>
                            <a:srgbClr val="4572A7"/>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6231352932420148E-2"/>
                      <c:h val="3.4382633437764834E-2"/>
                    </c:manualLayout>
                  </c15:layout>
                  <c15:dlblFieldTable/>
                  <c15:showDataLabelsRange val="0"/>
                </c:ext>
                <c:ext xmlns:c16="http://schemas.microsoft.com/office/drawing/2014/chart" uri="{C3380CC4-5D6E-409C-BE32-E72D297353CC}">
                  <c16:uniqueId val="{0000005A-C815-4E68-9FD0-039C897DAEB1}"/>
                </c:ext>
              </c:extLst>
            </c:dLbl>
            <c:dLbl>
              <c:idx val="1"/>
              <c:layout>
                <c:manualLayout>
                  <c:x val="0.71579131922481964"/>
                  <c:y val="5.3397693109058213E-3"/>
                </c:manualLayout>
              </c:layout>
              <c:tx>
                <c:rich>
                  <a:bodyPr vertOverflow="overflow" horzOverflow="overflow" wrap="square" lIns="38100" tIns="19050" rIns="38100" bIns="19050" anchor="ctr">
                    <a:noAutofit/>
                  </a:bodyPr>
                  <a:lstStyle/>
                  <a:p>
                    <a:pPr>
                      <a:defRPr sz="1200">
                        <a:solidFill>
                          <a:srgbClr val="A8423F"/>
                        </a:solidFill>
                      </a:defRPr>
                    </a:pPr>
                    <a:fld id="{664887D2-635D-4B80-9156-5D03C78A0AB7}" type="VALUE">
                      <a:rPr lang="en-US" altLang="ja-JP" sz="1200" baseline="0">
                        <a:solidFill>
                          <a:srgbClr val="A8423F"/>
                        </a:solidFill>
                      </a:rPr>
                      <a:pPr>
                        <a:defRPr sz="1200">
                          <a:solidFill>
                            <a:srgbClr val="A8423F"/>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7.8150163225785857E-2"/>
                      <c:h val="3.385497954190745E-2"/>
                    </c:manualLayout>
                  </c15:layout>
                  <c15:dlblFieldTable/>
                  <c15:showDataLabelsRange val="0"/>
                </c:ext>
                <c:ext xmlns:c16="http://schemas.microsoft.com/office/drawing/2014/chart" uri="{C3380CC4-5D6E-409C-BE32-E72D297353CC}">
                  <c16:uniqueId val="{0000005B-C815-4E68-9FD0-039C897DAEB1}"/>
                </c:ext>
              </c:extLst>
            </c:dLbl>
            <c:dLbl>
              <c:idx val="2"/>
              <c:layout>
                <c:manualLayout>
                  <c:x val="0.69166486082242018"/>
                  <c:y val="0.17701482805944305"/>
                </c:manualLayout>
              </c:layout>
              <c:tx>
                <c:rich>
                  <a:bodyPr vertOverflow="overflow" horzOverflow="overflow" wrap="square" lIns="38100" tIns="19050" rIns="38100" bIns="19050" anchor="ctr">
                    <a:noAutofit/>
                  </a:bodyPr>
                  <a:lstStyle/>
                  <a:p>
                    <a:pPr>
                      <a:defRPr sz="1200">
                        <a:solidFill>
                          <a:srgbClr val="86A44A"/>
                        </a:solidFill>
                      </a:defRPr>
                    </a:pPr>
                    <a:fld id="{B31EE4D9-9A6A-4A4E-A4EB-3788C18B74C6}" type="VALUE">
                      <a:rPr lang="en-US" altLang="ja-JP" sz="1200" baseline="0">
                        <a:solidFill>
                          <a:srgbClr val="86A44A"/>
                        </a:solidFill>
                      </a:rPr>
                      <a:pPr>
                        <a:defRPr sz="1200">
                          <a:solidFill>
                            <a:srgbClr val="86A44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1365110118643239E-2"/>
                      <c:h val="3.3855029999131557E-2"/>
                    </c:manualLayout>
                  </c15:layout>
                  <c15:dlblFieldTable/>
                  <c15:showDataLabelsRange val="0"/>
                </c:ext>
                <c:ext xmlns:c16="http://schemas.microsoft.com/office/drawing/2014/chart" uri="{C3380CC4-5D6E-409C-BE32-E72D297353CC}">
                  <c16:uniqueId val="{0000005C-C815-4E68-9FD0-039C897DAEB1}"/>
                </c:ext>
              </c:extLst>
            </c:dLbl>
            <c:dLbl>
              <c:idx val="3"/>
              <c:layout>
                <c:manualLayout>
                  <c:x val="0.68897507521190438"/>
                  <c:y val="0.18158813113054076"/>
                </c:manualLayout>
              </c:layout>
              <c:tx>
                <c:rich>
                  <a:bodyPr vertOverflow="overflow" horzOverflow="overflow" wrap="square" lIns="38100" tIns="19050" rIns="38100" bIns="19050" anchor="ctr">
                    <a:spAutoFit/>
                  </a:bodyPr>
                  <a:lstStyle/>
                  <a:p>
                    <a:pPr>
                      <a:defRPr sz="1200">
                        <a:solidFill>
                          <a:srgbClr val="6E548D"/>
                        </a:solidFill>
                      </a:defRPr>
                    </a:pPr>
                    <a:fld id="{D4A09C3D-5CB3-40C2-A785-E3116EAAC236}" type="VALUE">
                      <a:rPr lang="en-US" altLang="ja-JP" sz="1200" baseline="0">
                        <a:solidFill>
                          <a:srgbClr val="6E548D"/>
                        </a:solidFill>
                      </a:rPr>
                      <a:pPr>
                        <a:defRPr sz="1200">
                          <a:solidFill>
                            <a:srgbClr val="6E548D"/>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D-C815-4E68-9FD0-039C897DAEB1}"/>
                </c:ext>
              </c:extLst>
            </c:dLbl>
            <c:dLbl>
              <c:idx val="4"/>
              <c:layout>
                <c:manualLayout>
                  <c:x val="0.66543107269216972"/>
                  <c:y val="0.25696791544967607"/>
                </c:manualLayout>
              </c:layout>
              <c:tx>
                <c:rich>
                  <a:bodyPr vertOverflow="overflow" horzOverflow="overflow" wrap="square" lIns="38100" tIns="19050" rIns="38100" bIns="19050" anchor="ctr">
                    <a:spAutoFit/>
                  </a:bodyPr>
                  <a:lstStyle/>
                  <a:p>
                    <a:pPr>
                      <a:defRPr sz="1200">
                        <a:solidFill>
                          <a:srgbClr val="3D96AE"/>
                        </a:solidFill>
                      </a:defRPr>
                    </a:pPr>
                    <a:fld id="{51DB4A12-2D6C-485C-886D-6830555BCB86}" type="VALUE">
                      <a:rPr lang="en-US" altLang="ja-JP" sz="1200" baseline="0">
                        <a:solidFill>
                          <a:srgbClr val="3D96AE"/>
                        </a:solidFill>
                      </a:rPr>
                      <a:pPr>
                        <a:defRPr sz="1200">
                          <a:solidFill>
                            <a:srgbClr val="3D96AE"/>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E-C815-4E68-9FD0-039C897DAEB1}"/>
                </c:ext>
              </c:extLst>
            </c:dLbl>
            <c:dLbl>
              <c:idx val="5"/>
              <c:layout>
                <c:manualLayout>
                  <c:x val="0.63832923807509245"/>
                  <c:y val="0.42795470059652363"/>
                </c:manualLayout>
              </c:layout>
              <c:tx>
                <c:rich>
                  <a:bodyPr vertOverflow="overflow" horzOverflow="overflow" wrap="square" lIns="38100" tIns="19050" rIns="38100" bIns="19050" anchor="ctr">
                    <a:spAutoFit/>
                  </a:bodyPr>
                  <a:lstStyle/>
                  <a:p>
                    <a:pPr>
                      <a:defRPr sz="1200">
                        <a:solidFill>
                          <a:srgbClr val="F79646"/>
                        </a:solidFill>
                      </a:defRPr>
                    </a:pPr>
                    <a:fld id="{BB573966-803B-4A8B-BA30-9C60F59375B9}" type="VALUE">
                      <a:rPr lang="en-US" altLang="ja-JP" sz="1200" baseline="0">
                        <a:solidFill>
                          <a:srgbClr val="F79646"/>
                        </a:solidFill>
                      </a:rPr>
                      <a:pPr>
                        <a:defRPr sz="1200">
                          <a:solidFill>
                            <a:srgbClr val="F79646"/>
                          </a:solidFill>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1942793848013595E-2"/>
                      <c:h val="3.4382633437764834E-2"/>
                    </c:manualLayout>
                  </c15:layout>
                  <c15:dlblFieldTable/>
                  <c15:showDataLabelsRange val="0"/>
                </c:ext>
                <c:ext xmlns:c16="http://schemas.microsoft.com/office/drawing/2014/chart" uri="{C3380CC4-5D6E-409C-BE32-E72D297353CC}">
                  <c16:uniqueId val="{0000005F-C815-4E68-9FD0-039C897DAEB1}"/>
                </c:ext>
              </c:extLst>
            </c:dLbl>
            <c:dLbl>
              <c:idx val="6"/>
              <c:layout>
                <c:manualLayout>
                  <c:x val="0.62287318499791355"/>
                  <c:y val="0.54820819385066899"/>
                </c:manualLayout>
              </c:layout>
              <c:tx>
                <c:rich>
                  <a:bodyPr vertOverflow="overflow" horzOverflow="overflow" wrap="square" lIns="38100" tIns="19050" rIns="38100" bIns="19050" anchor="ctr">
                    <a:spAutoFit/>
                  </a:bodyPr>
                  <a:lstStyle/>
                  <a:p>
                    <a:pPr>
                      <a:defRPr sz="1200">
                        <a:solidFill>
                          <a:schemeClr val="accent1">
                            <a:lumMod val="60000"/>
                            <a:lumOff val="40000"/>
                          </a:schemeClr>
                        </a:solidFill>
                      </a:defRPr>
                    </a:pPr>
                    <a:fld id="{362432E5-3C66-46F1-B286-751B9AEDD15B}" type="VALUE">
                      <a:rPr lang="en-US" altLang="ja-JP" sz="1200" baseline="0">
                        <a:solidFill>
                          <a:schemeClr val="accent1">
                            <a:lumMod val="60000"/>
                            <a:lumOff val="40000"/>
                          </a:schemeClr>
                        </a:solidFill>
                      </a:rPr>
                      <a:pPr>
                        <a:defRPr sz="1200">
                          <a:solidFill>
                            <a:schemeClr val="accent1">
                              <a:lumMod val="60000"/>
                              <a:lumOff val="40000"/>
                            </a:schemeClr>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6.4799587491731481E-2"/>
                      <c:h val="3.3820586162880979E-2"/>
                    </c:manualLayout>
                  </c15:layout>
                  <c15:dlblFieldTable/>
                  <c15:showDataLabelsRange val="0"/>
                </c:ext>
                <c:ext xmlns:c16="http://schemas.microsoft.com/office/drawing/2014/chart" uri="{C3380CC4-5D6E-409C-BE32-E72D297353CC}">
                  <c16:uniqueId val="{00000060-C815-4E68-9FD0-039C897DAEB1}"/>
                </c:ext>
              </c:extLst>
            </c:dLbl>
            <c:dLbl>
              <c:idx val="7"/>
              <c:layout>
                <c:manualLayout>
                  <c:x val="0.60733700772977994"/>
                  <c:y val="0.63561071315968343"/>
                </c:manualLayout>
              </c:layout>
              <c:tx>
                <c:rich>
                  <a:bodyPr vertOverflow="overflow" horzOverflow="overflow" wrap="square" lIns="38100" tIns="19050" rIns="38100" bIns="19050" anchor="ctr">
                    <a:spAutoFit/>
                  </a:bodyPr>
                  <a:lstStyle/>
                  <a:p>
                    <a:pPr>
                      <a:defRPr sz="1200">
                        <a:solidFill>
                          <a:srgbClr val="4A452A"/>
                        </a:solidFill>
                      </a:defRPr>
                    </a:pPr>
                    <a:fld id="{38C003A6-878C-49B0-AFD7-9FE22E54CB03}" type="VALUE">
                      <a:rPr lang="en-US" altLang="ja-JP" sz="1200" baseline="0">
                        <a:solidFill>
                          <a:srgbClr val="4A452A"/>
                        </a:solidFill>
                      </a:rPr>
                      <a:pPr>
                        <a:defRPr sz="1200">
                          <a:solidFill>
                            <a:srgbClr val="4A452A"/>
                          </a:solidFill>
                        </a:defRPr>
                      </a:pPr>
                      <a:t>[値]</a:t>
                    </a:fld>
                    <a:endParaRPr lang="ja-JP" altLang="en-US"/>
                  </a:p>
                </c:rich>
              </c:tx>
              <c:numFmt formatCode="\(\+#,##0.0%\);[Black]\(\-#,##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1-C815-4E68-9FD0-039C897DAEB1}"/>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C815-4E68-9FD0-039C897DAEB1}"/>
                </c:ext>
              </c:extLst>
            </c:dLbl>
            <c:numFmt formatCode="\(\+##.0%;[Black]\(\-##.0%\)" sourceLinked="0"/>
            <c:spPr>
              <a:noFill/>
              <a:ln>
                <a:noFill/>
              </a:ln>
              <a:effectLst/>
            </c:spPr>
            <c:txPr>
              <a:bodyPr vertOverflow="overflow" horzOverflow="overflow"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'3.Allocated_CO2-sector'!$BH$156:$BH$163</c:f>
              <c:numCache>
                <c:formatCode>#,##0.0%;[Red]\-#,##0.0%</c:formatCode>
                <c:ptCount val="8"/>
                <c:pt idx="0">
                  <c:v>-3.7762428927639591E-2</c:v>
                </c:pt>
                <c:pt idx="1">
                  <c:v>-3.9526723526437935E-2</c:v>
                </c:pt>
                <c:pt idx="2">
                  <c:v>-7.1324133061970718E-3</c:v>
                </c:pt>
                <c:pt idx="3">
                  <c:v>-6.2012779953968811E-2</c:v>
                </c:pt>
                <c:pt idx="4">
                  <c:v>-6.8348635133109736E-2</c:v>
                </c:pt>
                <c:pt idx="5">
                  <c:v>-6.1680721911279823E-2</c:v>
                </c:pt>
                <c:pt idx="6">
                  <c:v>-3.361511537976325E-2</c:v>
                </c:pt>
                <c:pt idx="7">
                  <c:v>-2.3557430207653218E-2</c:v>
                </c:pt>
              </c:numCache>
            </c:numRef>
          </c:val>
          <c:smooth val="0"/>
          <c:extLst>
            <c:ext xmlns:c16="http://schemas.microsoft.com/office/drawing/2014/chart" uri="{C3380CC4-5D6E-409C-BE32-E72D297353CC}">
              <c16:uniqueId val="{00000063-C815-4E68-9FD0-039C897DAEB1}"/>
            </c:ext>
          </c:extLst>
        </c:ser>
        <c:ser>
          <c:idx val="10"/>
          <c:order val="10"/>
          <c:tx>
            <c:strRef>
              <c:f>'3.Allocated_CO2-sector'!$T$166</c:f>
              <c:strCache>
                <c:ptCount val="1"/>
                <c:pt idx="0">
                  <c:v>■2013年度比</c:v>
                </c:pt>
              </c:strCache>
            </c:strRef>
          </c:tx>
          <c:spPr>
            <a:ln>
              <a:noFill/>
            </a:ln>
          </c:spPr>
          <c:marker>
            <c:symbol val="none"/>
          </c:marker>
          <c:dLbls>
            <c:dLbl>
              <c:idx val="0"/>
              <c:layout>
                <c:manualLayout>
                  <c:x val="0.73527426679706676"/>
                  <c:y val="1.026761504723654E-2"/>
                </c:manualLayout>
              </c:layout>
              <c:tx>
                <c:rich>
                  <a:bodyPr wrap="square" lIns="38100" tIns="19050" rIns="38100" bIns="19050" anchor="ctr">
                    <a:spAutoFit/>
                  </a:bodyPr>
                  <a:lstStyle/>
                  <a:p>
                    <a:pPr>
                      <a:defRPr sz="1200">
                        <a:solidFill>
                          <a:srgbClr val="4572A7"/>
                        </a:solidFill>
                      </a:defRPr>
                    </a:pPr>
                    <a:fld id="{12F51AF5-743E-4FAD-8592-4653544EF7F3}" type="VALUE">
                      <a:rPr lang="en-US" altLang="ja-JP" sz="1200" baseline="0">
                        <a:solidFill>
                          <a:srgbClr val="4572A7"/>
                        </a:solidFill>
                      </a:rPr>
                      <a:pPr>
                        <a:defRPr sz="1200">
                          <a:solidFill>
                            <a:srgbClr val="4572A7"/>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4-C815-4E68-9FD0-039C897DAEB1}"/>
                </c:ext>
              </c:extLst>
            </c:dLbl>
            <c:dLbl>
              <c:idx val="1"/>
              <c:layout>
                <c:manualLayout>
                  <c:x val="0.72329399437404096"/>
                  <c:y val="-0.42483190069356574"/>
                </c:manualLayout>
              </c:layout>
              <c:tx>
                <c:rich>
                  <a:bodyPr wrap="square" lIns="38100" tIns="19050" rIns="38100" bIns="19050" anchor="ctr" anchorCtr="0">
                    <a:noAutofit/>
                  </a:bodyPr>
                  <a:lstStyle/>
                  <a:p>
                    <a:pPr algn="l">
                      <a:defRPr sz="1200">
                        <a:solidFill>
                          <a:srgbClr val="A8423F"/>
                        </a:solidFill>
                      </a:defRPr>
                    </a:pPr>
                    <a:fld id="{B4885629-DD54-4200-A2F4-A22D00B6614B}" type="VALUE">
                      <a:rPr lang="en-US" altLang="ja-JP" sz="1200" baseline="0">
                        <a:solidFill>
                          <a:srgbClr val="A8423F"/>
                        </a:solidFill>
                      </a:rPr>
                      <a:pPr algn="l">
                        <a:defRPr sz="1200">
                          <a:solidFill>
                            <a:srgbClr val="A8423F"/>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7791399289532728E-2"/>
                      <c:h val="3.6175582969356954E-2"/>
                    </c:manualLayout>
                  </c15:layout>
                  <c15:dlblFieldTable/>
                  <c15:showDataLabelsRange val="0"/>
                </c:ext>
                <c:ext xmlns:c16="http://schemas.microsoft.com/office/drawing/2014/chart" uri="{C3380CC4-5D6E-409C-BE32-E72D297353CC}">
                  <c16:uniqueId val="{00000065-C815-4E68-9FD0-039C897DAEB1}"/>
                </c:ext>
              </c:extLst>
            </c:dLbl>
            <c:dLbl>
              <c:idx val="2"/>
              <c:layout>
                <c:manualLayout>
                  <c:x val="0.6997958663320123"/>
                  <c:y val="-0.11024374102122558"/>
                </c:manualLayout>
              </c:layout>
              <c:tx>
                <c:rich>
                  <a:bodyPr wrap="square" lIns="38100" tIns="19050" rIns="38100" bIns="19050" anchor="ctr">
                    <a:spAutoFit/>
                  </a:bodyPr>
                  <a:lstStyle/>
                  <a:p>
                    <a:pPr>
                      <a:defRPr sz="1200">
                        <a:solidFill>
                          <a:srgbClr val="86A44A"/>
                        </a:solidFill>
                        <a:latin typeface="+mn-lt"/>
                      </a:defRPr>
                    </a:pPr>
                    <a:fld id="{FBE84D81-9128-430A-8F42-35F3823043D9}" type="VALUE">
                      <a:rPr lang="en-US" altLang="ja-JP" sz="1200" baseline="0">
                        <a:solidFill>
                          <a:srgbClr val="86A44A"/>
                        </a:solidFill>
                        <a:latin typeface="+mn-lt"/>
                      </a:rPr>
                      <a:pPr>
                        <a:defRPr sz="1200">
                          <a:solidFill>
                            <a:srgbClr val="86A44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6-C815-4E68-9FD0-039C897DAEB1}"/>
                </c:ext>
              </c:extLst>
            </c:dLbl>
            <c:dLbl>
              <c:idx val="3"/>
              <c:layout>
                <c:manualLayout>
                  <c:x val="0.67443503796410409"/>
                  <c:y val="-0.26472734554129523"/>
                </c:manualLayout>
              </c:layout>
              <c:tx>
                <c:rich>
                  <a:bodyPr wrap="square" lIns="38100" tIns="19050" rIns="38100" bIns="19050" anchor="ctr">
                    <a:noAutofit/>
                  </a:bodyPr>
                  <a:lstStyle/>
                  <a:p>
                    <a:pPr>
                      <a:defRPr sz="1200">
                        <a:solidFill>
                          <a:srgbClr val="6E548D"/>
                        </a:solidFill>
                      </a:defRPr>
                    </a:pPr>
                    <a:fld id="{0D642081-1A91-44F2-9ACB-52CEF261F025}" type="VALUE">
                      <a:rPr lang="en-US" altLang="ja-JP" sz="1200" baseline="0">
                        <a:solidFill>
                          <a:srgbClr val="6E548D"/>
                        </a:solidFill>
                      </a:rPr>
                      <a:pPr>
                        <a:defRPr sz="1200">
                          <a:solidFill>
                            <a:srgbClr val="6E548D"/>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8.7800924353988799E-2"/>
                      <c:h val="3.6327130076655528E-2"/>
                    </c:manualLayout>
                  </c15:layout>
                  <c15:dlblFieldTable/>
                  <c15:showDataLabelsRange val="0"/>
                </c:ext>
                <c:ext xmlns:c16="http://schemas.microsoft.com/office/drawing/2014/chart" uri="{C3380CC4-5D6E-409C-BE32-E72D297353CC}">
                  <c16:uniqueId val="{00000067-C815-4E68-9FD0-039C897DAEB1}"/>
                </c:ext>
              </c:extLst>
            </c:dLbl>
            <c:dLbl>
              <c:idx val="4"/>
              <c:layout>
                <c:manualLayout>
                  <c:x val="0.65972081216961453"/>
                  <c:y val="-0.17674925553473067"/>
                </c:manualLayout>
              </c:layout>
              <c:tx>
                <c:rich>
                  <a:bodyPr wrap="square" lIns="38100" tIns="19050" rIns="38100" bIns="19050" anchor="ctr">
                    <a:spAutoFit/>
                  </a:bodyPr>
                  <a:lstStyle/>
                  <a:p>
                    <a:pPr>
                      <a:defRPr sz="1200">
                        <a:solidFill>
                          <a:srgbClr val="3D96AE"/>
                        </a:solidFill>
                      </a:defRPr>
                    </a:pPr>
                    <a:fld id="{D23DD246-43AB-4774-8344-D09B721D98F0}" type="VALUE">
                      <a:rPr lang="en-US" altLang="ja-JP" sz="1200" baseline="0">
                        <a:solidFill>
                          <a:srgbClr val="3D96AE"/>
                        </a:solidFill>
                      </a:rPr>
                      <a:pPr>
                        <a:defRPr sz="1200">
                          <a:solidFill>
                            <a:srgbClr val="3D96AE"/>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8-C815-4E68-9FD0-039C897DAEB1}"/>
                </c:ext>
              </c:extLst>
            </c:dLbl>
            <c:dLbl>
              <c:idx val="5"/>
              <c:layout>
                <c:manualLayout>
                  <c:x val="0.63443254512326386"/>
                  <c:y val="0.11839866828720662"/>
                </c:manualLayout>
              </c:layout>
              <c:tx>
                <c:rich>
                  <a:bodyPr wrap="square" lIns="38100" tIns="19050" rIns="38100" bIns="19050" anchor="ctr">
                    <a:noAutofit/>
                  </a:bodyPr>
                  <a:lstStyle/>
                  <a:p>
                    <a:pPr>
                      <a:defRPr sz="1200">
                        <a:solidFill>
                          <a:srgbClr val="F79646"/>
                        </a:solidFill>
                      </a:defRPr>
                    </a:pPr>
                    <a:fld id="{01DB3C14-8B65-4522-B00A-980EBDE72F03}" type="VALUE">
                      <a:rPr lang="en-US" altLang="ja-JP" sz="1200" baseline="0">
                        <a:solidFill>
                          <a:srgbClr val="F79646"/>
                        </a:solidFill>
                      </a:rPr>
                      <a:pPr>
                        <a:defRPr sz="1200">
                          <a:solidFill>
                            <a:srgbClr val="F79646"/>
                          </a:solidFill>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8322293462828624E-2"/>
                      <c:h val="3.2296406508242677E-2"/>
                    </c:manualLayout>
                  </c15:layout>
                  <c15:dlblFieldTable/>
                  <c15:showDataLabelsRange val="0"/>
                </c:ext>
                <c:ext xmlns:c16="http://schemas.microsoft.com/office/drawing/2014/chart" uri="{C3380CC4-5D6E-409C-BE32-E72D297353CC}">
                  <c16:uniqueId val="{00000069-C815-4E68-9FD0-039C897DAEB1}"/>
                </c:ext>
              </c:extLst>
            </c:dLbl>
            <c:dLbl>
              <c:idx val="6"/>
              <c:layout>
                <c:manualLayout>
                  <c:x val="0.61421033060137964"/>
                  <c:y val="0.58484250575592944"/>
                </c:manualLayout>
              </c:layout>
              <c:tx>
                <c:rich>
                  <a:bodyPr wrap="square" lIns="38100" tIns="19050" rIns="38100" bIns="19050" anchor="ctr">
                    <a:noAutofit/>
                  </a:bodyPr>
                  <a:lstStyle/>
                  <a:p>
                    <a:pPr>
                      <a:defRPr sz="1200">
                        <a:solidFill>
                          <a:srgbClr val="8EA5CB"/>
                        </a:solidFill>
                        <a:latin typeface="+mn-lt"/>
                      </a:defRPr>
                    </a:pPr>
                    <a:fld id="{94DD8F07-08DC-48B2-8DEE-73AB383F6618}" type="VALUE">
                      <a:rPr lang="en-US" altLang="ja-JP">
                        <a:solidFill>
                          <a:schemeClr val="accent1">
                            <a:lumMod val="60000"/>
                            <a:lumOff val="40000"/>
                          </a:schemeClr>
                        </a:solidFill>
                      </a:rPr>
                      <a:pPr>
                        <a:defRPr sz="1200">
                          <a:solidFill>
                            <a:srgbClr val="8EA5CB"/>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7.6595931745133017E-2"/>
                      <c:h val="3.2868542854622908E-2"/>
                    </c:manualLayout>
                  </c15:layout>
                  <c15:dlblFieldTable/>
                  <c15:showDataLabelsRange val="0"/>
                </c:ext>
                <c:ext xmlns:c16="http://schemas.microsoft.com/office/drawing/2014/chart" uri="{C3380CC4-5D6E-409C-BE32-E72D297353CC}">
                  <c16:uniqueId val="{0000006A-C815-4E68-9FD0-039C897DAEB1}"/>
                </c:ext>
              </c:extLst>
            </c:dLbl>
            <c:dLbl>
              <c:idx val="7"/>
              <c:layout>
                <c:manualLayout>
                  <c:x val="0.6024555957653126"/>
                  <c:y val="7.6197966796826555E-2"/>
                </c:manualLayout>
              </c:layout>
              <c:tx>
                <c:rich>
                  <a:bodyPr wrap="square" lIns="38100" tIns="19050" rIns="38100" bIns="19050" anchor="ctr">
                    <a:spAutoFit/>
                  </a:bodyPr>
                  <a:lstStyle/>
                  <a:p>
                    <a:pPr>
                      <a:defRPr sz="1200">
                        <a:solidFill>
                          <a:srgbClr val="4A452A"/>
                        </a:solidFill>
                        <a:latin typeface="+mn-lt"/>
                      </a:defRPr>
                    </a:pPr>
                    <a:fld id="{F4A2D953-3C75-4560-91FC-2F688FE59705}" type="VALUE">
                      <a:rPr lang="en-US" altLang="ja-JP" sz="1200" baseline="0">
                        <a:solidFill>
                          <a:srgbClr val="4A452A"/>
                        </a:solidFill>
                        <a:latin typeface="+mn-lt"/>
                      </a:rPr>
                      <a:pPr>
                        <a:defRPr sz="1200">
                          <a:solidFill>
                            <a:srgbClr val="4A452A"/>
                          </a:solidFill>
                          <a:latin typeface="+mn-lt"/>
                        </a:defRPr>
                      </a:pPr>
                      <a:t>[値]</a:t>
                    </a:fld>
                    <a:endParaRPr lang="ja-JP" altLang="en-US"/>
                  </a:p>
                </c:rich>
              </c:tx>
              <c:numFmt formatCode="&quot;〈&quot;\+#,##0.0%&quot;〉&quot;;[Black]&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6B-C815-4E68-9FD0-039C897DAEB1}"/>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C815-4E68-9FD0-039C897DAEB1}"/>
                </c:ext>
              </c:extLst>
            </c:dLbl>
            <c:numFmt formatCode="&quot;〈&quot;\+#,##0.0%&quot;〉&quot;;[Black]&quot;〈&quot;\-#,##0.0%&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'3.Allocated_CO2-sector'!$AA$141:$BE$141</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'3.Allocated_CO2-sector'!$BH$169:$BH$176</c:f>
              <c:numCache>
                <c:formatCode>#,##0.0%;[Red]\-#,##0.0%</c:formatCode>
                <c:ptCount val="8"/>
                <c:pt idx="0">
                  <c:v>-0.23693836911535293</c:v>
                </c:pt>
                <c:pt idx="1">
                  <c:v>-0.26711848676422756</c:v>
                </c:pt>
                <c:pt idx="2">
                  <c:v>-0.15210095915969646</c:v>
                </c:pt>
                <c:pt idx="3">
                  <c:v>-0.29660982767819777</c:v>
                </c:pt>
                <c:pt idx="4">
                  <c:v>-0.29685998868955832</c:v>
                </c:pt>
                <c:pt idx="5">
                  <c:v>-0.21971765071294769</c:v>
                </c:pt>
                <c:pt idx="6">
                  <c:v>1.5829631898602869E-3</c:v>
                </c:pt>
                <c:pt idx="7">
                  <c:v>-0.319670749941525</c:v>
                </c:pt>
              </c:numCache>
            </c:numRef>
          </c:val>
          <c:smooth val="0"/>
          <c:extLst>
            <c:ext xmlns:c16="http://schemas.microsoft.com/office/drawing/2014/chart" uri="{C3380CC4-5D6E-409C-BE32-E72D297353CC}">
              <c16:uniqueId val="{0000006D-C815-4E68-9FD0-039C897DAEB1}"/>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tickLblSkip val="1"/>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numFmt formatCode="General" sourceLinked="1"/>
        <c:majorTickMark val="out"/>
        <c:minorTickMark val="none"/>
        <c:tickLblPos val="nextTo"/>
        <c:crossAx val="593172184"/>
        <c:crosses val="autoZero"/>
        <c:auto val="1"/>
        <c:lblAlgn val="ctr"/>
        <c:lblOffset val="100"/>
        <c:noMultiLvlLbl val="0"/>
      </c:cat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11.xml><?xml version="1.0" encoding="utf-8"?>
<cs:colorStyle xmlns:cs="http://schemas.microsoft.com/office/drawing/2012/chartStyle" xmlns:a="http://schemas.openxmlformats.org/drawingml/2006/main" meth="withinLinear" id="19">
  <a:schemeClr val="accent6"/>
</cs:colorStyle>
</file>

<file path=xl/charts/colors12.xml><?xml version="1.0" encoding="utf-8"?>
<cs:colorStyle xmlns:cs="http://schemas.microsoft.com/office/drawing/2012/chartStyle" xmlns:a="http://schemas.openxmlformats.org/drawingml/2006/main" meth="withinLinear" id="19">
  <a:schemeClr val="accent6"/>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7">
  <a:schemeClr val="accent4"/>
</cs:colorStyle>
</file>

<file path=xl/charts/colors22.xml><?xml version="1.0" encoding="utf-8"?>
<cs:colorStyle xmlns:cs="http://schemas.microsoft.com/office/drawing/2012/chartStyle" xmlns:a="http://schemas.openxmlformats.org/drawingml/2006/main" meth="withinLinear" id="17">
  <a:schemeClr val="accent4"/>
</cs:colorStyle>
</file>

<file path=xl/charts/colors23.xml><?xml version="1.0" encoding="utf-8"?>
<cs:colorStyle xmlns:cs="http://schemas.microsoft.com/office/drawing/2012/chartStyle" xmlns:a="http://schemas.openxmlformats.org/drawingml/2006/main" meth="withinLinear" id="18">
  <a:schemeClr val="accent5"/>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withinLinear" id="15">
  <a:schemeClr val="accent2"/>
</cs:colorStyle>
</file>

<file path=xl/charts/colors27.xml><?xml version="1.0" encoding="utf-8"?>
<cs:colorStyle xmlns:cs="http://schemas.microsoft.com/office/drawing/2012/chartStyle" xmlns:a="http://schemas.openxmlformats.org/drawingml/2006/main" meth="withinLinear" id="17">
  <a:schemeClr val="accent4"/>
</cs:colorStyle>
</file>

<file path=xl/charts/colors28.xml><?xml version="1.0" encoding="utf-8"?>
<cs:colorStyle xmlns:cs="http://schemas.microsoft.com/office/drawing/2012/chartStyle" xmlns:a="http://schemas.openxmlformats.org/drawingml/2006/main" meth="withinLinear" id="17">
  <a:schemeClr val="accent4"/>
</cs:colorStyle>
</file>

<file path=xl/charts/colors29.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6">
  <a:schemeClr val="accent3"/>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withinLinear" id="16">
  <a:schemeClr val="accent3"/>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58.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67.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absolute">
    <xdr:from>
      <xdr:col>61</xdr:col>
      <xdr:colOff>110331</xdr:colOff>
      <xdr:row>42</xdr:row>
      <xdr:rowOff>202553</xdr:rowOff>
    </xdr:from>
    <xdr:to>
      <xdr:col>70</xdr:col>
      <xdr:colOff>828556</xdr:colOff>
      <xdr:row>61</xdr:row>
      <xdr:rowOff>144412</xdr:rowOff>
    </xdr:to>
    <xdr:graphicFrame macro="">
      <xdr:nvGraphicFramePr>
        <xdr:cNvPr id="26" name="G_Share_J">
          <a:extLst>
            <a:ext uri="{FF2B5EF4-FFF2-40B4-BE49-F238E27FC236}">
              <a16:creationId xmlns:a16="http://schemas.microsoft.com/office/drawing/2014/main" id="{E915D10C-4E5A-4562-8912-CF0147088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73</xdr:col>
      <xdr:colOff>125800</xdr:colOff>
      <xdr:row>42</xdr:row>
      <xdr:rowOff>199543</xdr:rowOff>
    </xdr:from>
    <xdr:to>
      <xdr:col>81</xdr:col>
      <xdr:colOff>125582</xdr:colOff>
      <xdr:row>61</xdr:row>
      <xdr:rowOff>145688</xdr:rowOff>
    </xdr:to>
    <xdr:graphicFrame macro="">
      <xdr:nvGraphicFramePr>
        <xdr:cNvPr id="27" name="G_Share_E">
          <a:extLst>
            <a:ext uri="{FF2B5EF4-FFF2-40B4-BE49-F238E27FC236}">
              <a16:creationId xmlns:a16="http://schemas.microsoft.com/office/drawing/2014/main" id="{D689DE87-A1C6-47C1-A5F3-A3D51D33C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61</xdr:col>
      <xdr:colOff>105080</xdr:colOff>
      <xdr:row>21</xdr:row>
      <xdr:rowOff>182747</xdr:rowOff>
    </xdr:from>
    <xdr:to>
      <xdr:col>72</xdr:col>
      <xdr:colOff>891943</xdr:colOff>
      <xdr:row>40</xdr:row>
      <xdr:rowOff>290959</xdr:rowOff>
    </xdr:to>
    <xdr:graphicFrame macro="">
      <xdr:nvGraphicFramePr>
        <xdr:cNvPr id="21" name="G_exEnergyCO2_J">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73</xdr:col>
      <xdr:colOff>539020</xdr:colOff>
      <xdr:row>21</xdr:row>
      <xdr:rowOff>165115</xdr:rowOff>
    </xdr:from>
    <xdr:to>
      <xdr:col>82</xdr:col>
      <xdr:colOff>428789</xdr:colOff>
      <xdr:row>40</xdr:row>
      <xdr:rowOff>295629</xdr:rowOff>
    </xdr:to>
    <xdr:graphicFrame macro="">
      <xdr:nvGraphicFramePr>
        <xdr:cNvPr id="35" name="G_exEnergyCO2_E">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61</xdr:col>
      <xdr:colOff>29892</xdr:colOff>
      <xdr:row>5</xdr:row>
      <xdr:rowOff>1504</xdr:rowOff>
    </xdr:from>
    <xdr:to>
      <xdr:col>72</xdr:col>
      <xdr:colOff>380999</xdr:colOff>
      <xdr:row>18</xdr:row>
      <xdr:rowOff>228192</xdr:rowOff>
    </xdr:to>
    <xdr:graphicFrame macro="">
      <xdr:nvGraphicFramePr>
        <xdr:cNvPr id="9" name="G_Trends_J">
          <a:extLst>
            <a:ext uri="{FF2B5EF4-FFF2-40B4-BE49-F238E27FC236}">
              <a16:creationId xmlns:a16="http://schemas.microsoft.com/office/drawing/2014/main" id="{C73D3F6C-A0A1-4E95-8AA9-8553F9D50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73</xdr:col>
      <xdr:colOff>553247</xdr:colOff>
      <xdr:row>5</xdr:row>
      <xdr:rowOff>190500</xdr:rowOff>
    </xdr:from>
    <xdr:to>
      <xdr:col>82</xdr:col>
      <xdr:colOff>662941</xdr:colOff>
      <xdr:row>19</xdr:row>
      <xdr:rowOff>114021</xdr:rowOff>
    </xdr:to>
    <xdr:graphicFrame macro="">
      <xdr:nvGraphicFramePr>
        <xdr:cNvPr id="25" name="G_Trends_E">
          <a:extLst>
            <a:ext uri="{FF2B5EF4-FFF2-40B4-BE49-F238E27FC236}">
              <a16:creationId xmlns:a16="http://schemas.microsoft.com/office/drawing/2014/main" id="{F70D93D8-6625-453E-BF33-8C85B3C39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0.11508</cdr:x>
      <cdr:y>0.94444</cdr:y>
    </cdr:from>
    <cdr:to>
      <cdr:x>0.734</cdr:x>
      <cdr:y>0.9782</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21772" y="6214921"/>
          <a:ext cx="5495206" cy="22216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a:p xmlns:a="http://schemas.openxmlformats.org/drawingml/2006/main">
          <a:pPr algn="ctr"/>
          <a:endParaRPr lang="ja-JP" altLang="en-US" sz="1400"/>
        </a:p>
      </cdr:txBody>
    </cdr:sp>
  </cdr:relSizeAnchor>
  <cdr:relSizeAnchor xmlns:cdr="http://schemas.openxmlformats.org/drawingml/2006/chartDrawing">
    <cdr:from>
      <cdr:x>0.76279</cdr:x>
      <cdr:y>0.12522</cdr:y>
    </cdr:from>
    <cdr:to>
      <cdr:x>0.93825</cdr:x>
      <cdr:y>0.18534</cdr:y>
    </cdr:to>
    <cdr:sp macro="" textlink="">
      <cdr:nvSpPr>
        <cdr:cNvPr id="18" name="テキスト ボックス 1">
          <a:extLst xmlns:a="http://schemas.openxmlformats.org/drawingml/2006/main">
            <a:ext uri="{FF2B5EF4-FFF2-40B4-BE49-F238E27FC236}">
              <a16:creationId xmlns:a16="http://schemas.microsoft.com/office/drawing/2014/main" id="{E51B84AA-7566-48B4-934A-C78C40116B2E}"/>
            </a:ext>
          </a:extLst>
        </cdr:cNvPr>
        <cdr:cNvSpPr txBox="1"/>
      </cdr:nvSpPr>
      <cdr:spPr>
        <a:xfrm xmlns:a="http://schemas.openxmlformats.org/drawingml/2006/main">
          <a:off x="7330022" y="791713"/>
          <a:ext cx="1686074" cy="380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2022)</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0.10867</cdr:x>
      <cdr:y>0.29421</cdr:y>
    </cdr:from>
    <cdr:to>
      <cdr:x>0.37846</cdr:x>
      <cdr:y>0.33568</cdr:y>
    </cdr:to>
    <cdr:sp macro="" textlink="">
      <cdr:nvSpPr>
        <cdr:cNvPr id="19" name="テキスト ボックス 4">
          <a:extLst xmlns:a="http://schemas.openxmlformats.org/drawingml/2006/main">
            <a:ext uri="{FF2B5EF4-FFF2-40B4-BE49-F238E27FC236}">
              <a16:creationId xmlns:a16="http://schemas.microsoft.com/office/drawing/2014/main" id="{1B6406A6-51A3-4603-AFE2-D3A06CB407FD}"/>
            </a:ext>
          </a:extLst>
        </cdr:cNvPr>
        <cdr:cNvSpPr txBox="1"/>
      </cdr:nvSpPr>
      <cdr:spPr>
        <a:xfrm xmlns:a="http://schemas.openxmlformats.org/drawingml/2006/main">
          <a:off x="965200" y="1936090"/>
          <a:ext cx="2396273" cy="272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(Factories,etc.)</a:t>
          </a:r>
        </a:p>
      </cdr:txBody>
    </cdr:sp>
  </cdr:relSizeAnchor>
  <cdr:relSizeAnchor xmlns:cdr="http://schemas.openxmlformats.org/drawingml/2006/chartDrawing">
    <cdr:from>
      <cdr:x>0.15562</cdr:x>
      <cdr:y>0.48316</cdr:y>
    </cdr:from>
    <cdr:to>
      <cdr:x>0.36437</cdr:x>
      <cdr:y>0.53508</cdr:y>
    </cdr:to>
    <cdr:sp macro="" textlink="">
      <cdr:nvSpPr>
        <cdr:cNvPr id="20" name="テキスト ボックス 4">
          <a:extLst xmlns:a="http://schemas.openxmlformats.org/drawingml/2006/main">
            <a:ext uri="{FF2B5EF4-FFF2-40B4-BE49-F238E27FC236}">
              <a16:creationId xmlns:a16="http://schemas.microsoft.com/office/drawing/2014/main" id="{8DFA4B20-435D-410E-BDD7-2893EE6E141A}"/>
            </a:ext>
          </a:extLst>
        </cdr:cNvPr>
        <cdr:cNvSpPr txBox="1"/>
      </cdr:nvSpPr>
      <cdr:spPr>
        <a:xfrm xmlns:a="http://schemas.openxmlformats.org/drawingml/2006/main">
          <a:off x="1382190" y="3179465"/>
          <a:ext cx="1854056" cy="341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(Cars,etc.)</a:t>
          </a:r>
          <a:r>
            <a:rPr kumimoji="1" lang="ja-JP" altLang="en-US" sz="1100">
              <a:solidFill>
                <a:srgbClr val="669900"/>
              </a:solidFill>
            </a:rPr>
            <a:t>　</a:t>
          </a:r>
        </a:p>
      </cdr:txBody>
    </cdr:sp>
  </cdr:relSizeAnchor>
  <cdr:relSizeAnchor xmlns:cdr="http://schemas.openxmlformats.org/drawingml/2006/chartDrawing">
    <cdr:from>
      <cdr:x>0.1126</cdr:x>
      <cdr:y>0.68947</cdr:y>
    </cdr:from>
    <cdr:to>
      <cdr:x>0.59946</cdr:x>
      <cdr:y>0.72733</cdr:y>
    </cdr:to>
    <cdr:sp macro="" textlink="">
      <cdr:nvSpPr>
        <cdr:cNvPr id="21" name="テキスト ボックス 4">
          <a:extLst xmlns:a="http://schemas.openxmlformats.org/drawingml/2006/main">
            <a:ext uri="{FF2B5EF4-FFF2-40B4-BE49-F238E27FC236}">
              <a16:creationId xmlns:a16="http://schemas.microsoft.com/office/drawing/2014/main" id="{88350A77-342E-4C36-97F2-0F83BADF416E}"/>
            </a:ext>
          </a:extLst>
        </cdr:cNvPr>
        <cdr:cNvSpPr txBox="1"/>
      </cdr:nvSpPr>
      <cdr:spPr>
        <a:xfrm xmlns:a="http://schemas.openxmlformats.org/drawingml/2006/main">
          <a:off x="1076251" y="4436591"/>
          <a:ext cx="4653664" cy="243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en-US" altLang="ja-JP" sz="1100">
              <a:solidFill>
                <a:srgbClr val="666699"/>
              </a:solidFill>
            </a:rPr>
            <a:t>Commercial  and Other (Commerce, service, office, etc.)</a:t>
          </a:r>
        </a:p>
      </cdr:txBody>
    </cdr:sp>
  </cdr:relSizeAnchor>
  <cdr:relSizeAnchor xmlns:cdr="http://schemas.openxmlformats.org/drawingml/2006/chartDrawing">
    <cdr:from>
      <cdr:x>0.44315</cdr:x>
      <cdr:y>0.75748</cdr:y>
    </cdr:from>
    <cdr:to>
      <cdr:x>0.56929</cdr:x>
      <cdr:y>0.78873</cdr:y>
    </cdr:to>
    <cdr:sp macro="" textlink="">
      <cdr:nvSpPr>
        <cdr:cNvPr id="22" name="テキスト ボックス 4">
          <a:extLst xmlns:a="http://schemas.openxmlformats.org/drawingml/2006/main">
            <a:ext uri="{FF2B5EF4-FFF2-40B4-BE49-F238E27FC236}">
              <a16:creationId xmlns:a16="http://schemas.microsoft.com/office/drawing/2014/main" id="{23544248-59F2-4098-A2D3-C82D4C06A56B}"/>
            </a:ext>
          </a:extLst>
        </cdr:cNvPr>
        <cdr:cNvSpPr txBox="1"/>
      </cdr:nvSpPr>
      <cdr:spPr>
        <a:xfrm xmlns:a="http://schemas.openxmlformats.org/drawingml/2006/main">
          <a:off x="4249737" y="4922943"/>
          <a:ext cx="1209675" cy="2030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a:t>
          </a:r>
        </a:p>
      </cdr:txBody>
    </cdr:sp>
  </cdr:relSizeAnchor>
  <cdr:relSizeAnchor xmlns:cdr="http://schemas.openxmlformats.org/drawingml/2006/chartDrawing">
    <cdr:from>
      <cdr:x>0.25478</cdr:x>
      <cdr:y>0.16654</cdr:y>
    </cdr:from>
    <cdr:to>
      <cdr:x>0.52524</cdr:x>
      <cdr:y>0.22392</cdr:y>
    </cdr:to>
    <cdr:sp macro="" textlink="">
      <cdr:nvSpPr>
        <cdr:cNvPr id="23" name="テキスト ボックス 4">
          <a:extLst xmlns:a="http://schemas.openxmlformats.org/drawingml/2006/main">
            <a:ext uri="{FF2B5EF4-FFF2-40B4-BE49-F238E27FC236}">
              <a16:creationId xmlns:a16="http://schemas.microsoft.com/office/drawing/2014/main" id="{048EC88B-2BDA-489D-95D2-22D000E9007F}"/>
            </a:ext>
          </a:extLst>
        </cdr:cNvPr>
        <cdr:cNvSpPr txBox="1"/>
      </cdr:nvSpPr>
      <cdr:spPr>
        <a:xfrm xmlns:a="http://schemas.openxmlformats.org/drawingml/2006/main">
          <a:off x="2447633" y="1069369"/>
          <a:ext cx="2598268" cy="3684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(Power Plants, Oil Refineries, </a:t>
          </a:r>
          <a:r>
            <a:rPr kumimoji="1" lang="en-US" altLang="ja-JP" sz="1100" baseline="0">
              <a:solidFill>
                <a:srgbClr val="4572A7"/>
              </a:solidFill>
            </a:rPr>
            <a:t>etc.</a:t>
          </a:r>
          <a:r>
            <a:rPr kumimoji="1" lang="en-US" altLang="ja-JP" sz="1100">
              <a:solidFill>
                <a:srgbClr val="4572A7"/>
              </a:solidFill>
            </a:rPr>
            <a:t>)</a:t>
          </a:r>
        </a:p>
      </cdr:txBody>
    </cdr:sp>
  </cdr:relSizeAnchor>
  <cdr:relSizeAnchor xmlns:cdr="http://schemas.openxmlformats.org/drawingml/2006/chartDrawing">
    <cdr:from>
      <cdr:x>0.30581</cdr:x>
      <cdr:y>0.83869</cdr:y>
    </cdr:from>
    <cdr:to>
      <cdr:x>0.51381</cdr:x>
      <cdr:y>0.87848</cdr:y>
    </cdr:to>
    <cdr:sp macro="" textlink="">
      <cdr:nvSpPr>
        <cdr:cNvPr id="24" name="テキスト ボックス 1">
          <a:extLst xmlns:a="http://schemas.openxmlformats.org/drawingml/2006/main">
            <a:ext uri="{FF2B5EF4-FFF2-40B4-BE49-F238E27FC236}">
              <a16:creationId xmlns:a16="http://schemas.microsoft.com/office/drawing/2014/main" id="{D5FBB84E-084E-40E2-9F15-838ACE0E1D7F}"/>
            </a:ext>
          </a:extLst>
        </cdr:cNvPr>
        <cdr:cNvSpPr txBox="1"/>
      </cdr:nvSpPr>
      <cdr:spPr>
        <a:xfrm xmlns:a="http://schemas.openxmlformats.org/drawingml/2006/main">
          <a:off x="2944967" y="5396759"/>
          <a:ext cx="2003049" cy="2560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endParaRPr kumimoji="1" lang="ja-JP" altLang="en-US" sz="1100">
            <a:solidFill>
              <a:schemeClr val="accent1">
                <a:lumMod val="60000"/>
                <a:lumOff val="40000"/>
              </a:schemeClr>
            </a:solidFill>
          </a:endParaRPr>
        </a:p>
      </cdr:txBody>
    </cdr:sp>
  </cdr:relSizeAnchor>
  <cdr:relSizeAnchor xmlns:cdr="http://schemas.openxmlformats.org/drawingml/2006/chartDrawing">
    <cdr:from>
      <cdr:x>0.13593</cdr:x>
      <cdr:y>0.8044</cdr:y>
    </cdr:from>
    <cdr:to>
      <cdr:x>0.3753</cdr:x>
      <cdr:y>0.84004</cdr:y>
    </cdr:to>
    <cdr:sp macro="" textlink="">
      <cdr:nvSpPr>
        <cdr:cNvPr id="25" name="テキスト ボックス 1">
          <a:extLst xmlns:a="http://schemas.openxmlformats.org/drawingml/2006/main">
            <a:ext uri="{FF2B5EF4-FFF2-40B4-BE49-F238E27FC236}">
              <a16:creationId xmlns:a16="http://schemas.microsoft.com/office/drawing/2014/main" id="{FAAC1AB1-13DC-49BF-B7FD-3A88D3F6FB42}"/>
            </a:ext>
          </a:extLst>
        </cdr:cNvPr>
        <cdr:cNvSpPr txBox="1"/>
      </cdr:nvSpPr>
      <cdr:spPr>
        <a:xfrm xmlns:a="http://schemas.openxmlformats.org/drawingml/2006/main">
          <a:off x="1309012" y="5176132"/>
          <a:ext cx="2305142" cy="22933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0.58575</cdr:x>
      <cdr:y>0.84369</cdr:y>
    </cdr:from>
    <cdr:to>
      <cdr:x>0.74566</cdr:x>
      <cdr:y>0.8838</cdr:y>
    </cdr:to>
    <cdr:sp macro="" textlink="">
      <cdr:nvSpPr>
        <cdr:cNvPr id="26" name="テキスト ボックス 8">
          <a:extLst xmlns:a="http://schemas.openxmlformats.org/drawingml/2006/main">
            <a:ext uri="{FF2B5EF4-FFF2-40B4-BE49-F238E27FC236}">
              <a16:creationId xmlns:a16="http://schemas.microsoft.com/office/drawing/2014/main" id="{DC1D41B1-FD50-48B7-9113-1ADE2A66E6C0}"/>
            </a:ext>
          </a:extLst>
        </cdr:cNvPr>
        <cdr:cNvSpPr txBox="1"/>
      </cdr:nvSpPr>
      <cdr:spPr>
        <a:xfrm xmlns:a="http://schemas.openxmlformats.org/drawingml/2006/main">
          <a:off x="5640811" y="5428954"/>
          <a:ext cx="1539940" cy="2580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solidFill>
                <a:srgbClr val="4A452A"/>
              </a:solidFill>
            </a:rPr>
            <a:t>Other (Indirect CO2, etc.)</a:t>
          </a:r>
        </a:p>
      </cdr:txBody>
    </cdr:sp>
  </cdr:relSizeAnchor>
  <cdr:relSizeAnchor xmlns:cdr="http://schemas.openxmlformats.org/drawingml/2006/chartDrawing">
    <cdr:from>
      <cdr:x>0.00143</cdr:x>
      <cdr:y>0.30107</cdr:y>
    </cdr:from>
    <cdr:to>
      <cdr:x>0.04623</cdr:x>
      <cdr:y>0.68838</cdr:y>
    </cdr:to>
    <cdr:sp macro="" textlink="">
      <cdr:nvSpPr>
        <cdr:cNvPr id="28" name="テキスト ボックス 1">
          <a:extLst xmlns:a="http://schemas.openxmlformats.org/drawingml/2006/main">
            <a:ext uri="{FF2B5EF4-FFF2-40B4-BE49-F238E27FC236}">
              <a16:creationId xmlns:a16="http://schemas.microsoft.com/office/drawing/2014/main" id="{2C9D4D0D-B134-49B7-8801-23AA5FDF6E1D}"/>
            </a:ext>
          </a:extLst>
        </cdr:cNvPr>
        <cdr:cNvSpPr txBox="1"/>
      </cdr:nvSpPr>
      <cdr:spPr>
        <a:xfrm xmlns:a="http://schemas.openxmlformats.org/drawingml/2006/main" rot="16200000">
          <a:off x="-1062695" y="3056596"/>
          <a:ext cx="2548718" cy="397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Calibri"/>
              <a:ea typeface="+mn-ea"/>
              <a:cs typeface="+mn-cs"/>
            </a:rPr>
            <a:t>Emissions [Mt</a:t>
          </a:r>
          <a:r>
            <a:rPr lang="ja-JP" altLang="en-US" sz="1400" baseline="0">
              <a:effectLst/>
              <a:latin typeface="+mn-lt"/>
              <a:ea typeface="+mn-ea"/>
              <a:cs typeface="+mn-cs"/>
            </a:rPr>
            <a:t> </a:t>
          </a:r>
          <a:r>
            <a:rPr lang="en-US" altLang="ja-JP" sz="1400">
              <a:effectLst/>
              <a:latin typeface="Calibri"/>
              <a:ea typeface="+mn-ea"/>
              <a:cs typeface="+mn-cs"/>
            </a:rPr>
            <a:t>CO</a:t>
          </a:r>
          <a:r>
            <a:rPr lang="en-US" altLang="ja-JP" sz="1400" baseline="-25000">
              <a:effectLst/>
              <a:latin typeface="Calibri"/>
              <a:ea typeface="+mn-ea"/>
              <a:cs typeface="+mn-cs"/>
            </a:rPr>
            <a:t>2</a:t>
          </a:r>
          <a:r>
            <a:rPr lang="en-US" altLang="ja-JP" sz="1400">
              <a:effectLst/>
              <a:latin typeface="Calibri"/>
              <a:ea typeface="+mn-ea"/>
              <a:cs typeface="+mn-cs"/>
            </a:rPr>
            <a:t>]</a:t>
          </a:r>
          <a:endParaRPr lang="ja-JP" altLang="ja-JP" sz="16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62</xdr:col>
      <xdr:colOff>312598</xdr:colOff>
      <xdr:row>7</xdr:row>
      <xdr:rowOff>14418</xdr:rowOff>
    </xdr:from>
    <xdr:to>
      <xdr:col>76</xdr:col>
      <xdr:colOff>226683</xdr:colOff>
      <xdr:row>40</xdr:row>
      <xdr:rowOff>172319</xdr:rowOff>
    </xdr:to>
    <xdr:graphicFrame macro="">
      <xdr:nvGraphicFramePr>
        <xdr:cNvPr id="4" name="G_AllocatedCO2_J">
          <a:extLst>
            <a:ext uri="{FF2B5EF4-FFF2-40B4-BE49-F238E27FC236}">
              <a16:creationId xmlns:a16="http://schemas.microsoft.com/office/drawing/2014/main" id="{3F4C4213-D789-44E2-89F2-29B9F8128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77</xdr:col>
      <xdr:colOff>112022</xdr:colOff>
      <xdr:row>6</xdr:row>
      <xdr:rowOff>163716</xdr:rowOff>
    </xdr:from>
    <xdr:to>
      <xdr:col>91</xdr:col>
      <xdr:colOff>58384</xdr:colOff>
      <xdr:row>40</xdr:row>
      <xdr:rowOff>138267</xdr:rowOff>
    </xdr:to>
    <xdr:graphicFrame macro="">
      <xdr:nvGraphicFramePr>
        <xdr:cNvPr id="5" name="G_AllocatedCO2_E">
          <a:extLst>
            <a:ext uri="{FF2B5EF4-FFF2-40B4-BE49-F238E27FC236}">
              <a16:creationId xmlns:a16="http://schemas.microsoft.com/office/drawing/2014/main" id="{7A592DD0-CE7B-44FF-984F-29E16DED2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0.10369</cdr:x>
      <cdr:y>0.95301</cdr:y>
    </cdr:from>
    <cdr:to>
      <cdr:x>0.72261</cdr:x>
      <cdr:y>0.98677</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00317" y="6308223"/>
          <a:ext cx="5970892" cy="22346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1.03656E-7</cdr:x>
      <cdr:y>0.30238</cdr:y>
    </cdr:from>
    <cdr:to>
      <cdr:x>0.04485</cdr:x>
      <cdr:y>0.69044</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67993" y="3069540"/>
          <a:ext cx="2568667" cy="432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0.18101</cdr:x>
      <cdr:y>0.19583</cdr:y>
    </cdr:from>
    <cdr:to>
      <cdr:x>0.39449</cdr:x>
      <cdr:y>0.24809</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609978" y="1276714"/>
          <a:ext cx="1898782" cy="3407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0.26581</cdr:x>
      <cdr:y>0.50068</cdr:y>
    </cdr:from>
    <cdr:to>
      <cdr:x>0.42437</cdr:x>
      <cdr:y>0.54012</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364205" y="3264114"/>
          <a:ext cx="1410309" cy="2571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endParaRPr kumimoji="1" lang="ja-JP" altLang="en-US" sz="1200">
            <a:solidFill>
              <a:srgbClr val="669900"/>
            </a:solidFill>
          </a:endParaRPr>
        </a:p>
      </cdr:txBody>
    </cdr:sp>
  </cdr:relSizeAnchor>
  <cdr:relSizeAnchor xmlns:cdr="http://schemas.openxmlformats.org/drawingml/2006/chartDrawing">
    <cdr:from>
      <cdr:x>0.11991</cdr:x>
      <cdr:y>0.56404</cdr:y>
    </cdr:from>
    <cdr:to>
      <cdr:x>0.38885</cdr:x>
      <cdr:y>0.62873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063174" y="3734523"/>
          <a:ext cx="2384504" cy="4283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0.54168</cdr:x>
      <cdr:y>0.66108</cdr:y>
    </cdr:from>
    <cdr:to>
      <cdr:x>0.62603</cdr:x>
      <cdr:y>0.69623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244282" y="4426289"/>
          <a:ext cx="816638" cy="2353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0.31599</cdr:x>
      <cdr:y>0.68551</cdr:y>
    </cdr:from>
    <cdr:to>
      <cdr:x>0.52289</cdr:x>
      <cdr:y>0.743</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810567" y="4469154"/>
          <a:ext cx="1840247" cy="3748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latin typeface="ＭＳ Ｐゴシック" panose="020B0600070205080204" pitchFamily="50" charset="-128"/>
              <a:ea typeface="ＭＳ Ｐゴシック" panose="020B0600070205080204" pitchFamily="50" charset="-128"/>
            </a:rPr>
            <a:t>エネルギー転換部門</a:t>
          </a:r>
          <a:endParaRPr kumimoji="1" lang="en-US" altLang="ja-JP" sz="1100">
            <a:solidFill>
              <a:srgbClr val="4572A7"/>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kumimoji="1" lang="ja-JP" altLang="en-US" sz="1000">
              <a:solidFill>
                <a:srgbClr val="4572A7"/>
              </a:solidFill>
              <a:latin typeface="ＭＳ Ｐゴシック" panose="020B0600070205080204" pitchFamily="50" charset="-128"/>
              <a:ea typeface="ＭＳ Ｐゴシック" panose="020B0600070205080204" pitchFamily="50" charset="-128"/>
            </a:rPr>
            <a:t>（電気熱配分統計誤差を除く）</a:t>
          </a:r>
        </a:p>
      </cdr:txBody>
    </cdr:sp>
  </cdr:relSizeAnchor>
  <cdr:relSizeAnchor xmlns:cdr="http://schemas.openxmlformats.org/drawingml/2006/chartDrawing">
    <cdr:from>
      <cdr:x>0.14366</cdr:x>
      <cdr:y>0.8086</cdr:y>
    </cdr:from>
    <cdr:to>
      <cdr:x>0.27072</cdr:x>
      <cdr:y>0.84966</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391987" y="5407441"/>
          <a:ext cx="1231127" cy="27458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0.3299</cdr:x>
      <cdr:y>0.76779</cdr:y>
    </cdr:from>
    <cdr:to>
      <cdr:x>0.53629</cdr:x>
      <cdr:y>0.80696</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3193982" y="5140729"/>
          <a:ext cx="1998173" cy="26226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0.81852</cdr:x>
      <cdr:y>0.20866</cdr:y>
    </cdr:from>
    <cdr:to>
      <cdr:x>0.93632</cdr:x>
      <cdr:y>0.26889</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959991" y="1416238"/>
          <a:ext cx="1145586" cy="40879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chemeClr val="tx1"/>
              </a:solidFill>
              <a:effectLst/>
              <a:latin typeface="+mn-ea"/>
              <a:ea typeface="+mn-ea"/>
              <a:cs typeface="+mn-cs"/>
            </a:rPr>
            <a:t>&lt;</a:t>
          </a:r>
          <a:r>
            <a:rPr kumimoji="1" lang="en-US" altLang="ja-JP" sz="1100">
              <a:solidFill>
                <a:schemeClr val="tx1"/>
              </a:solidFill>
              <a:effectLst/>
              <a:latin typeface="+mn-lt"/>
              <a:ea typeface="+mn-ea"/>
              <a:cs typeface="+mn-cs"/>
            </a:rPr>
            <a:t>2013</a:t>
          </a:r>
          <a:r>
            <a:rPr kumimoji="1" lang="ja-JP" altLang="ja-JP" sz="1100">
              <a:solidFill>
                <a:schemeClr val="tx1"/>
              </a:solidFill>
              <a:effectLst/>
              <a:latin typeface="+mn-lt"/>
              <a:ea typeface="+mn-ea"/>
              <a:cs typeface="+mn-cs"/>
            </a:rPr>
            <a:t>年度比</a:t>
          </a:r>
          <a:r>
            <a:rPr kumimoji="1" lang="en-US" altLang="ja-JP" sz="1100">
              <a:solidFill>
                <a:schemeClr val="tx1"/>
              </a:solidFill>
              <a:effectLst/>
              <a:latin typeface="+mn-ea"/>
              <a:ea typeface="+mn-ea"/>
              <a:cs typeface="+mn-cs"/>
            </a:rPr>
            <a:t>&gt;</a:t>
          </a: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前</a:t>
          </a:r>
          <a:r>
            <a:rPr kumimoji="1" lang="ja-JP" altLang="ja-JP" sz="1100">
              <a:solidFill>
                <a:schemeClr val="tx1"/>
              </a:solidFill>
              <a:effectLst/>
              <a:latin typeface="+mn-lt"/>
              <a:ea typeface="+mn-ea"/>
              <a:cs typeface="+mn-cs"/>
            </a:rPr>
            <a:t>年度比）</a:t>
          </a:r>
          <a:r>
            <a:rPr kumimoji="1" lang="ja-JP" altLang="ja-JP" sz="1050">
              <a:solidFill>
                <a:schemeClr val="tx1"/>
              </a:solidFill>
              <a:effectLst/>
              <a:latin typeface="+mn-lt"/>
              <a:ea typeface="+mn-ea"/>
              <a:cs typeface="+mn-cs"/>
            </a:rPr>
            <a:t>　</a:t>
          </a:r>
          <a:endParaRPr lang="ja-JP" altLang="ja-JP" sz="1050">
            <a:effectLst/>
          </a:endParaRPr>
        </a:p>
      </cdr:txBody>
    </cdr:sp>
  </cdr:relSizeAnchor>
  <cdr:relSizeAnchor xmlns:cdr="http://schemas.openxmlformats.org/drawingml/2006/chartDrawing">
    <cdr:from>
      <cdr:x>0.31828</cdr:x>
      <cdr:y>0.84505</cdr:y>
    </cdr:from>
    <cdr:to>
      <cdr:x>0.45651</cdr:x>
      <cdr:y>0.87775</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081414" y="5658043"/>
          <a:ext cx="1338279" cy="2189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rPr>
            <a:t>その他</a:t>
          </a:r>
          <a:r>
            <a:rPr lang="ja-JP" altLang="en-US" sz="1000">
              <a:solidFill>
                <a:srgbClr val="4A452A"/>
              </a:solidFill>
            </a:rPr>
            <a:t>（間接</a:t>
          </a:r>
          <a:r>
            <a:rPr lang="en-US" altLang="ja-JP" sz="1000">
              <a:solidFill>
                <a:srgbClr val="4A452A"/>
              </a:solidFill>
            </a:rPr>
            <a:t>CO</a:t>
          </a:r>
          <a:r>
            <a:rPr lang="en-US" altLang="ja-JP" sz="800">
              <a:solidFill>
                <a:srgbClr val="4A452A"/>
              </a:solidFill>
            </a:rPr>
            <a:t>2</a:t>
          </a:r>
          <a:r>
            <a:rPr lang="ja-JP" altLang="en-US" sz="1000">
              <a:solidFill>
                <a:srgbClr val="4A452A"/>
              </a:solidFill>
            </a:rPr>
            <a:t>等）</a:t>
          </a:r>
        </a:p>
      </cdr:txBody>
    </cdr:sp>
  </cdr:relSizeAnchor>
</c:userShapes>
</file>

<file path=xl/drawings/drawing13.xml><?xml version="1.0" encoding="utf-8"?>
<c:userShapes xmlns:c="http://schemas.openxmlformats.org/drawingml/2006/chart">
  <cdr:relSizeAnchor xmlns:cdr="http://schemas.openxmlformats.org/drawingml/2006/chartDrawing">
    <cdr:from>
      <cdr:x>0.11079</cdr:x>
      <cdr:y>0.91395</cdr:y>
    </cdr:from>
    <cdr:to>
      <cdr:x>0.72971</cdr:x>
      <cdr:y>0.94771</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1060252" y="6037173"/>
          <a:ext cx="5923017" cy="22300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a:p xmlns:a="http://schemas.openxmlformats.org/drawingml/2006/main">
          <a:pPr algn="ctr"/>
          <a:endParaRPr lang="ja-JP" altLang="en-US" sz="1400"/>
        </a:p>
      </cdr:txBody>
    </cdr:sp>
  </cdr:relSizeAnchor>
  <cdr:relSizeAnchor xmlns:cdr="http://schemas.openxmlformats.org/drawingml/2006/chartDrawing">
    <cdr:from>
      <cdr:x>0.20641</cdr:x>
      <cdr:y>0.17634</cdr:y>
    </cdr:from>
    <cdr:to>
      <cdr:x>0.4995</cdr:x>
      <cdr:y>0.2286</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971402" y="1177945"/>
          <a:ext cx="2799314" cy="3490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A8423F"/>
              </a:solidFill>
            </a:rPr>
            <a:t>Industry (Factories, etc.)</a:t>
          </a:r>
        </a:p>
      </cdr:txBody>
    </cdr:sp>
  </cdr:relSizeAnchor>
  <cdr:relSizeAnchor xmlns:cdr="http://schemas.openxmlformats.org/drawingml/2006/chartDrawing">
    <cdr:from>
      <cdr:x>0.18061</cdr:x>
      <cdr:y>0.46704</cdr:y>
    </cdr:from>
    <cdr:to>
      <cdr:x>0.46818</cdr:x>
      <cdr:y>0.52544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724249" y="3127112"/>
          <a:ext cx="2745443" cy="3910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669900"/>
              </a:solidFill>
            </a:rPr>
            <a:t>Transport (Cars, etc.)</a:t>
          </a:r>
          <a:r>
            <a:rPr kumimoji="1" lang="ja-JP" altLang="en-US" sz="1100">
              <a:solidFill>
                <a:srgbClr val="669900"/>
              </a:solidFill>
            </a:rPr>
            <a:t>　　</a:t>
          </a:r>
        </a:p>
        <a:p xmlns:a="http://schemas.openxmlformats.org/drawingml/2006/main">
          <a:pPr algn="ctr"/>
          <a:r>
            <a:rPr kumimoji="1" lang="ja-JP" altLang="en-US" sz="1200">
              <a:solidFill>
                <a:srgbClr val="669900"/>
              </a:solidFill>
            </a:rPr>
            <a:t>　</a:t>
          </a:r>
        </a:p>
      </cdr:txBody>
    </cdr:sp>
  </cdr:relSizeAnchor>
  <cdr:relSizeAnchor xmlns:cdr="http://schemas.openxmlformats.org/drawingml/2006/chartDrawing">
    <cdr:from>
      <cdr:x>0.18884</cdr:x>
      <cdr:y>0.53136</cdr:y>
    </cdr:from>
    <cdr:to>
      <cdr:x>0.3894</cdr:x>
      <cdr:y>0.60872</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829498" y="3561545"/>
          <a:ext cx="1942993" cy="5185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lnSpc>
              <a:spcPts val="1500"/>
            </a:lnSpc>
          </a:pPr>
          <a:r>
            <a:rPr kumimoji="1" lang="en-US" altLang="ja-JP" sz="1100">
              <a:solidFill>
                <a:srgbClr val="666699"/>
              </a:solidFill>
            </a:rPr>
            <a:t>Commercial  and Other </a:t>
          </a:r>
        </a:p>
        <a:p xmlns:a="http://schemas.openxmlformats.org/drawingml/2006/main">
          <a:pPr algn="l">
            <a:lnSpc>
              <a:spcPts val="1500"/>
            </a:lnSpc>
          </a:pPr>
          <a:r>
            <a:rPr kumimoji="1" lang="en-US" altLang="ja-JP" sz="1100">
              <a:solidFill>
                <a:srgbClr val="666699"/>
              </a:solidFill>
            </a:rPr>
            <a:t>(Commerce, service,</a:t>
          </a:r>
        </a:p>
        <a:p xmlns:a="http://schemas.openxmlformats.org/drawingml/2006/main">
          <a:pPr algn="l">
            <a:lnSpc>
              <a:spcPts val="1500"/>
            </a:lnSpc>
          </a:pPr>
          <a:r>
            <a:rPr kumimoji="1" lang="en-US" altLang="ja-JP" sz="1100">
              <a:solidFill>
                <a:srgbClr val="666699"/>
              </a:solidFill>
            </a:rPr>
            <a:t> office, etc.)</a:t>
          </a:r>
        </a:p>
        <a:p xmlns:a="http://schemas.openxmlformats.org/drawingml/2006/main">
          <a:pPr algn="ctr">
            <a:lnSpc>
              <a:spcPts val="1500"/>
            </a:lnSpc>
          </a:pPr>
          <a:r>
            <a:rPr kumimoji="1" lang="en-US" altLang="ja-JP" sz="1100">
              <a:solidFill>
                <a:srgbClr val="666699"/>
              </a:solidFill>
            </a:rPr>
            <a:t> </a:t>
          </a:r>
        </a:p>
      </cdr:txBody>
    </cdr:sp>
  </cdr:relSizeAnchor>
  <cdr:relSizeAnchor xmlns:cdr="http://schemas.openxmlformats.org/drawingml/2006/chartDrawing">
    <cdr:from>
      <cdr:x>0.49905</cdr:x>
      <cdr:y>0.61867</cdr:y>
    </cdr:from>
    <cdr:to>
      <cdr:x>0.67951</cdr:x>
      <cdr:y>0.65966</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775304" y="4112957"/>
          <a:ext cx="1726792" cy="2725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3D96AE"/>
              </a:solidFill>
            </a:rPr>
            <a:t>Residential</a:t>
          </a:r>
        </a:p>
        <a:p xmlns:a="http://schemas.openxmlformats.org/drawingml/2006/main">
          <a:pPr algn="ctr"/>
          <a:endParaRPr kumimoji="1" lang="ja-JP" altLang="en-US" sz="1100">
            <a:solidFill>
              <a:srgbClr val="3D96AE"/>
            </a:solidFill>
          </a:endParaRPr>
        </a:p>
      </cdr:txBody>
    </cdr:sp>
  </cdr:relSizeAnchor>
  <cdr:relSizeAnchor xmlns:cdr="http://schemas.openxmlformats.org/drawingml/2006/chartDrawing">
    <cdr:from>
      <cdr:x>0.14927</cdr:x>
      <cdr:y>0.65553</cdr:y>
    </cdr:from>
    <cdr:to>
      <cdr:x>0.55042</cdr:x>
      <cdr:y>0.71302</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446067" y="4393811"/>
          <a:ext cx="3886277" cy="3853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4572A7"/>
              </a:solidFill>
            </a:rPr>
            <a:t>Energy Transformation</a:t>
          </a:r>
          <a:br>
            <a:rPr kumimoji="1" lang="en-US" altLang="ja-JP" sz="1100">
              <a:solidFill>
                <a:srgbClr val="4572A7"/>
              </a:solidFill>
            </a:rPr>
          </a:br>
          <a:r>
            <a:rPr kumimoji="1" lang="en-US" altLang="ja-JP" sz="1100">
              <a:solidFill>
                <a:srgbClr val="4572A7"/>
              </a:solidFill>
            </a:rPr>
            <a:t> (excl. statistical discrepancy from power and heat allocation)</a:t>
          </a:r>
          <a:endParaRPr kumimoji="1" lang="ja-JP" altLang="en-US" sz="1000">
            <a:solidFill>
              <a:srgbClr val="4572A7"/>
            </a:solidFill>
          </a:endParaRPr>
        </a:p>
      </cdr:txBody>
    </cdr:sp>
  </cdr:relSizeAnchor>
  <cdr:relSizeAnchor xmlns:cdr="http://schemas.openxmlformats.org/drawingml/2006/chartDrawing">
    <cdr:from>
      <cdr:x>0.18585</cdr:x>
      <cdr:y>0.8105</cdr:y>
    </cdr:from>
    <cdr:to>
      <cdr:x>0.38166</cdr:x>
      <cdr:y>0.8526</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800531" y="5432523"/>
          <a:ext cx="1896976" cy="2821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en-US" altLang="ja-JP" sz="1100">
              <a:solidFill>
                <a:srgbClr val="8EA5CB"/>
              </a:solidFill>
            </a:rPr>
            <a:t>Waste(Incineration, etc)</a:t>
          </a:r>
        </a:p>
      </cdr:txBody>
    </cdr:sp>
  </cdr:relSizeAnchor>
  <cdr:relSizeAnchor xmlns:cdr="http://schemas.openxmlformats.org/drawingml/2006/chartDrawing">
    <cdr:from>
      <cdr:x>0.12143</cdr:x>
      <cdr:y>0.77138</cdr:y>
    </cdr:from>
    <cdr:to>
      <cdr:x>0.36431</cdr:x>
      <cdr:y>0.80719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76394" y="5170302"/>
          <a:ext cx="2352983" cy="2400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100">
              <a:solidFill>
                <a:srgbClr val="F79646"/>
              </a:solidFill>
            </a:rPr>
            <a:t>Industrial Processes and Product Use</a:t>
          </a:r>
        </a:p>
      </cdr:txBody>
    </cdr:sp>
  </cdr:relSizeAnchor>
  <cdr:relSizeAnchor xmlns:cdr="http://schemas.openxmlformats.org/drawingml/2006/chartDrawing">
    <cdr:from>
      <cdr:x>0.33819</cdr:x>
      <cdr:y>0.81095</cdr:y>
    </cdr:from>
    <cdr:to>
      <cdr:x>0.53366</cdr:x>
      <cdr:y>0.84003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236080" y="5391207"/>
          <a:ext cx="1870420" cy="1933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4A452A"/>
              </a:solidFill>
            </a:rPr>
            <a:t>Other (Indirect CO</a:t>
          </a:r>
          <a:r>
            <a:rPr lang="en-US" altLang="ja-JP" sz="1100" baseline="-25000">
              <a:solidFill>
                <a:srgbClr val="4A452A"/>
              </a:solidFill>
            </a:rPr>
            <a:t>2</a:t>
          </a:r>
          <a:r>
            <a:rPr lang="en-US" altLang="ja-JP" sz="1100">
              <a:solidFill>
                <a:srgbClr val="4A452A"/>
              </a:solidFill>
            </a:rPr>
            <a:t>, etc.)</a:t>
          </a:r>
        </a:p>
      </cdr:txBody>
    </cdr:sp>
  </cdr:relSizeAnchor>
  <cdr:relSizeAnchor xmlns:cdr="http://schemas.openxmlformats.org/drawingml/2006/chartDrawing">
    <cdr:from>
      <cdr:x>0.69675</cdr:x>
      <cdr:y>0.28988</cdr:y>
    </cdr:from>
    <cdr:to>
      <cdr:x>0.94995</cdr:x>
      <cdr:y>0.40005</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6196757" y="1905708"/>
          <a:ext cx="2251917" cy="724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0.24204</cdr:y>
    </cdr:from>
    <cdr:to>
      <cdr:x>0.95681</cdr:x>
      <cdr:y>0.30037</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7111489" y="1708503"/>
          <a:ext cx="1298175" cy="411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0.01714</cdr:x>
      <cdr:y>0.32602</cdr:y>
    </cdr:from>
    <cdr:to>
      <cdr:x>0.04949</cdr:x>
      <cdr:y>0.59217</cdr:y>
    </cdr:to>
    <cdr:sp macro="" textlink="">
      <cdr:nvSpPr>
        <cdr:cNvPr id="18" name="テキスト ボックス 1">
          <a:extLst xmlns:a="http://schemas.openxmlformats.org/drawingml/2006/main">
            <a:ext uri="{FF2B5EF4-FFF2-40B4-BE49-F238E27FC236}">
              <a16:creationId xmlns:a16="http://schemas.microsoft.com/office/drawing/2014/main" id="{2A91CA96-9689-4568-A79F-5710707424ED}"/>
            </a:ext>
          </a:extLst>
        </cdr:cNvPr>
        <cdr:cNvSpPr txBox="1"/>
      </cdr:nvSpPr>
      <cdr:spPr>
        <a:xfrm xmlns:a="http://schemas.openxmlformats.org/drawingml/2006/main" rot="16200000">
          <a:off x="-560177" y="2877811"/>
          <a:ext cx="1758076" cy="3095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400">
              <a:effectLst/>
              <a:latin typeface="+mn-lt"/>
              <a:ea typeface="+mn-ea"/>
              <a:cs typeface="+mn-cs"/>
            </a:rPr>
            <a:t>Emissions [Mt</a:t>
          </a:r>
          <a:r>
            <a:rPr lang="en-US" altLang="ja-JP" sz="1400" baseline="0">
              <a:effectLst/>
              <a:latin typeface="+mn-lt"/>
              <a:ea typeface="+mn-ea"/>
              <a:cs typeface="+mn-cs"/>
            </a:rPr>
            <a:t> </a:t>
          </a:r>
          <a:r>
            <a:rPr lang="en-US" altLang="ja-JP" sz="1400">
              <a:effectLst/>
              <a:latin typeface="+mn-lt"/>
              <a:ea typeface="+mn-ea"/>
              <a:cs typeface="+mn-cs"/>
            </a:rPr>
            <a:t>CO</a:t>
          </a:r>
          <a:r>
            <a:rPr lang="en-US" altLang="ja-JP" sz="1400" baseline="-25000">
              <a:effectLst/>
              <a:latin typeface="+mn-lt"/>
              <a:ea typeface="+mn-ea"/>
              <a:cs typeface="+mn-cs"/>
            </a:rPr>
            <a:t>2</a:t>
          </a:r>
          <a:r>
            <a:rPr lang="en-US" altLang="ja-JP" sz="1400">
              <a:effectLst/>
              <a:latin typeface="+mn-lt"/>
              <a:ea typeface="+mn-ea"/>
              <a:cs typeface="+mn-cs"/>
            </a:rPr>
            <a:t>]</a:t>
          </a:r>
          <a:endParaRPr lang="ja-JP" altLang="ja-JP" sz="1400">
            <a:effectLst/>
            <a:latin typeface="+mn-lt"/>
          </a:endParaRPr>
        </a:p>
      </cdr:txBody>
    </cdr:sp>
  </cdr:relSizeAnchor>
  <cdr:relSizeAnchor xmlns:cdr="http://schemas.openxmlformats.org/drawingml/2006/chartDrawing">
    <cdr:from>
      <cdr:x>0.73724</cdr:x>
      <cdr:y>0.17236</cdr:y>
    </cdr:from>
    <cdr:to>
      <cdr:x>0.93989</cdr:x>
      <cdr:y>0.23248</cdr:y>
    </cdr:to>
    <cdr:sp macro="" textlink="">
      <cdr:nvSpPr>
        <cdr:cNvPr id="19" name="テキスト ボックス 1">
          <a:extLst xmlns:a="http://schemas.openxmlformats.org/drawingml/2006/main">
            <a:ext uri="{FF2B5EF4-FFF2-40B4-BE49-F238E27FC236}">
              <a16:creationId xmlns:a16="http://schemas.microsoft.com/office/drawing/2014/main" id="{7C4051DC-D795-4748-8001-54FDAF13A774}"/>
            </a:ext>
          </a:extLst>
        </cdr:cNvPr>
        <cdr:cNvSpPr txBox="1"/>
      </cdr:nvSpPr>
      <cdr:spPr>
        <a:xfrm xmlns:a="http://schemas.openxmlformats.org/drawingml/2006/main">
          <a:off x="7165234" y="1171066"/>
          <a:ext cx="1969558" cy="40848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10000"/>
                </a:schemeClr>
              </a:solidFill>
            </a:rPr>
            <a:t>　</a:t>
          </a:r>
          <a:r>
            <a:rPr kumimoji="1" lang="en-US" altLang="ja-JP" sz="1100">
              <a:solidFill>
                <a:schemeClr val="tx1"/>
              </a:solidFill>
              <a:effectLst/>
              <a:latin typeface="+mn-lt"/>
              <a:ea typeface="+mn-ea"/>
              <a:cs typeface="+mn-cs"/>
            </a:rPr>
            <a:t> &lt;</a:t>
          </a:r>
          <a:r>
            <a:rPr lang="en-US" altLang="ja-JP" sz="1100" b="0" i="0">
              <a:solidFill>
                <a:schemeClr val="tx1"/>
              </a:solidFill>
              <a:effectLst/>
              <a:latin typeface="+mn-lt"/>
              <a:ea typeface="+mn-ea"/>
              <a:cs typeface="+mn-cs"/>
            </a:rPr>
            <a:t>Compared</a:t>
          </a:r>
          <a:r>
            <a:rPr lang="ja-JP" altLang="en-US"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a:t>
          </a:r>
          <a:r>
            <a:rPr kumimoji="1" lang="en-US" altLang="ja-JP" sz="1100">
              <a:solidFill>
                <a:schemeClr val="tx1"/>
              </a:solidFill>
              <a:effectLst/>
              <a:latin typeface="+mn-lt"/>
              <a:ea typeface="+mn-ea"/>
              <a:cs typeface="+mn-cs"/>
            </a:rPr>
            <a:t>2013&gt;</a:t>
          </a:r>
        </a:p>
        <a:p xmlns:a="http://schemas.openxmlformats.org/drawingml/2006/main">
          <a:pPr algn="ctr"/>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a:t>
          </a:r>
          <a:r>
            <a:rPr lang="en-US" altLang="ja-JP" sz="1100" b="0" i="0">
              <a:solidFill>
                <a:schemeClr val="tx1"/>
              </a:solidFill>
              <a:effectLst/>
              <a:latin typeface="+mn-lt"/>
              <a:ea typeface="+mn-ea"/>
              <a:cs typeface="+mn-cs"/>
            </a:rPr>
            <a:t>Compared</a:t>
          </a:r>
          <a:r>
            <a:rPr lang="ja-JP" altLang="ja-JP" sz="1100" b="0" i="0" baseline="0">
              <a:solidFill>
                <a:schemeClr val="tx1"/>
              </a:solidFill>
              <a:effectLst/>
              <a:latin typeface="+mn-lt"/>
              <a:ea typeface="+mn-ea"/>
              <a:cs typeface="+mn-cs"/>
            </a:rPr>
            <a:t> </a:t>
          </a:r>
          <a:r>
            <a:rPr lang="en-US" altLang="ja-JP" sz="1100" b="0" i="0" baseline="0">
              <a:solidFill>
                <a:schemeClr val="tx1"/>
              </a:solidFill>
              <a:effectLst/>
              <a:latin typeface="+mn-lt"/>
              <a:ea typeface="+mn-ea"/>
              <a:cs typeface="+mn-cs"/>
            </a:rPr>
            <a:t>to FY 2022)</a:t>
          </a:r>
          <a:r>
            <a:rPr kumimoji="1" lang="ja-JP" altLang="ja-JP" sz="1050">
              <a:solidFill>
                <a:schemeClr val="tx1"/>
              </a:solidFill>
              <a:effectLst/>
              <a:latin typeface="+mn-lt"/>
              <a:ea typeface="+mn-ea"/>
              <a:cs typeface="+mn-cs"/>
            </a:rPr>
            <a:t>　</a:t>
          </a:r>
          <a:endParaRPr lang="ja-JP" altLang="ja-JP" sz="105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8</xdr:col>
      <xdr:colOff>157956</xdr:colOff>
      <xdr:row>0</xdr:row>
      <xdr:rowOff>285750</xdr:rowOff>
    </xdr:from>
    <xdr:to>
      <xdr:col>16</xdr:col>
      <xdr:colOff>501650</xdr:colOff>
      <xdr:row>21</xdr:row>
      <xdr:rowOff>84345</xdr:rowOff>
    </xdr:to>
    <xdr:graphicFrame macro="">
      <xdr:nvGraphicFramePr>
        <xdr:cNvPr id="8" name="G_LY_J">
          <a:extLst>
            <a:ext uri="{FF2B5EF4-FFF2-40B4-BE49-F238E27FC236}">
              <a16:creationId xmlns:a16="http://schemas.microsoft.com/office/drawing/2014/main" id="{A690B295-F5D3-4889-A54A-4C6D7FC65C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377825</xdr:colOff>
      <xdr:row>26</xdr:row>
      <xdr:rowOff>189095</xdr:rowOff>
    </xdr:from>
    <xdr:to>
      <xdr:col>16</xdr:col>
      <xdr:colOff>638702</xdr:colOff>
      <xdr:row>57</xdr:row>
      <xdr:rowOff>44838</xdr:rowOff>
    </xdr:to>
    <xdr:graphicFrame macro="">
      <xdr:nvGraphicFramePr>
        <xdr:cNvPr id="11" name="G_BY_J">
          <a:extLst>
            <a:ext uri="{FF2B5EF4-FFF2-40B4-BE49-F238E27FC236}">
              <a16:creationId xmlns:a16="http://schemas.microsoft.com/office/drawing/2014/main" id="{32327682-4761-4469-9428-CCC4AA6191A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315598</xdr:colOff>
      <xdr:row>21</xdr:row>
      <xdr:rowOff>18257</xdr:rowOff>
    </xdr:from>
    <xdr:to>
      <xdr:col>13</xdr:col>
      <xdr:colOff>334917</xdr:colOff>
      <xdr:row>24</xdr:row>
      <xdr:rowOff>131769</xdr:rowOff>
    </xdr:to>
    <xdr:sp macro="" textlink="">
      <xdr:nvSpPr>
        <xdr:cNvPr id="13" name="矢印: 下 12">
          <a:extLst>
            <a:ext uri="{FF2B5EF4-FFF2-40B4-BE49-F238E27FC236}">
              <a16:creationId xmlns:a16="http://schemas.microsoft.com/office/drawing/2014/main" id="{FAA1D6E7-EA65-4239-929D-07EB60AB5463}"/>
            </a:ext>
          </a:extLst>
        </xdr:cNvPr>
        <xdr:cNvSpPr/>
      </xdr:nvSpPr>
      <xdr:spPr bwMode="auto">
        <a:xfrm flipV="1">
          <a:off x="8840473" y="5037932"/>
          <a:ext cx="705119" cy="685012"/>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24</xdr:col>
      <xdr:colOff>139700</xdr:colOff>
      <xdr:row>1</xdr:row>
      <xdr:rowOff>238125</xdr:rowOff>
    </xdr:from>
    <xdr:to>
      <xdr:col>33</xdr:col>
      <xdr:colOff>467518</xdr:colOff>
      <xdr:row>19</xdr:row>
      <xdr:rowOff>189040</xdr:rowOff>
    </xdr:to>
    <xdr:graphicFrame macro="">
      <xdr:nvGraphicFramePr>
        <xdr:cNvPr id="15" name="G_LY_E">
          <a:extLst>
            <a:ext uri="{FF2B5EF4-FFF2-40B4-BE49-F238E27FC236}">
              <a16:creationId xmlns:a16="http://schemas.microsoft.com/office/drawing/2014/main" id="{44896A84-10DB-497D-BEAB-D603E1C6A6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103981</xdr:colOff>
      <xdr:row>26</xdr:row>
      <xdr:rowOff>69238</xdr:rowOff>
    </xdr:from>
    <xdr:to>
      <xdr:col>33</xdr:col>
      <xdr:colOff>111653</xdr:colOff>
      <xdr:row>56</xdr:row>
      <xdr:rowOff>68277</xdr:rowOff>
    </xdr:to>
    <xdr:graphicFrame macro="">
      <xdr:nvGraphicFramePr>
        <xdr:cNvPr id="16" name="G_BY_E">
          <a:extLst>
            <a:ext uri="{FF2B5EF4-FFF2-40B4-BE49-F238E27FC236}">
              <a16:creationId xmlns:a16="http://schemas.microsoft.com/office/drawing/2014/main" id="{88610E49-9587-40BD-8A96-41E22740F91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427517</xdr:colOff>
      <xdr:row>21</xdr:row>
      <xdr:rowOff>44451</xdr:rowOff>
    </xdr:from>
    <xdr:to>
      <xdr:col>29</xdr:col>
      <xdr:colOff>446834</xdr:colOff>
      <xdr:row>24</xdr:row>
      <xdr:rowOff>173838</xdr:rowOff>
    </xdr:to>
    <xdr:sp macro="" textlink="">
      <xdr:nvSpPr>
        <xdr:cNvPr id="17" name="矢印: 下 16">
          <a:extLst>
            <a:ext uri="{FF2B5EF4-FFF2-40B4-BE49-F238E27FC236}">
              <a16:creationId xmlns:a16="http://schemas.microsoft.com/office/drawing/2014/main" id="{8E57A35B-33EE-4679-94EB-2B32CA4045E4}"/>
            </a:ext>
          </a:extLst>
        </xdr:cNvPr>
        <xdr:cNvSpPr/>
      </xdr:nvSpPr>
      <xdr:spPr bwMode="auto">
        <a:xfrm flipV="1">
          <a:off x="25078217" y="4530726"/>
          <a:ext cx="647967" cy="7008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0.69523</cdr:x>
      <cdr:y>0.80456</cdr:y>
    </cdr:from>
    <cdr:to>
      <cdr:x>0.97391</cdr:x>
      <cdr:y>0.85142</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06853" y="3849171"/>
          <a:ext cx="1445792" cy="22416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000" baseline="0"/>
            <a:t>[  ] </a:t>
          </a:r>
          <a:r>
            <a:rPr lang="ja-JP" altLang="en-US" sz="1000"/>
            <a:t>：電気・熱配分前</a:t>
          </a:r>
        </a:p>
      </cdr:txBody>
    </cdr:sp>
  </cdr:relSizeAnchor>
  <cdr:relSizeAnchor xmlns:cdr="http://schemas.openxmlformats.org/drawingml/2006/chartDrawing">
    <cdr:from>
      <cdr:x>0.47208</cdr:x>
      <cdr:y>0.33279</cdr:y>
    </cdr:from>
    <cdr:to>
      <cdr:x>0.67458</cdr:x>
      <cdr:y>0.3867</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477916" y="1590236"/>
          <a:ext cx="1062909" cy="2576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b="0">
              <a:solidFill>
                <a:schemeClr val="bg1"/>
              </a:solidFill>
              <a:latin typeface="HG創英角ｺﾞｼｯｸUB" panose="020B0909000000000000" pitchFamily="49" charset="-128"/>
              <a:ea typeface="HG創英角ｺﾞｼｯｸUB" panose="020B0909000000000000" pitchFamily="49"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
              <a:ea typeface="HGP創英角ｺﾞｼｯｸUB" pitchFamily="50" charset="-128"/>
            </a:rPr>
            <a:t>電気・熱配分後</a:t>
          </a:r>
        </a:p>
      </cdr:txBody>
    </cdr:sp>
  </cdr:relSizeAnchor>
  <cdr:relSizeAnchor xmlns:cdr="http://schemas.openxmlformats.org/drawingml/2006/chartDrawing">
    <cdr:from>
      <cdr:x>0.41913</cdr:x>
      <cdr:y>0.41233</cdr:y>
    </cdr:from>
    <cdr:to>
      <cdr:x>0.73388</cdr:x>
      <cdr:y>0.49407</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425334" y="1964840"/>
          <a:ext cx="1821317" cy="38950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r>
            <a:rPr kumimoji="1" lang="en-US" altLang="ja-JP" sz="1400">
              <a:solidFill>
                <a:schemeClr val="tx1"/>
              </a:solidFill>
              <a:effectLst/>
              <a:latin typeface="Calibri" panose="020F0502020204030204" pitchFamily="34" charset="0"/>
              <a:ea typeface="+mn-ea"/>
              <a:cs typeface="Calibri" panose="020F0502020204030204" pitchFamily="34" charset="0"/>
            </a:rPr>
            <a:t> </a:t>
          </a:r>
          <a:endParaRPr kumimoji="1" lang="en-US" altLang="ja-JP" sz="140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b="1">
            <a:effectLst/>
            <a:latin typeface="+mn-ea"/>
            <a:ea typeface="+mn-ea"/>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0.66938</cdr:x>
      <cdr:y>0.76072</cdr:y>
    </cdr:from>
    <cdr:to>
      <cdr:x>0.92107</cdr:x>
      <cdr:y>0.80539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661369" y="3784697"/>
          <a:ext cx="1376692" cy="22225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baseline="0">
              <a:effectLst/>
              <a:latin typeface="Calibri"/>
              <a:ea typeface="+mn-ea"/>
              <a:cs typeface="+mn-cs"/>
            </a:rPr>
            <a:t>[  ] </a:t>
          </a:r>
          <a:r>
            <a:rPr lang="en-US" altLang="ja-JP" sz="1000" baseline="0"/>
            <a:t> </a:t>
          </a:r>
          <a:r>
            <a:rPr lang="ja-JP" altLang="en-US" sz="1000"/>
            <a:t>：電気・熱配分前</a:t>
          </a:r>
        </a:p>
      </cdr:txBody>
    </cdr:sp>
  </cdr:relSizeAnchor>
  <cdr:relSizeAnchor xmlns:cdr="http://schemas.openxmlformats.org/drawingml/2006/chartDrawing">
    <cdr:from>
      <cdr:x>0.41639</cdr:x>
      <cdr:y>0.32854</cdr:y>
    </cdr:from>
    <cdr:to>
      <cdr:x>0.65788</cdr:x>
      <cdr:y>0.37439</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393135" y="1680013"/>
          <a:ext cx="1387910" cy="2344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0.41453</cdr:x>
      <cdr:y>0.26064</cdr:y>
    </cdr:from>
    <cdr:to>
      <cdr:x>0.65627</cdr:x>
      <cdr:y>0.30417</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382403" y="1332776"/>
          <a:ext cx="1389347" cy="22259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solidFill>
                <a:schemeClr val="bg1"/>
              </a:solidFill>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0.47209</cdr:x>
      <cdr:y>0.40004</cdr:y>
    </cdr:from>
    <cdr:to>
      <cdr:x>0.59158</cdr:x>
      <cdr:y>0.50334</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713259" y="2045598"/>
          <a:ext cx="686742" cy="5282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Calibri" panose="020F0502020204030204" pitchFamily="34" charset="0"/>
              <a:ea typeface="+mn-ea"/>
              <a:cs typeface="Calibri" panose="020F0502020204030204" pitchFamily="34" charset="0"/>
            </a:rPr>
            <a:t>CO</a:t>
          </a:r>
          <a:r>
            <a:rPr kumimoji="1" lang="en-US" altLang="ja-JP" sz="1400" b="1" baseline="-25000">
              <a:solidFill>
                <a:schemeClr val="tx1"/>
              </a:solidFill>
              <a:effectLst/>
              <a:latin typeface="Calibri" panose="020F0502020204030204" pitchFamily="34" charset="0"/>
              <a:ea typeface="+mn-ea"/>
              <a:cs typeface="Calibri" panose="020F0502020204030204" pitchFamily="34" charset="0"/>
            </a:rPr>
            <a:t>2</a:t>
          </a:r>
          <a:endParaRPr kumimoji="1" lang="en-US" altLang="ja-JP" sz="1400" b="0" baseline="0">
            <a:solidFill>
              <a:schemeClr val="tx1"/>
            </a:solidFill>
            <a:effectLst/>
            <a:latin typeface="Calibri" panose="020F0502020204030204" pitchFamily="34" charset="0"/>
            <a:ea typeface="+mn-ea"/>
            <a:cs typeface="Calibri" panose="020F0502020204030204" pitchFamily="34" charset="0"/>
          </a:endParaRPr>
        </a:p>
        <a:p xmlns:a="http://schemas.openxmlformats.org/drawingml/2006/main">
          <a:pPr algn="ctr"/>
          <a:r>
            <a:rPr kumimoji="1" lang="ja-JP" altLang="ja-JP" sz="1300" b="1">
              <a:solidFill>
                <a:schemeClr val="tx1"/>
              </a:solidFill>
              <a:effectLst/>
              <a:latin typeface="+mn-ea"/>
              <a:ea typeface="+mn-ea"/>
              <a:cs typeface="+mn-cs"/>
            </a:rPr>
            <a:t>排出量</a:t>
          </a:r>
          <a:endParaRPr lang="ja-JP" altLang="ja-JP" sz="1300">
            <a:effectLst/>
            <a:latin typeface="+mn-ea"/>
            <a:ea typeface="+mn-ea"/>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0.67801</cdr:x>
      <cdr:y>0.79659</cdr:y>
    </cdr:from>
    <cdr:to>
      <cdr:x>0.94368</cdr:x>
      <cdr:y>0.86949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72415" y="2878157"/>
          <a:ext cx="1125515" cy="263395"/>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0.39033</cdr:x>
      <cdr:y>0.30219</cdr:y>
    </cdr:from>
    <cdr:to>
      <cdr:x>0.63182</cdr:x>
      <cdr:y>0.37356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53639" y="1091853"/>
          <a:ext cx="1023076" cy="257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endParaRPr lang="ja-JP" altLang="en-US" sz="1200">
            <a:solidFill>
              <a:schemeClr val="bg1"/>
            </a:solidFill>
            <a:latin typeface="HGP創英角ｺﾞｼｯｸUB" pitchFamily="50" charset="-128"/>
            <a:ea typeface="HGP創英角ｺﾞｼｯｸUB" pitchFamily="50" charset="-128"/>
          </a:endParaRPr>
        </a:p>
      </cdr:txBody>
    </cdr:sp>
  </cdr:relSizeAnchor>
  <cdr:relSizeAnchor xmlns:cdr="http://schemas.openxmlformats.org/drawingml/2006/chartDrawing">
    <cdr:from>
      <cdr:x>0.38584</cdr:x>
      <cdr:y>0.21852</cdr:y>
    </cdr:from>
    <cdr:to>
      <cdr:x>0.64292</cdr:x>
      <cdr:y>0.29604</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00153" y="929353"/>
          <a:ext cx="1665840" cy="32968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0.36779</cdr:x>
      <cdr:y>0.37266</cdr:y>
    </cdr:from>
    <cdr:to>
      <cdr:x>0.67359</cdr:x>
      <cdr:y>0.58312</cdr:y>
    </cdr:to>
    <cdr:sp macro="" textlink="">
      <cdr:nvSpPr>
        <cdr:cNvPr id="5" name="テキスト ボックス 2">
          <a:extLst xmlns:a="http://schemas.openxmlformats.org/drawingml/2006/main">
            <a:ext uri="{FF2B5EF4-FFF2-40B4-BE49-F238E27FC236}">
              <a16:creationId xmlns:a16="http://schemas.microsoft.com/office/drawing/2014/main" id="{0B6CB55D-7E7F-4200-913A-1B288EE0E4E2}"/>
            </a:ext>
          </a:extLst>
        </cdr:cNvPr>
        <cdr:cNvSpPr txBox="1"/>
      </cdr:nvSpPr>
      <cdr:spPr>
        <a:xfrm xmlns:a="http://schemas.openxmlformats.org/drawingml/2006/main">
          <a:off x="2372612" y="1579016"/>
          <a:ext cx="1972726" cy="89175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mn-lt"/>
              <a:ea typeface="+mn-ea"/>
              <a:cs typeface="+mn-cs"/>
            </a:rPr>
            <a:t>CO</a:t>
          </a:r>
          <a:r>
            <a:rPr kumimoji="1" lang="en-US" altLang="ja-JP" sz="1400" b="1" baseline="-25000">
              <a:solidFill>
                <a:schemeClr val="tx1"/>
              </a:solidFill>
              <a:effectLst/>
              <a:latin typeface="+mn-lt"/>
              <a:ea typeface="+mn-ea"/>
              <a:cs typeface="+mn-cs"/>
            </a:rPr>
            <a:t>2</a:t>
          </a:r>
          <a:r>
            <a:rPr kumimoji="1" lang="en-US" altLang="ja-JP" sz="1400">
              <a:solidFill>
                <a:schemeClr val="tx1"/>
              </a:solidFill>
              <a:effectLst/>
              <a:latin typeface="+mn-lt"/>
              <a:ea typeface="+mn-ea"/>
              <a:cs typeface="+mn-cs"/>
            </a:rPr>
            <a:t> </a:t>
          </a:r>
          <a:endParaRPr lang="ja-JP" altLang="ja-JP" sz="1400">
            <a:effectLst/>
          </a:endParaRPr>
        </a:p>
        <a:p xmlns:a="http://schemas.openxmlformats.org/drawingml/2006/main">
          <a:pPr algn="ctr"/>
          <a:r>
            <a:rPr kumimoji="1" lang="en-US" altLang="ja-JP" sz="1400" b="1">
              <a:solidFill>
                <a:schemeClr val="tx1"/>
              </a:solidFill>
              <a:effectLst/>
              <a:latin typeface="+mn-lt"/>
              <a:ea typeface="+mn-ea"/>
              <a:cs typeface="+mn-cs"/>
            </a:rPr>
            <a:t>emissions</a:t>
          </a:r>
        </a:p>
        <a:p xmlns:a="http://schemas.openxmlformats.org/drawingml/2006/main">
          <a:pPr algn="ctr"/>
          <a:endParaRPr kumimoji="1" lang="en-US" altLang="ja-JP" sz="1400" b="1">
            <a:solidFill>
              <a:schemeClr val="tx1"/>
            </a:solidFill>
            <a:effectLst/>
            <a:latin typeface="+mn-lt"/>
            <a:ea typeface="+mn-ea"/>
            <a:cs typeface="+mn-cs"/>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561522" y="-6404908"/>
          <a:ext cx="0" cy="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0.38028</cdr:x>
      <cdr:y>0.303</cdr:y>
    </cdr:from>
    <cdr:to>
      <cdr:x>0.62178</cdr:x>
      <cdr:y>0.36683</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089265" y="1543781"/>
          <a:ext cx="1326819" cy="3252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Unallocated</a:t>
          </a:r>
        </a:p>
      </cdr:txBody>
    </cdr:sp>
  </cdr:relSizeAnchor>
  <cdr:relSizeAnchor xmlns:cdr="http://schemas.openxmlformats.org/drawingml/2006/chartDrawing">
    <cdr:from>
      <cdr:x>0.38189</cdr:x>
      <cdr:y>0.24683</cdr:y>
    </cdr:from>
    <cdr:to>
      <cdr:x>0.62363</cdr:x>
      <cdr:y>0.29036</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888611" y="1297559"/>
          <a:ext cx="1195509" cy="22883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solidFill>
                <a:schemeClr val="bg1"/>
              </a:solidFill>
              <a:latin typeface="HGP創英角ｺﾞｼｯｸUB" pitchFamily="50" charset="-128"/>
              <a:ea typeface="HGP創英角ｺﾞｼｯｸUB" pitchFamily="50" charset="-128"/>
            </a:rPr>
            <a:t>Allocated</a:t>
          </a:r>
        </a:p>
      </cdr:txBody>
    </cdr:sp>
  </cdr:relSizeAnchor>
  <cdr:relSizeAnchor xmlns:cdr="http://schemas.openxmlformats.org/drawingml/2006/chartDrawing">
    <cdr:from>
      <cdr:x>0.67026</cdr:x>
      <cdr:y>0.79059</cdr:y>
    </cdr:from>
    <cdr:to>
      <cdr:x>0.98631</cdr:x>
      <cdr:y>0.85487</cdr:y>
    </cdr:to>
    <cdr:sp macro="" textlink="">
      <cdr:nvSpPr>
        <cdr:cNvPr id="7" name="テキスト ボックス 1">
          <a:extLst xmlns:a="http://schemas.openxmlformats.org/drawingml/2006/main">
            <a:ext uri="{FF2B5EF4-FFF2-40B4-BE49-F238E27FC236}">
              <a16:creationId xmlns:a16="http://schemas.microsoft.com/office/drawing/2014/main" id="{415BFFB8-D7BD-42F0-9D08-AB3081129A3D}"/>
            </a:ext>
          </a:extLst>
        </cdr:cNvPr>
        <cdr:cNvSpPr txBox="1"/>
      </cdr:nvSpPr>
      <cdr:spPr>
        <a:xfrm xmlns:a="http://schemas.openxmlformats.org/drawingml/2006/main">
          <a:off x="3384550" y="3717925"/>
          <a:ext cx="1595906" cy="302284"/>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100">
              <a:effectLst/>
              <a:latin typeface="Calibri"/>
              <a:ea typeface="+mn-ea"/>
              <a:cs typeface="+mn-cs"/>
            </a:rPr>
            <a:t>[ ] : Unallocated</a:t>
          </a:r>
          <a:r>
            <a:rPr lang="en-US" altLang="ja-JP" sz="1100" baseline="0">
              <a:effectLst/>
              <a:latin typeface="Calibri"/>
              <a:ea typeface="+mn-ea"/>
              <a:cs typeface="+mn-cs"/>
            </a:rPr>
            <a:t> Emissions</a:t>
          </a:r>
          <a:endParaRPr lang="ja-JP" altLang="en-US" sz="1000"/>
        </a:p>
      </cdr:txBody>
    </cdr:sp>
  </cdr:relSizeAnchor>
  <cdr:relSizeAnchor xmlns:cdr="http://schemas.openxmlformats.org/drawingml/2006/chartDrawing">
    <cdr:from>
      <cdr:x>0.32886</cdr:x>
      <cdr:y>0.36036</cdr:y>
    </cdr:from>
    <cdr:to>
      <cdr:x>0.69264</cdr:x>
      <cdr:y>0.5485</cdr:y>
    </cdr:to>
    <cdr:sp macro="" textlink="">
      <cdr:nvSpPr>
        <cdr:cNvPr id="9" name="テキスト ボックス 2">
          <a:extLst xmlns:a="http://schemas.openxmlformats.org/drawingml/2006/main">
            <a:ext uri="{FF2B5EF4-FFF2-40B4-BE49-F238E27FC236}">
              <a16:creationId xmlns:a16="http://schemas.microsoft.com/office/drawing/2014/main" id="{30AC6AFE-C6EE-4FB6-863A-20C61DB18930}"/>
            </a:ext>
          </a:extLst>
        </cdr:cNvPr>
        <cdr:cNvSpPr txBox="1"/>
      </cdr:nvSpPr>
      <cdr:spPr>
        <a:xfrm xmlns:a="http://schemas.openxmlformats.org/drawingml/2006/main">
          <a:off x="1792461" y="1853186"/>
          <a:ext cx="1982793" cy="96751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solidFill>
                <a:schemeClr val="tx1"/>
              </a:solidFill>
              <a:effectLst/>
              <a:latin typeface="+mn-lt"/>
              <a:ea typeface="+mn-ea"/>
              <a:cs typeface="+mn-cs"/>
            </a:rPr>
            <a:t>CO</a:t>
          </a:r>
          <a:r>
            <a:rPr kumimoji="1" lang="en-US" altLang="ja-JP" sz="1400" b="1" baseline="-25000">
              <a:solidFill>
                <a:schemeClr val="tx1"/>
              </a:solidFill>
              <a:effectLst/>
              <a:latin typeface="+mn-lt"/>
              <a:ea typeface="+mn-ea"/>
              <a:cs typeface="+mn-cs"/>
            </a:rPr>
            <a:t>2</a:t>
          </a:r>
          <a:r>
            <a:rPr kumimoji="1" lang="en-US" altLang="ja-JP" sz="1400">
              <a:solidFill>
                <a:schemeClr val="tx1"/>
              </a:solidFill>
              <a:effectLst/>
              <a:latin typeface="+mn-lt"/>
              <a:ea typeface="+mn-ea"/>
              <a:cs typeface="+mn-cs"/>
            </a:rPr>
            <a:t> </a:t>
          </a:r>
          <a:endParaRPr lang="ja-JP" altLang="ja-JP" sz="1400">
            <a:effectLst/>
          </a:endParaRPr>
        </a:p>
        <a:p xmlns:a="http://schemas.openxmlformats.org/drawingml/2006/main">
          <a:pPr algn="ctr"/>
          <a:r>
            <a:rPr kumimoji="1" lang="en-US" altLang="ja-JP" sz="1400" b="1">
              <a:solidFill>
                <a:schemeClr val="tx1"/>
              </a:solidFill>
              <a:effectLst/>
              <a:latin typeface="+mn-lt"/>
              <a:ea typeface="+mn-ea"/>
              <a:cs typeface="+mn-cs"/>
            </a:rPr>
            <a:t>emissions</a:t>
          </a:r>
        </a:p>
        <a:p xmlns:a="http://schemas.openxmlformats.org/drawingml/2006/main">
          <a:pPr algn="ctr"/>
          <a:endParaRPr kumimoji="1" lang="en-US" altLang="ja-JP" sz="1400" b="1">
            <a:solidFill>
              <a:schemeClr val="tx1"/>
            </a:solidFill>
            <a:effectLst/>
            <a:latin typeface="+mn-lt"/>
            <a:ea typeface="+mn-ea"/>
            <a:cs typeface="+mn-cs"/>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61</xdr:col>
      <xdr:colOff>238276</xdr:colOff>
      <xdr:row>5</xdr:row>
      <xdr:rowOff>0</xdr:rowOff>
    </xdr:from>
    <xdr:to>
      <xdr:col>70</xdr:col>
      <xdr:colOff>48588</xdr:colOff>
      <xdr:row>24</xdr:row>
      <xdr:rowOff>131733</xdr:rowOff>
    </xdr:to>
    <xdr:graphicFrame macro="">
      <xdr:nvGraphicFramePr>
        <xdr:cNvPr id="10" name="G_LY_J">
          <a:extLst>
            <a:ext uri="{FF2B5EF4-FFF2-40B4-BE49-F238E27FC236}">
              <a16:creationId xmlns:a16="http://schemas.microsoft.com/office/drawing/2014/main" id="{F964E010-C22E-4688-8F00-ED98AA4F4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61</xdr:col>
      <xdr:colOff>351118</xdr:colOff>
      <xdr:row>25</xdr:row>
      <xdr:rowOff>72412</xdr:rowOff>
    </xdr:from>
    <xdr:to>
      <xdr:col>69</xdr:col>
      <xdr:colOff>685802</xdr:colOff>
      <xdr:row>45</xdr:row>
      <xdr:rowOff>110851</xdr:rowOff>
    </xdr:to>
    <xdr:graphicFrame macro="">
      <xdr:nvGraphicFramePr>
        <xdr:cNvPr id="11" name="G_BY_J">
          <a:extLst>
            <a:ext uri="{FF2B5EF4-FFF2-40B4-BE49-F238E27FC236}">
              <a16:creationId xmlns:a16="http://schemas.microsoft.com/office/drawing/2014/main" id="{2D4B22EE-4AAC-44D4-9D26-C4C5F4EEA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65</xdr:col>
      <xdr:colOff>237258</xdr:colOff>
      <xdr:row>22</xdr:row>
      <xdr:rowOff>169716</xdr:rowOff>
    </xdr:from>
    <xdr:to>
      <xdr:col>66</xdr:col>
      <xdr:colOff>190579</xdr:colOff>
      <xdr:row>26</xdr:row>
      <xdr:rowOff>109491</xdr:rowOff>
    </xdr:to>
    <xdr:sp macro="" textlink="">
      <xdr:nvSpPr>
        <xdr:cNvPr id="16" name="矢印: 下 15">
          <a:extLst>
            <a:ext uri="{FF2B5EF4-FFF2-40B4-BE49-F238E27FC236}">
              <a16:creationId xmlns:a16="http://schemas.microsoft.com/office/drawing/2014/main" id="{D61171DB-7F7B-4A8A-82BA-F9DFB74F10A0}"/>
            </a:ext>
          </a:extLst>
        </xdr:cNvPr>
        <xdr:cNvSpPr/>
      </xdr:nvSpPr>
      <xdr:spPr bwMode="auto">
        <a:xfrm flipV="1">
          <a:off x="27145383" y="4860779"/>
          <a:ext cx="691509" cy="725587"/>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70</xdr:col>
      <xdr:colOff>544288</xdr:colOff>
      <xdr:row>4</xdr:row>
      <xdr:rowOff>143319</xdr:rowOff>
    </xdr:from>
    <xdr:to>
      <xdr:col>79</xdr:col>
      <xdr:colOff>11209</xdr:colOff>
      <xdr:row>24</xdr:row>
      <xdr:rowOff>86046</xdr:rowOff>
    </xdr:to>
    <xdr:graphicFrame macro="">
      <xdr:nvGraphicFramePr>
        <xdr:cNvPr id="17" name="G_LY_E">
          <a:extLst>
            <a:ext uri="{FF2B5EF4-FFF2-40B4-BE49-F238E27FC236}">
              <a16:creationId xmlns:a16="http://schemas.microsoft.com/office/drawing/2014/main" id="{46A5D292-3ED4-46BA-95FD-F80BCC02C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70</xdr:col>
      <xdr:colOff>462643</xdr:colOff>
      <xdr:row>25</xdr:row>
      <xdr:rowOff>170988</xdr:rowOff>
    </xdr:from>
    <xdr:to>
      <xdr:col>78</xdr:col>
      <xdr:colOff>670678</xdr:colOff>
      <xdr:row>46</xdr:row>
      <xdr:rowOff>3184</xdr:rowOff>
    </xdr:to>
    <xdr:graphicFrame macro="">
      <xdr:nvGraphicFramePr>
        <xdr:cNvPr id="19" name="G_BY_E">
          <a:extLst>
            <a:ext uri="{FF2B5EF4-FFF2-40B4-BE49-F238E27FC236}">
              <a16:creationId xmlns:a16="http://schemas.microsoft.com/office/drawing/2014/main" id="{D871767B-8853-4843-B79C-AAE07DF41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74</xdr:col>
      <xdr:colOff>437539</xdr:colOff>
      <xdr:row>23</xdr:row>
      <xdr:rowOff>144984</xdr:rowOff>
    </xdr:from>
    <xdr:to>
      <xdr:col>75</xdr:col>
      <xdr:colOff>393666</xdr:colOff>
      <xdr:row>27</xdr:row>
      <xdr:rowOff>85450</xdr:rowOff>
    </xdr:to>
    <xdr:sp macro="" textlink="">
      <xdr:nvSpPr>
        <xdr:cNvPr id="9" name="矢印: 下 8">
          <a:extLst>
            <a:ext uri="{FF2B5EF4-FFF2-40B4-BE49-F238E27FC236}">
              <a16:creationId xmlns:a16="http://schemas.microsoft.com/office/drawing/2014/main" id="{DF164D00-53BE-49CF-8825-7E7153F5A910}"/>
            </a:ext>
          </a:extLst>
        </xdr:cNvPr>
        <xdr:cNvSpPr/>
      </xdr:nvSpPr>
      <xdr:spPr bwMode="auto">
        <a:xfrm flipV="1">
          <a:off x="34156039" y="5034484"/>
          <a:ext cx="686377" cy="70246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0.42853</cdr:x>
      <cdr:y>0.43089</cdr:y>
    </cdr:from>
    <cdr:to>
      <cdr:x>0.63826</cdr:x>
      <cdr:y>0.76784</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930405" y="1966319"/>
          <a:ext cx="1434191" cy="1537634"/>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b="1">
              <a:effectLst/>
              <a:latin typeface="+mn-lt"/>
              <a:ea typeface="+mn-ea"/>
              <a:cs typeface="+mn-cs"/>
            </a:rPr>
            <a:t>温室効果ガス</a:t>
          </a:r>
          <a:endParaRPr lang="ja-JP" altLang="ja-JP" sz="2400" b="1">
            <a:effectLst/>
          </a:endParaRPr>
        </a:p>
        <a:p xmlns:a="http://schemas.openxmlformats.org/drawingml/2006/main">
          <a:pPr algn="ctr"/>
          <a:r>
            <a:rPr lang="ja-JP" altLang="ja-JP" sz="1600" b="1">
              <a:effectLst/>
              <a:latin typeface="+mn-lt"/>
              <a:ea typeface="+mn-ea"/>
              <a:cs typeface="+mn-cs"/>
            </a:rPr>
            <a:t>排出量</a:t>
          </a:r>
          <a:endParaRPr lang="en-US" altLang="ja-JP" sz="1600" b="1">
            <a:effectLst/>
            <a:latin typeface="+mn-lt"/>
            <a:ea typeface="+mn-ea"/>
            <a:cs typeface="+mn-cs"/>
          </a:endParaRPr>
        </a:p>
        <a:p xmlns:a="http://schemas.openxmlformats.org/drawingml/2006/main">
          <a:pPr algn="ctr"/>
          <a:endParaRPr lang="en-US" altLang="ja-JP" sz="1600" b="1">
            <a:effectLst/>
            <a:latin typeface="+mn-lt"/>
            <a:ea typeface="+mn-ea"/>
            <a:cs typeface="+mn-cs"/>
          </a:endParaRPr>
        </a:p>
        <a:p xmlns:a="http://schemas.openxmlformats.org/drawingml/2006/main">
          <a:pPr algn="ctr"/>
          <a:endParaRPr lang="en-US" altLang="ja-JP" sz="1800">
            <a:effectLst/>
            <a:latin typeface="+mn-lt"/>
            <a:ea typeface="+mn-ea"/>
            <a:cs typeface="+mn-cs"/>
          </a:endParaRPr>
        </a:p>
        <a:p xmlns:a="http://schemas.openxmlformats.org/drawingml/2006/main">
          <a:pPr algn="ctr"/>
          <a:r>
            <a:rPr lang="ja-JP" altLang="en-US" sz="1400">
              <a:effectLst/>
              <a:latin typeface="+mn-lt"/>
              <a:ea typeface="+mn-ea"/>
              <a:cs typeface="+mn-cs"/>
            </a:rPr>
            <a:t>（</a:t>
          </a:r>
          <a:r>
            <a:rPr lang="en-US" altLang="ja-JP" sz="1400">
              <a:effectLst/>
              <a:latin typeface="+mn-lt"/>
              <a:ea typeface="+mn-ea"/>
              <a:cs typeface="+mn-cs"/>
            </a:rPr>
            <a:t>CO</a:t>
          </a:r>
          <a:r>
            <a:rPr lang="en-US" altLang="ja-JP" sz="1050">
              <a:effectLst/>
              <a:latin typeface="+mn-lt"/>
              <a:ea typeface="+mn-ea"/>
              <a:cs typeface="+mn-cs"/>
            </a:rPr>
            <a:t>2</a:t>
          </a:r>
          <a:r>
            <a:rPr lang="ja-JP" altLang="ja-JP" sz="1400">
              <a:effectLst/>
              <a:latin typeface="+mn-lt"/>
              <a:ea typeface="+mn-ea"/>
              <a:cs typeface="+mn-cs"/>
            </a:rPr>
            <a:t>換算</a:t>
          </a:r>
          <a:r>
            <a:rPr lang="ja-JP" altLang="en-US" sz="1400">
              <a:effectLst/>
              <a:latin typeface="+mn-lt"/>
              <a:ea typeface="+mn-ea"/>
              <a:cs typeface="+mn-cs"/>
            </a:rPr>
            <a:t>）</a:t>
          </a:r>
        </a:p>
        <a:p xmlns:a="http://schemas.openxmlformats.org/drawingml/2006/main">
          <a:pPr algn="ctr"/>
          <a:endParaRPr lang="ja-JP" altLang="ja-JP" sz="24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0.43229</cdr:x>
      <cdr:y>0.33476</cdr:y>
    </cdr:from>
    <cdr:to>
      <cdr:x>0.59124</cdr:x>
      <cdr:y>0.64927</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738530" y="1327506"/>
          <a:ext cx="1006938" cy="124720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CH</a:t>
          </a:r>
          <a:r>
            <a:rPr kumimoji="1" lang="en-US" altLang="ja-JP" sz="1400" b="1" baseline="-25000">
              <a:latin typeface="+mn-lt"/>
              <a:ea typeface="+mn-ea"/>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0.38133</cdr:x>
      <cdr:y>0.32752</cdr:y>
    </cdr:from>
    <cdr:to>
      <cdr:x>0.64852</cdr:x>
      <cdr:y>0.66372</cdr:y>
    </cdr:to>
    <cdr:sp macro="" textlink="">
      <cdr:nvSpPr>
        <cdr:cNvPr id="4" name="テキスト ボックス 2">
          <a:extLst xmlns:a="http://schemas.openxmlformats.org/drawingml/2006/main">
            <a:ext uri="{FF2B5EF4-FFF2-40B4-BE49-F238E27FC236}">
              <a16:creationId xmlns:a16="http://schemas.microsoft.com/office/drawing/2014/main" id="{666582C3-6854-4C75-9803-9EFEA05ACD93}"/>
            </a:ext>
          </a:extLst>
        </cdr:cNvPr>
        <cdr:cNvSpPr txBox="1"/>
      </cdr:nvSpPr>
      <cdr:spPr>
        <a:xfrm xmlns:a="http://schemas.openxmlformats.org/drawingml/2006/main">
          <a:off x="2334167" y="1275179"/>
          <a:ext cx="1635502" cy="130896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CH</a:t>
          </a:r>
          <a:r>
            <a:rPr kumimoji="1" lang="en-US" altLang="ja-JP" sz="1400" b="1" baseline="-25000">
              <a:latin typeface="Calibri" panose="020F0502020204030204" pitchFamily="34" charset="0"/>
              <a:ea typeface="+mn-ea"/>
              <a:cs typeface="Calibri" panose="020F0502020204030204" pitchFamily="34" charset="0"/>
            </a:rPr>
            <a:t>4</a:t>
          </a:r>
        </a:p>
        <a:p xmlns:a="http://schemas.openxmlformats.org/drawingml/2006/main">
          <a:pPr algn="ctr"/>
          <a:r>
            <a:rPr kumimoji="1" lang="ja-JP" altLang="en-US" sz="1300" b="1">
              <a:latin typeface="+mn-ea"/>
              <a:ea typeface="+mn-ea"/>
            </a:rPr>
            <a:t>排出量</a:t>
          </a:r>
          <a:endParaRPr kumimoji="1" lang="en-US" altLang="ja-JP" sz="1300" b="1">
            <a:latin typeface="+mn-ea"/>
            <a:ea typeface="+mn-ea"/>
          </a:endParaRPr>
        </a:p>
        <a:p xmlns:a="http://schemas.openxmlformats.org/drawingml/2006/main">
          <a:pPr algn="ctr"/>
          <a:endParaRPr kumimoji="1" lang="ja-JP" altLang="en-US" sz="1600" b="1">
            <a:latin typeface="+mn-lt"/>
            <a:ea typeface="+mn-ea"/>
          </a:endParaRPr>
        </a:p>
        <a:p xmlns:a="http://schemas.openxmlformats.org/drawingml/2006/main">
          <a:pPr algn="ctr"/>
          <a:endParaRPr kumimoji="1" lang="en-US" altLang="ja-JP" sz="1600">
            <a:latin typeface="+mn-lt"/>
            <a:ea typeface="+mn-ea"/>
          </a:endParaRPr>
        </a:p>
        <a:p xmlns:a="http://schemas.openxmlformats.org/drawingml/2006/main">
          <a:pPr algn="ctr"/>
          <a:r>
            <a:rPr kumimoji="1" lang="ja-JP" altLang="en-US" sz="1200">
              <a:latin typeface="+mn-lt"/>
              <a:ea typeface="+mn-ea"/>
            </a:rPr>
            <a:t>（</a:t>
          </a:r>
          <a:r>
            <a:rPr kumimoji="1" lang="en-US" altLang="ja-JP" sz="1200">
              <a:latin typeface="+mn-lt"/>
              <a:ea typeface="+mn-ea"/>
            </a:rPr>
            <a:t>CO</a:t>
          </a:r>
          <a:r>
            <a:rPr kumimoji="1" lang="en-US" altLang="ja-JP" sz="1200" baseline="-25000">
              <a:latin typeface="+mn-lt"/>
              <a:ea typeface="+mn-ea"/>
            </a:rPr>
            <a:t>2</a:t>
          </a:r>
          <a:r>
            <a:rPr kumimoji="1" lang="ja-JP" altLang="en-US" sz="1200">
              <a:latin typeface="+mn-lt"/>
              <a:ea typeface="+mn-ea"/>
            </a:rPr>
            <a:t>換算）</a:t>
          </a: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0.39945</cdr:x>
      <cdr:y>0.39134</cdr:y>
    </cdr:from>
    <cdr:to>
      <cdr:x>0.61356</cdr:x>
      <cdr:y>0.7095</cdr:y>
    </cdr:to>
    <cdr:sp macro="" textlink="">
      <cdr:nvSpPr>
        <cdr:cNvPr id="4" name="テキスト ボックス 1">
          <a:extLst xmlns:a="http://schemas.openxmlformats.org/drawingml/2006/main">
            <a:ext uri="{FF2B5EF4-FFF2-40B4-BE49-F238E27FC236}">
              <a16:creationId xmlns:a16="http://schemas.microsoft.com/office/drawing/2014/main" id="{6CB4B700-8CCB-4E5C-8E9F-36B28C49B680}"/>
            </a:ext>
          </a:extLst>
        </cdr:cNvPr>
        <cdr:cNvSpPr txBox="1"/>
      </cdr:nvSpPr>
      <cdr:spPr>
        <a:xfrm xmlns:a="http://schemas.openxmlformats.org/drawingml/2006/main">
          <a:off x="2151427" y="1529296"/>
          <a:ext cx="1153201" cy="1243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0.41674</cdr:x>
      <cdr:y>0.32563</cdr:y>
    </cdr:from>
    <cdr:to>
      <cdr:x>0.59162</cdr:x>
      <cdr:y>0.63713</cdr:y>
    </cdr:to>
    <cdr:sp macro="" textlink="">
      <cdr:nvSpPr>
        <cdr:cNvPr id="5" name="テキスト ボックス 1">
          <a:extLst xmlns:a="http://schemas.openxmlformats.org/drawingml/2006/main">
            <a:ext uri="{FF2B5EF4-FFF2-40B4-BE49-F238E27FC236}">
              <a16:creationId xmlns:a16="http://schemas.microsoft.com/office/drawing/2014/main" id="{B00B9C5C-2265-4904-8824-620423F7C0B8}"/>
            </a:ext>
          </a:extLst>
        </cdr:cNvPr>
        <cdr:cNvSpPr txBox="1"/>
      </cdr:nvSpPr>
      <cdr:spPr>
        <a:xfrm xmlns:a="http://schemas.openxmlformats.org/drawingml/2006/main">
          <a:off x="2498614" y="1263795"/>
          <a:ext cx="1048511" cy="12089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CH</a:t>
          </a:r>
          <a:r>
            <a:rPr lang="en-US" altLang="ja-JP" sz="1400" b="1" baseline="-10000">
              <a:latin typeface="+mn-lt"/>
            </a:rPr>
            <a:t>4</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61</xdr:col>
      <xdr:colOff>27165</xdr:colOff>
      <xdr:row>4</xdr:row>
      <xdr:rowOff>43374</xdr:rowOff>
    </xdr:from>
    <xdr:to>
      <xdr:col>69</xdr:col>
      <xdr:colOff>545510</xdr:colOff>
      <xdr:row>21</xdr:row>
      <xdr:rowOff>45181</xdr:rowOff>
    </xdr:to>
    <xdr:graphicFrame macro="">
      <xdr:nvGraphicFramePr>
        <xdr:cNvPr id="8" name="G_LY_J">
          <a:extLst>
            <a:ext uri="{FF2B5EF4-FFF2-40B4-BE49-F238E27FC236}">
              <a16:creationId xmlns:a16="http://schemas.microsoft.com/office/drawing/2014/main" id="{6DFE4351-125A-4E34-AC34-0CB74FD5FD2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61</xdr:col>
      <xdr:colOff>23338</xdr:colOff>
      <xdr:row>23</xdr:row>
      <xdr:rowOff>156740</xdr:rowOff>
    </xdr:from>
    <xdr:to>
      <xdr:col>69</xdr:col>
      <xdr:colOff>504853</xdr:colOff>
      <xdr:row>42</xdr:row>
      <xdr:rowOff>13963</xdr:rowOff>
    </xdr:to>
    <xdr:graphicFrame macro="">
      <xdr:nvGraphicFramePr>
        <xdr:cNvPr id="10" name="G_BY_J">
          <a:extLst>
            <a:ext uri="{FF2B5EF4-FFF2-40B4-BE49-F238E27FC236}">
              <a16:creationId xmlns:a16="http://schemas.microsoft.com/office/drawing/2014/main" id="{A6B3D9B1-5AA4-466E-BA6D-3D625D7E2A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65</xdr:col>
      <xdr:colOff>182984</xdr:colOff>
      <xdr:row>21</xdr:row>
      <xdr:rowOff>113973</xdr:rowOff>
    </xdr:from>
    <xdr:to>
      <xdr:col>66</xdr:col>
      <xdr:colOff>162018</xdr:colOff>
      <xdr:row>24</xdr:row>
      <xdr:rowOff>173949</xdr:rowOff>
    </xdr:to>
    <xdr:sp macro="" textlink="">
      <xdr:nvSpPr>
        <xdr:cNvPr id="14" name="矢印: 下 13">
          <a:extLst>
            <a:ext uri="{FF2B5EF4-FFF2-40B4-BE49-F238E27FC236}">
              <a16:creationId xmlns:a16="http://schemas.microsoft.com/office/drawing/2014/main" id="{56E19BC1-8E8E-42A2-BFCE-3CC34771931C}"/>
            </a:ext>
          </a:extLst>
        </xdr:cNvPr>
        <xdr:cNvSpPr/>
      </xdr:nvSpPr>
      <xdr:spPr bwMode="auto">
        <a:xfrm flipV="1">
          <a:off x="28107109" y="4654223"/>
          <a:ext cx="709284" cy="63147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70</xdr:col>
      <xdr:colOff>237533</xdr:colOff>
      <xdr:row>4</xdr:row>
      <xdr:rowOff>64013</xdr:rowOff>
    </xdr:from>
    <xdr:to>
      <xdr:col>78</xdr:col>
      <xdr:colOff>251030</xdr:colOff>
      <xdr:row>21</xdr:row>
      <xdr:rowOff>62645</xdr:rowOff>
    </xdr:to>
    <xdr:graphicFrame macro="">
      <xdr:nvGraphicFramePr>
        <xdr:cNvPr id="15" name="G_LY_E">
          <a:extLst>
            <a:ext uri="{FF2B5EF4-FFF2-40B4-BE49-F238E27FC236}">
              <a16:creationId xmlns:a16="http://schemas.microsoft.com/office/drawing/2014/main" id="{BBAE6678-3322-4919-8C7C-DAC07F096B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73</xdr:col>
      <xdr:colOff>649893</xdr:colOff>
      <xdr:row>21</xdr:row>
      <xdr:rowOff>105316</xdr:rowOff>
    </xdr:from>
    <xdr:to>
      <xdr:col>74</xdr:col>
      <xdr:colOff>680362</xdr:colOff>
      <xdr:row>24</xdr:row>
      <xdr:rowOff>165292</xdr:rowOff>
    </xdr:to>
    <xdr:sp macro="" textlink="">
      <xdr:nvSpPr>
        <xdr:cNvPr id="16" name="矢印: 下 15">
          <a:extLst>
            <a:ext uri="{FF2B5EF4-FFF2-40B4-BE49-F238E27FC236}">
              <a16:creationId xmlns:a16="http://schemas.microsoft.com/office/drawing/2014/main" id="{619EFC87-724B-4E4D-B009-A192C04551B9}"/>
            </a:ext>
          </a:extLst>
        </xdr:cNvPr>
        <xdr:cNvSpPr/>
      </xdr:nvSpPr>
      <xdr:spPr bwMode="auto">
        <a:xfrm flipV="1">
          <a:off x="34416018" y="4645566"/>
          <a:ext cx="760719" cy="63147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70</xdr:col>
      <xdr:colOff>341389</xdr:colOff>
      <xdr:row>24</xdr:row>
      <xdr:rowOff>3811</xdr:rowOff>
    </xdr:from>
    <xdr:to>
      <xdr:col>78</xdr:col>
      <xdr:colOff>328692</xdr:colOff>
      <xdr:row>42</xdr:row>
      <xdr:rowOff>45185</xdr:rowOff>
    </xdr:to>
    <xdr:graphicFrame macro="">
      <xdr:nvGraphicFramePr>
        <xdr:cNvPr id="17" name="G_BY_E">
          <a:extLst>
            <a:ext uri="{FF2B5EF4-FFF2-40B4-BE49-F238E27FC236}">
              <a16:creationId xmlns:a16="http://schemas.microsoft.com/office/drawing/2014/main" id="{1FCC657B-2B2C-49B9-93BA-FD742237468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0.36941</cdr:x>
      <cdr:y>0.36321</cdr:y>
    </cdr:from>
    <cdr:to>
      <cdr:x>0.61996</cdr:x>
      <cdr:y>0.71841</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167200" y="1288586"/>
          <a:ext cx="1469890" cy="126016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mn-lt"/>
              <a:ea typeface="+mn-ea"/>
            </a:rPr>
            <a:t>N</a:t>
          </a:r>
          <a:r>
            <a:rPr kumimoji="1" lang="en-US" altLang="ja-JP" sz="1400" b="1" baseline="-25000">
              <a:latin typeface="+mn-lt"/>
              <a:ea typeface="+mn-ea"/>
              <a:cs typeface="Calibri" panose="020F0502020204030204" pitchFamily="34" charset="0"/>
            </a:rPr>
            <a:t>2</a:t>
          </a:r>
          <a:r>
            <a:rPr kumimoji="1" lang="en-US" altLang="ja-JP" sz="1400" b="1">
              <a:latin typeface="+mn-lt"/>
              <a:ea typeface="+mn-ea"/>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0.40078</cdr:x>
      <cdr:y>0.3486</cdr:y>
    </cdr:from>
    <cdr:to>
      <cdr:x>0.58768</cdr:x>
      <cdr:y>0.71674</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2335234" y="1230906"/>
          <a:ext cx="1089014" cy="12999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1400" b="1">
              <a:latin typeface="Calibri" panose="020F0502020204030204" pitchFamily="34" charset="0"/>
              <a:ea typeface="+mn-ea"/>
              <a:cs typeface="Calibri" panose="020F0502020204030204" pitchFamily="34" charset="0"/>
            </a:rPr>
            <a:t>N</a:t>
          </a:r>
          <a:r>
            <a:rPr kumimoji="1" lang="en-US" altLang="ja-JP" sz="1400" b="1" baseline="-25000">
              <a:latin typeface="Calibri" panose="020F0502020204030204" pitchFamily="34" charset="0"/>
              <a:ea typeface="+mn-ea"/>
              <a:cs typeface="Calibri" panose="020F0502020204030204" pitchFamily="34" charset="0"/>
            </a:rPr>
            <a:t>2</a:t>
          </a:r>
          <a:r>
            <a:rPr kumimoji="1" lang="en-US" altLang="ja-JP" sz="1400" b="1">
              <a:latin typeface="Calibri" panose="020F0502020204030204" pitchFamily="34" charset="0"/>
              <a:ea typeface="+mn-ea"/>
              <a:cs typeface="Calibri" panose="020F0502020204030204" pitchFamily="34" charset="0"/>
            </a:rPr>
            <a:t>O</a:t>
          </a:r>
        </a:p>
        <a:p xmlns:a="http://schemas.openxmlformats.org/drawingml/2006/main">
          <a:pPr algn="ctr"/>
          <a:r>
            <a:rPr kumimoji="1" lang="ja-JP" altLang="en-US" sz="1300" b="1">
              <a:latin typeface="+mn-ea"/>
              <a:ea typeface="+mn-ea"/>
            </a:rPr>
            <a:t>排出量</a:t>
          </a:r>
        </a:p>
        <a:p xmlns:a="http://schemas.openxmlformats.org/drawingml/2006/main">
          <a:pPr algn="ctr"/>
          <a:endParaRPr kumimoji="1" lang="en-US" altLang="ja-JP" sz="1600"/>
        </a:p>
        <a:p xmlns:a="http://schemas.openxmlformats.org/drawingml/2006/main">
          <a:pPr algn="ctr"/>
          <a:endParaRPr kumimoji="1" lang="en-US" altLang="ja-JP" sz="1600"/>
        </a:p>
        <a:p xmlns:a="http://schemas.openxmlformats.org/drawingml/2006/main">
          <a:pPr algn="ctr"/>
          <a:r>
            <a:rPr kumimoji="1" lang="ja-JP" altLang="en-US" sz="1200"/>
            <a:t>（</a:t>
          </a:r>
          <a:r>
            <a:rPr kumimoji="1" lang="en-US" altLang="ja-JP" sz="1200"/>
            <a:t>CO</a:t>
          </a:r>
          <a:r>
            <a:rPr kumimoji="1" lang="en-US" altLang="ja-JP" sz="1200" baseline="-25000"/>
            <a:t>2</a:t>
          </a:r>
          <a:r>
            <a:rPr kumimoji="1" lang="ja-JP" altLang="en-US" sz="1200"/>
            <a:t>換算）</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0.37743</cdr:x>
      <cdr:y>0.34921</cdr:y>
    </cdr:from>
    <cdr:to>
      <cdr:x>0.61615</cdr:x>
      <cdr:y>0.60759</cdr:y>
    </cdr:to>
    <cdr:sp macro="" textlink="">
      <cdr:nvSpPr>
        <cdr:cNvPr id="4" name="テキスト ボックス 1">
          <a:extLst xmlns:a="http://schemas.openxmlformats.org/drawingml/2006/main">
            <a:ext uri="{FF2B5EF4-FFF2-40B4-BE49-F238E27FC236}">
              <a16:creationId xmlns:a16="http://schemas.microsoft.com/office/drawing/2014/main" id="{0F7FED3F-5D45-452D-8E42-5D38DE5E6DD6}"/>
            </a:ext>
          </a:extLst>
        </cdr:cNvPr>
        <cdr:cNvSpPr txBox="1"/>
      </cdr:nvSpPr>
      <cdr:spPr>
        <a:xfrm xmlns:a="http://schemas.openxmlformats.org/drawingml/2006/main">
          <a:off x="2204392" y="1195806"/>
          <a:ext cx="1394258" cy="884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0.37784</cdr:x>
      <cdr:y>0.35445</cdr:y>
    </cdr:from>
    <cdr:to>
      <cdr:x>0.61657</cdr:x>
      <cdr:y>0.61307</cdr:y>
    </cdr:to>
    <cdr:sp macro="" textlink="">
      <cdr:nvSpPr>
        <cdr:cNvPr id="5" name="テキスト ボックス 1">
          <a:extLst xmlns:a="http://schemas.openxmlformats.org/drawingml/2006/main">
            <a:ext uri="{FF2B5EF4-FFF2-40B4-BE49-F238E27FC236}">
              <a16:creationId xmlns:a16="http://schemas.microsoft.com/office/drawing/2014/main" id="{DE92AF5C-B86D-4D02-9BE3-989D7D08EC79}"/>
            </a:ext>
          </a:extLst>
        </cdr:cNvPr>
        <cdr:cNvSpPr txBox="1"/>
      </cdr:nvSpPr>
      <cdr:spPr>
        <a:xfrm xmlns:a="http://schemas.openxmlformats.org/drawingml/2006/main">
          <a:off x="2196925" y="1254915"/>
          <a:ext cx="1388063" cy="9156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a:t>
          </a:r>
          <a:r>
            <a:rPr lang="en-US" altLang="ja-JP" sz="1400" b="1" baseline="-10000">
              <a:latin typeface="+mn-lt"/>
            </a:rPr>
            <a:t>2</a:t>
          </a:r>
          <a:r>
            <a:rPr lang="en-US" altLang="ja-JP" sz="1400" b="1">
              <a:latin typeface="+mn-lt"/>
            </a:rPr>
            <a:t>O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8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68</xdr:col>
      <xdr:colOff>606531</xdr:colOff>
      <xdr:row>18</xdr:row>
      <xdr:rowOff>94911</xdr:rowOff>
    </xdr:from>
    <xdr:to>
      <xdr:col>69</xdr:col>
      <xdr:colOff>604872</xdr:colOff>
      <xdr:row>21</xdr:row>
      <xdr:rowOff>109962</xdr:rowOff>
    </xdr:to>
    <xdr:sp macro="" textlink="">
      <xdr:nvSpPr>
        <xdr:cNvPr id="31" name="矢印: 下 30">
          <a:extLst>
            <a:ext uri="{FF2B5EF4-FFF2-40B4-BE49-F238E27FC236}">
              <a16:creationId xmlns:a16="http://schemas.microsoft.com/office/drawing/2014/main" id="{12CDAB75-E9F7-40DD-A7C0-C66A75BBE7EC}"/>
            </a:ext>
          </a:extLst>
        </xdr:cNvPr>
        <xdr:cNvSpPr/>
      </xdr:nvSpPr>
      <xdr:spPr bwMode="auto">
        <a:xfrm rot="16200000" flipH="1" flipV="1">
          <a:off x="33768988" y="4437142"/>
          <a:ext cx="657990" cy="73652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61</xdr:col>
      <xdr:colOff>374197</xdr:colOff>
      <xdr:row>36</xdr:row>
      <xdr:rowOff>62933</xdr:rowOff>
    </xdr:from>
    <xdr:to>
      <xdr:col>67</xdr:col>
      <xdr:colOff>687177</xdr:colOff>
      <xdr:row>55</xdr:row>
      <xdr:rowOff>200232</xdr:rowOff>
    </xdr:to>
    <xdr:graphicFrame macro="">
      <xdr:nvGraphicFramePr>
        <xdr:cNvPr id="42" name="G_PFCs_LY_J">
          <a:extLst>
            <a:ext uri="{FF2B5EF4-FFF2-40B4-BE49-F238E27FC236}">
              <a16:creationId xmlns:a16="http://schemas.microsoft.com/office/drawing/2014/main" id="{98005F59-AC7A-4F22-A79F-00CC5484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68</xdr:col>
      <xdr:colOff>507273</xdr:colOff>
      <xdr:row>44</xdr:row>
      <xdr:rowOff>47625</xdr:rowOff>
    </xdr:from>
    <xdr:to>
      <xdr:col>69</xdr:col>
      <xdr:colOff>518312</xdr:colOff>
      <xdr:row>47</xdr:row>
      <xdr:rowOff>79366</xdr:rowOff>
    </xdr:to>
    <xdr:sp macro="" textlink="">
      <xdr:nvSpPr>
        <xdr:cNvPr id="43" name="矢印: 下 42">
          <a:extLst>
            <a:ext uri="{FF2B5EF4-FFF2-40B4-BE49-F238E27FC236}">
              <a16:creationId xmlns:a16="http://schemas.microsoft.com/office/drawing/2014/main" id="{01EC487A-A012-4F15-8969-3503889D78A2}"/>
            </a:ext>
          </a:extLst>
        </xdr:cNvPr>
        <xdr:cNvSpPr/>
      </xdr:nvSpPr>
      <xdr:spPr bwMode="auto">
        <a:xfrm rot="16200000" flipH="1" flipV="1">
          <a:off x="33782468" y="9669566"/>
          <a:ext cx="655196" cy="738403"/>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71</xdr:col>
      <xdr:colOff>226377</xdr:colOff>
      <xdr:row>34</xdr:row>
      <xdr:rowOff>114509</xdr:rowOff>
    </xdr:from>
    <xdr:to>
      <xdr:col>77</xdr:col>
      <xdr:colOff>447284</xdr:colOff>
      <xdr:row>54</xdr:row>
      <xdr:rowOff>29808</xdr:rowOff>
    </xdr:to>
    <xdr:graphicFrame macro="">
      <xdr:nvGraphicFramePr>
        <xdr:cNvPr id="44" name="G_PFCs_BY_J">
          <a:extLst>
            <a:ext uri="{FF2B5EF4-FFF2-40B4-BE49-F238E27FC236}">
              <a16:creationId xmlns:a16="http://schemas.microsoft.com/office/drawing/2014/main" id="{8882BEAA-9EB2-4E93-BE51-A0D6F886E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61</xdr:col>
      <xdr:colOff>357187</xdr:colOff>
      <xdr:row>56</xdr:row>
      <xdr:rowOff>202406</xdr:rowOff>
    </xdr:from>
    <xdr:to>
      <xdr:col>68</xdr:col>
      <xdr:colOff>626417</xdr:colOff>
      <xdr:row>77</xdr:row>
      <xdr:rowOff>54793</xdr:rowOff>
    </xdr:to>
    <xdr:graphicFrame macro="">
      <xdr:nvGraphicFramePr>
        <xdr:cNvPr id="47" name="G_SF6_LY_J">
          <a:extLst>
            <a:ext uri="{FF2B5EF4-FFF2-40B4-BE49-F238E27FC236}">
              <a16:creationId xmlns:a16="http://schemas.microsoft.com/office/drawing/2014/main" id="{9A7FF06C-7A4F-4489-B83B-9856A418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69</xdr:col>
      <xdr:colOff>51587</xdr:colOff>
      <xdr:row>66</xdr:row>
      <xdr:rowOff>83344</xdr:rowOff>
    </xdr:from>
    <xdr:to>
      <xdr:col>70</xdr:col>
      <xdr:colOff>62626</xdr:colOff>
      <xdr:row>69</xdr:row>
      <xdr:rowOff>94426</xdr:rowOff>
    </xdr:to>
    <xdr:sp macro="" textlink="">
      <xdr:nvSpPr>
        <xdr:cNvPr id="48" name="矢印: 下 47">
          <a:extLst>
            <a:ext uri="{FF2B5EF4-FFF2-40B4-BE49-F238E27FC236}">
              <a16:creationId xmlns:a16="http://schemas.microsoft.com/office/drawing/2014/main" id="{8EA23436-A6D0-44BE-A206-7741A532DF13}"/>
            </a:ext>
          </a:extLst>
        </xdr:cNvPr>
        <xdr:cNvSpPr/>
      </xdr:nvSpPr>
      <xdr:spPr bwMode="auto">
        <a:xfrm rot="16200000" flipH="1" flipV="1">
          <a:off x="33960567" y="14632802"/>
          <a:ext cx="654018" cy="74922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69</xdr:col>
      <xdr:colOff>642929</xdr:colOff>
      <xdr:row>56</xdr:row>
      <xdr:rowOff>168100</xdr:rowOff>
    </xdr:from>
    <xdr:to>
      <xdr:col>77</xdr:col>
      <xdr:colOff>228778</xdr:colOff>
      <xdr:row>77</xdr:row>
      <xdr:rowOff>25250</xdr:rowOff>
    </xdr:to>
    <xdr:graphicFrame macro="">
      <xdr:nvGraphicFramePr>
        <xdr:cNvPr id="49" name="G_SF6_BY_J">
          <a:extLst>
            <a:ext uri="{FF2B5EF4-FFF2-40B4-BE49-F238E27FC236}">
              <a16:creationId xmlns:a16="http://schemas.microsoft.com/office/drawing/2014/main" id="{E980CF2D-F643-4E4E-83DB-A6E49FE62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61</xdr:col>
      <xdr:colOff>408888</xdr:colOff>
      <xdr:row>87</xdr:row>
      <xdr:rowOff>92458</xdr:rowOff>
    </xdr:from>
    <xdr:to>
      <xdr:col>68</xdr:col>
      <xdr:colOff>513959</xdr:colOff>
      <xdr:row>107</xdr:row>
      <xdr:rowOff>64918</xdr:rowOff>
    </xdr:to>
    <xdr:graphicFrame macro="">
      <xdr:nvGraphicFramePr>
        <xdr:cNvPr id="51" name="G_NF3_LY_J">
          <a:extLst>
            <a:ext uri="{FF2B5EF4-FFF2-40B4-BE49-F238E27FC236}">
              <a16:creationId xmlns:a16="http://schemas.microsoft.com/office/drawing/2014/main" id="{B1A09A12-EB43-44D0-B9CA-9B5EA8EED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70</xdr:col>
      <xdr:colOff>608439</xdr:colOff>
      <xdr:row>87</xdr:row>
      <xdr:rowOff>166765</xdr:rowOff>
    </xdr:from>
    <xdr:to>
      <xdr:col>77</xdr:col>
      <xdr:colOff>544612</xdr:colOff>
      <xdr:row>107</xdr:row>
      <xdr:rowOff>105631</xdr:rowOff>
    </xdr:to>
    <xdr:graphicFrame macro="">
      <xdr:nvGraphicFramePr>
        <xdr:cNvPr id="52" name="G_NF3_BY_J">
          <a:extLst>
            <a:ext uri="{FF2B5EF4-FFF2-40B4-BE49-F238E27FC236}">
              <a16:creationId xmlns:a16="http://schemas.microsoft.com/office/drawing/2014/main" id="{082663F3-E0AE-4A44-B3F1-6896C72C6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69</xdr:col>
      <xdr:colOff>168799</xdr:colOff>
      <xdr:row>94</xdr:row>
      <xdr:rowOff>172479</xdr:rowOff>
    </xdr:from>
    <xdr:to>
      <xdr:col>70</xdr:col>
      <xdr:colOff>173488</xdr:colOff>
      <xdr:row>97</xdr:row>
      <xdr:rowOff>189910</xdr:rowOff>
    </xdr:to>
    <xdr:sp macro="" textlink="">
      <xdr:nvSpPr>
        <xdr:cNvPr id="54" name="矢印: 下 53">
          <a:extLst>
            <a:ext uri="{FF2B5EF4-FFF2-40B4-BE49-F238E27FC236}">
              <a16:creationId xmlns:a16="http://schemas.microsoft.com/office/drawing/2014/main" id="{6955CAAF-C143-4560-A442-93C269168AB2}"/>
            </a:ext>
          </a:extLst>
        </xdr:cNvPr>
        <xdr:cNvSpPr/>
      </xdr:nvSpPr>
      <xdr:spPr bwMode="auto">
        <a:xfrm rot="16200000" flipH="1" flipV="1">
          <a:off x="34071428" y="20681413"/>
          <a:ext cx="660369" cy="742878"/>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80</xdr:col>
      <xdr:colOff>431036</xdr:colOff>
      <xdr:row>34</xdr:row>
      <xdr:rowOff>99561</xdr:rowOff>
    </xdr:from>
    <xdr:to>
      <xdr:col>86</xdr:col>
      <xdr:colOff>658520</xdr:colOff>
      <xdr:row>54</xdr:row>
      <xdr:rowOff>30485</xdr:rowOff>
    </xdr:to>
    <xdr:graphicFrame macro="">
      <xdr:nvGraphicFramePr>
        <xdr:cNvPr id="55" name="G_PFCs_LY_E">
          <a:extLst>
            <a:ext uri="{FF2B5EF4-FFF2-40B4-BE49-F238E27FC236}">
              <a16:creationId xmlns:a16="http://schemas.microsoft.com/office/drawing/2014/main" id="{6814EF29-90E3-4F6C-8DEB-2257A3AA3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88</xdr:col>
      <xdr:colOff>229513</xdr:colOff>
      <xdr:row>42</xdr:row>
      <xdr:rowOff>158891</xdr:rowOff>
    </xdr:from>
    <xdr:to>
      <xdr:col>89</xdr:col>
      <xdr:colOff>243727</xdr:colOff>
      <xdr:row>45</xdr:row>
      <xdr:rowOff>199977</xdr:rowOff>
    </xdr:to>
    <xdr:sp macro="" textlink="">
      <xdr:nvSpPr>
        <xdr:cNvPr id="56" name="矢印: 下 55">
          <a:extLst>
            <a:ext uri="{FF2B5EF4-FFF2-40B4-BE49-F238E27FC236}">
              <a16:creationId xmlns:a16="http://schemas.microsoft.com/office/drawing/2014/main" id="{9F19E624-7699-4C3E-82E9-50B24D7B0C59}"/>
            </a:ext>
          </a:extLst>
        </xdr:cNvPr>
        <xdr:cNvSpPr/>
      </xdr:nvSpPr>
      <xdr:spPr bwMode="auto">
        <a:xfrm rot="16200000" flipH="1" flipV="1">
          <a:off x="48057553" y="9376942"/>
          <a:ext cx="647223" cy="741576"/>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90</xdr:col>
      <xdr:colOff>219895</xdr:colOff>
      <xdr:row>34</xdr:row>
      <xdr:rowOff>121901</xdr:rowOff>
    </xdr:from>
    <xdr:to>
      <xdr:col>97</xdr:col>
      <xdr:colOff>424795</xdr:colOff>
      <xdr:row>54</xdr:row>
      <xdr:rowOff>67028</xdr:rowOff>
    </xdr:to>
    <xdr:graphicFrame macro="">
      <xdr:nvGraphicFramePr>
        <xdr:cNvPr id="57" name="G_PFCs_BY_E">
          <a:extLst>
            <a:ext uri="{FF2B5EF4-FFF2-40B4-BE49-F238E27FC236}">
              <a16:creationId xmlns:a16="http://schemas.microsoft.com/office/drawing/2014/main" id="{46742482-7210-4ABA-8409-3FF3099A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80</xdr:col>
      <xdr:colOff>415091</xdr:colOff>
      <xdr:row>57</xdr:row>
      <xdr:rowOff>38767</xdr:rowOff>
    </xdr:from>
    <xdr:to>
      <xdr:col>87</xdr:col>
      <xdr:colOff>667385</xdr:colOff>
      <xdr:row>77</xdr:row>
      <xdr:rowOff>113294</xdr:rowOff>
    </xdr:to>
    <xdr:graphicFrame macro="">
      <xdr:nvGraphicFramePr>
        <xdr:cNvPr id="61" name="G_SF6_LY_E">
          <a:extLst>
            <a:ext uri="{FF2B5EF4-FFF2-40B4-BE49-F238E27FC236}">
              <a16:creationId xmlns:a16="http://schemas.microsoft.com/office/drawing/2014/main" id="{DA152F78-EF11-4CC6-AD5B-9F6BBFDF4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88</xdr:col>
      <xdr:colOff>340501</xdr:colOff>
      <xdr:row>65</xdr:row>
      <xdr:rowOff>128353</xdr:rowOff>
    </xdr:from>
    <xdr:to>
      <xdr:col>89</xdr:col>
      <xdr:colOff>351544</xdr:colOff>
      <xdr:row>68</xdr:row>
      <xdr:rowOff>123558</xdr:rowOff>
    </xdr:to>
    <xdr:sp macro="" textlink="">
      <xdr:nvSpPr>
        <xdr:cNvPr id="63" name="矢印: 下 62">
          <a:extLst>
            <a:ext uri="{FF2B5EF4-FFF2-40B4-BE49-F238E27FC236}">
              <a16:creationId xmlns:a16="http://schemas.microsoft.com/office/drawing/2014/main" id="{FEB13424-CE0D-4F9B-BBA4-96BAECA63123}"/>
            </a:ext>
          </a:extLst>
        </xdr:cNvPr>
        <xdr:cNvSpPr/>
      </xdr:nvSpPr>
      <xdr:spPr bwMode="auto">
        <a:xfrm rot="16200000" flipH="1" flipV="1">
          <a:off x="48282982" y="14455560"/>
          <a:ext cx="638143" cy="74922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90</xdr:col>
      <xdr:colOff>355983</xdr:colOff>
      <xdr:row>56</xdr:row>
      <xdr:rowOff>128177</xdr:rowOff>
    </xdr:from>
    <xdr:to>
      <xdr:col>97</xdr:col>
      <xdr:colOff>557116</xdr:colOff>
      <xdr:row>77</xdr:row>
      <xdr:rowOff>2672</xdr:rowOff>
    </xdr:to>
    <xdr:graphicFrame macro="">
      <xdr:nvGraphicFramePr>
        <xdr:cNvPr id="65" name="G_SF6_BY_E">
          <a:extLst>
            <a:ext uri="{FF2B5EF4-FFF2-40B4-BE49-F238E27FC236}">
              <a16:creationId xmlns:a16="http://schemas.microsoft.com/office/drawing/2014/main" id="{DBE52DAC-AE13-4EF6-9246-667D2B4B3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80</xdr:col>
      <xdr:colOff>357576</xdr:colOff>
      <xdr:row>87</xdr:row>
      <xdr:rowOff>152863</xdr:rowOff>
    </xdr:from>
    <xdr:to>
      <xdr:col>87</xdr:col>
      <xdr:colOff>338088</xdr:colOff>
      <xdr:row>107</xdr:row>
      <xdr:rowOff>118972</xdr:rowOff>
    </xdr:to>
    <xdr:graphicFrame macro="">
      <xdr:nvGraphicFramePr>
        <xdr:cNvPr id="71" name="G_NF3_LY_E">
          <a:extLst>
            <a:ext uri="{FF2B5EF4-FFF2-40B4-BE49-F238E27FC236}">
              <a16:creationId xmlns:a16="http://schemas.microsoft.com/office/drawing/2014/main" id="{BC633240-F122-41D8-A707-2F7E4BC54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88</xdr:col>
      <xdr:colOff>314469</xdr:colOff>
      <xdr:row>94</xdr:row>
      <xdr:rowOff>162850</xdr:rowOff>
    </xdr:from>
    <xdr:to>
      <xdr:col>89</xdr:col>
      <xdr:colOff>331862</xdr:colOff>
      <xdr:row>97</xdr:row>
      <xdr:rowOff>170755</xdr:rowOff>
    </xdr:to>
    <xdr:sp macro="" textlink="">
      <xdr:nvSpPr>
        <xdr:cNvPr id="76" name="矢印: 下 75">
          <a:extLst>
            <a:ext uri="{FF2B5EF4-FFF2-40B4-BE49-F238E27FC236}">
              <a16:creationId xmlns:a16="http://schemas.microsoft.com/office/drawing/2014/main" id="{931C954B-0C39-47AE-A028-82C6756D7C14}"/>
            </a:ext>
          </a:extLst>
        </xdr:cNvPr>
        <xdr:cNvSpPr/>
      </xdr:nvSpPr>
      <xdr:spPr bwMode="auto">
        <a:xfrm rot="16200000" flipH="1" flipV="1">
          <a:off x="48253775" y="20660670"/>
          <a:ext cx="650843" cy="75557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90</xdr:col>
      <xdr:colOff>379311</xdr:colOff>
      <xdr:row>87</xdr:row>
      <xdr:rowOff>193484</xdr:rowOff>
    </xdr:from>
    <xdr:to>
      <xdr:col>97</xdr:col>
      <xdr:colOff>359823</xdr:colOff>
      <xdr:row>107</xdr:row>
      <xdr:rowOff>163283</xdr:rowOff>
    </xdr:to>
    <xdr:graphicFrame macro="">
      <xdr:nvGraphicFramePr>
        <xdr:cNvPr id="78" name="G_NF3_BY_E">
          <a:extLst>
            <a:ext uri="{FF2B5EF4-FFF2-40B4-BE49-F238E27FC236}">
              <a16:creationId xmlns:a16="http://schemas.microsoft.com/office/drawing/2014/main" id="{749F70B9-03C5-4A31-B545-6827AD684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88</xdr:col>
      <xdr:colOff>574798</xdr:colOff>
      <xdr:row>15</xdr:row>
      <xdr:rowOff>191781</xdr:rowOff>
    </xdr:from>
    <xdr:to>
      <xdr:col>89</xdr:col>
      <xdr:colOff>576313</xdr:colOff>
      <xdr:row>18</xdr:row>
      <xdr:rowOff>193796</xdr:rowOff>
    </xdr:to>
    <xdr:sp macro="" textlink="">
      <xdr:nvSpPr>
        <xdr:cNvPr id="37" name="矢印: 下 36">
          <a:extLst>
            <a:ext uri="{FF2B5EF4-FFF2-40B4-BE49-F238E27FC236}">
              <a16:creationId xmlns:a16="http://schemas.microsoft.com/office/drawing/2014/main" id="{9EB0BCB0-1FBD-4F32-9101-426F54FDFC12}"/>
            </a:ext>
          </a:extLst>
        </xdr:cNvPr>
        <xdr:cNvSpPr/>
      </xdr:nvSpPr>
      <xdr:spPr bwMode="auto">
        <a:xfrm rot="16200000" flipH="1" flipV="1">
          <a:off x="48643691" y="3878955"/>
          <a:ext cx="644150" cy="739969"/>
        </a:xfrm>
        <a:prstGeom prst="downArrow">
          <a:avLst/>
        </a:prstGeom>
        <a:solidFill>
          <a:schemeClr val="bg1">
            <a:lumMod val="50000"/>
          </a:schemeClr>
        </a:solidFill>
        <a:ln w="38100" cap="flat" cmpd="dbl"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59</xdr:col>
      <xdr:colOff>607484</xdr:colOff>
      <xdr:row>10</xdr:row>
      <xdr:rowOff>142877</xdr:rowOff>
    </xdr:from>
    <xdr:to>
      <xdr:col>68</xdr:col>
      <xdr:colOff>455167</xdr:colOff>
      <xdr:row>30</xdr:row>
      <xdr:rowOff>176627</xdr:rowOff>
    </xdr:to>
    <xdr:graphicFrame macro="">
      <xdr:nvGraphicFramePr>
        <xdr:cNvPr id="4" name="G_HFCs_LY_J">
          <a:extLst>
            <a:ext uri="{FF2B5EF4-FFF2-40B4-BE49-F238E27FC236}">
              <a16:creationId xmlns:a16="http://schemas.microsoft.com/office/drawing/2014/main" id="{D30157CD-2DA1-41B8-A69C-9CF182AF965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65</xdr:col>
      <xdr:colOff>330174</xdr:colOff>
      <xdr:row>21</xdr:row>
      <xdr:rowOff>21769</xdr:rowOff>
    </xdr:from>
    <xdr:to>
      <xdr:col>69</xdr:col>
      <xdr:colOff>492880</xdr:colOff>
      <xdr:row>30</xdr:row>
      <xdr:rowOff>136750</xdr:rowOff>
    </xdr:to>
    <xdr:graphicFrame macro="">
      <xdr:nvGraphicFramePr>
        <xdr:cNvPr id="5" name="グラフ 4">
          <a:extLst>
            <a:ext uri="{FF2B5EF4-FFF2-40B4-BE49-F238E27FC236}">
              <a16:creationId xmlns:a16="http://schemas.microsoft.com/office/drawing/2014/main" id="{0FB05C70-64BD-E184-A54A-7BF98EFB25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70</xdr:col>
      <xdr:colOff>38091</xdr:colOff>
      <xdr:row>10</xdr:row>
      <xdr:rowOff>123825</xdr:rowOff>
    </xdr:from>
    <xdr:to>
      <xdr:col>78</xdr:col>
      <xdr:colOff>385788</xdr:colOff>
      <xdr:row>30</xdr:row>
      <xdr:rowOff>157575</xdr:rowOff>
    </xdr:to>
    <xdr:graphicFrame macro="">
      <xdr:nvGraphicFramePr>
        <xdr:cNvPr id="8" name="G_HFCs_BY_J">
          <a:extLst>
            <a:ext uri="{FF2B5EF4-FFF2-40B4-BE49-F238E27FC236}">
              <a16:creationId xmlns:a16="http://schemas.microsoft.com/office/drawing/2014/main" id="{8ED3C0E2-3DA5-4628-854F-391E955B25A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75</xdr:col>
      <xdr:colOff>276896</xdr:colOff>
      <xdr:row>20</xdr:row>
      <xdr:rowOff>27347</xdr:rowOff>
    </xdr:from>
    <xdr:to>
      <xdr:col>79</xdr:col>
      <xdr:colOff>673545</xdr:colOff>
      <xdr:row>30</xdr:row>
      <xdr:rowOff>123143</xdr:rowOff>
    </xdr:to>
    <xdr:graphicFrame macro="">
      <xdr:nvGraphicFramePr>
        <xdr:cNvPr id="9" name="グラフ 8">
          <a:extLst>
            <a:ext uri="{FF2B5EF4-FFF2-40B4-BE49-F238E27FC236}">
              <a16:creationId xmlns:a16="http://schemas.microsoft.com/office/drawing/2014/main" id="{CC7D52F7-9192-4983-AEC1-C3B6CACDFBC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79</xdr:col>
      <xdr:colOff>489844</xdr:colOff>
      <xdr:row>9</xdr:row>
      <xdr:rowOff>65313</xdr:rowOff>
    </xdr:from>
    <xdr:to>
      <xdr:col>87</xdr:col>
      <xdr:colOff>392811</xdr:colOff>
      <xdr:row>29</xdr:row>
      <xdr:rowOff>99063</xdr:rowOff>
    </xdr:to>
    <xdr:grpSp>
      <xdr:nvGrpSpPr>
        <xdr:cNvPr id="11" name="グループ化 10">
          <a:extLst>
            <a:ext uri="{FF2B5EF4-FFF2-40B4-BE49-F238E27FC236}">
              <a16:creationId xmlns:a16="http://schemas.microsoft.com/office/drawing/2014/main" id="{DBC43590-7371-89F1-BB3A-F47E1450EF1A}"/>
            </a:ext>
          </a:extLst>
        </xdr:cNvPr>
        <xdr:cNvGrpSpPr>
          <a:grpSpLocks noChangeAspect="1"/>
        </xdr:cNvGrpSpPr>
      </xdr:nvGrpSpPr>
      <xdr:grpSpPr>
        <a:xfrm>
          <a:off x="41561644" y="2484663"/>
          <a:ext cx="5770367" cy="4224750"/>
          <a:chOff x="41107178" y="1333500"/>
          <a:chExt cx="5670065" cy="4033198"/>
        </a:xfrm>
      </xdr:grpSpPr>
      <xdr:graphicFrame macro="">
        <xdr:nvGraphicFramePr>
          <xdr:cNvPr id="2" name="G_HFCs_LY_J">
            <a:extLst>
              <a:ext uri="{FF2B5EF4-FFF2-40B4-BE49-F238E27FC236}">
                <a16:creationId xmlns:a16="http://schemas.microsoft.com/office/drawing/2014/main" id="{589D055C-CA93-4CD6-AEA1-5393A9C46C2A}"/>
              </a:ext>
            </a:extLst>
          </xdr:cNvPr>
          <xdr:cNvGraphicFramePr>
            <a:graphicFrameLocks/>
          </xdr:cNvGraphicFramePr>
        </xdr:nvGraphicFramePr>
        <xdr:xfrm>
          <a:off x="41107178" y="1333500"/>
          <a:ext cx="5670065" cy="4033198"/>
        </xdr:xfrm>
        <a:graphic>
          <a:graphicData uri="http://schemas.openxmlformats.org/drawingml/2006/chart">
            <c:chart xmlns:c="http://schemas.openxmlformats.org/drawingml/2006/chart" xmlns:r="http://schemas.openxmlformats.org/officeDocument/2006/relationships" r:id="rId17"/>
          </a:graphicData>
        </a:graphic>
      </xdr:graphicFrame>
      <xdr:sp macro="" textlink="">
        <xdr:nvSpPr>
          <xdr:cNvPr id="3" name="テキスト ボックス 1">
            <a:extLst>
              <a:ext uri="{FF2B5EF4-FFF2-40B4-BE49-F238E27FC236}">
                <a16:creationId xmlns:a16="http://schemas.microsoft.com/office/drawing/2014/main" id="{B79F6176-C92E-8AFE-8E7E-06F2CE304422}"/>
              </a:ext>
            </a:extLst>
          </xdr:cNvPr>
          <xdr:cNvSpPr txBox="1"/>
        </xdr:nvSpPr>
        <xdr:spPr>
          <a:xfrm>
            <a:off x="43325143" y="3007179"/>
            <a:ext cx="1659910" cy="11617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latin typeface="+mn-lt"/>
              </a:rPr>
              <a:t>HFCs </a:t>
            </a:r>
          </a:p>
          <a:p>
            <a:pPr algn="ctr"/>
            <a:r>
              <a:rPr lang="en-US" altLang="ja-JP" sz="1400" b="1">
                <a:latin typeface="+mn-lt"/>
              </a:rPr>
              <a:t>emissions</a:t>
            </a:r>
          </a:p>
          <a:p>
            <a:pPr algn="ctr"/>
            <a:endParaRPr lang="en-US" altLang="ja-JP" sz="1400">
              <a:latin typeface="+mn-lt"/>
            </a:endParaRPr>
          </a:p>
          <a:p>
            <a:pPr algn="ctr"/>
            <a:endParaRPr lang="en-US" altLang="ja-JP" sz="1400">
              <a:latin typeface="+mn-lt"/>
            </a:endParaRPr>
          </a:p>
          <a:p>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xdr:txBody>
      </xdr:sp>
    </xdr:grpSp>
    <xdr:clientData/>
  </xdr:twoCellAnchor>
  <xdr:twoCellAnchor>
    <xdr:from>
      <xdr:col>89</xdr:col>
      <xdr:colOff>323144</xdr:colOff>
      <xdr:row>9</xdr:row>
      <xdr:rowOff>24494</xdr:rowOff>
    </xdr:from>
    <xdr:to>
      <xdr:col>97</xdr:col>
      <xdr:colOff>232647</xdr:colOff>
      <xdr:row>29</xdr:row>
      <xdr:rowOff>58244</xdr:rowOff>
    </xdr:to>
    <xdr:grpSp>
      <xdr:nvGrpSpPr>
        <xdr:cNvPr id="12" name="グループ化 11">
          <a:extLst>
            <a:ext uri="{FF2B5EF4-FFF2-40B4-BE49-F238E27FC236}">
              <a16:creationId xmlns:a16="http://schemas.microsoft.com/office/drawing/2014/main" id="{50CC9CE7-A9BD-402C-7304-D76AA0B33C23}"/>
            </a:ext>
          </a:extLst>
        </xdr:cNvPr>
        <xdr:cNvGrpSpPr>
          <a:grpSpLocks noChangeAspect="1"/>
        </xdr:cNvGrpSpPr>
      </xdr:nvGrpSpPr>
      <xdr:grpSpPr>
        <a:xfrm>
          <a:off x="48729194" y="2443844"/>
          <a:ext cx="5776903" cy="4224750"/>
          <a:chOff x="47638607" y="1306286"/>
          <a:chExt cx="5670065" cy="4033198"/>
        </a:xfrm>
      </xdr:grpSpPr>
      <xdr:graphicFrame macro="">
        <xdr:nvGraphicFramePr>
          <xdr:cNvPr id="6" name="G_HFCs_LY_J">
            <a:extLst>
              <a:ext uri="{FF2B5EF4-FFF2-40B4-BE49-F238E27FC236}">
                <a16:creationId xmlns:a16="http://schemas.microsoft.com/office/drawing/2014/main" id="{B93CD015-ECB9-4C0E-A113-743169353AAF}"/>
              </a:ext>
            </a:extLst>
          </xdr:cNvPr>
          <xdr:cNvGraphicFramePr>
            <a:graphicFrameLocks/>
          </xdr:cNvGraphicFramePr>
        </xdr:nvGraphicFramePr>
        <xdr:xfrm>
          <a:off x="47638607" y="1306286"/>
          <a:ext cx="5670065" cy="4033198"/>
        </xdr:xfrm>
        <a:graphic>
          <a:graphicData uri="http://schemas.openxmlformats.org/drawingml/2006/chart">
            <c:chart xmlns:c="http://schemas.openxmlformats.org/drawingml/2006/chart" xmlns:r="http://schemas.openxmlformats.org/officeDocument/2006/relationships" r:id="rId18"/>
          </a:graphicData>
        </a:graphic>
      </xdr:graphicFrame>
      <xdr:sp macro="" textlink="">
        <xdr:nvSpPr>
          <xdr:cNvPr id="7" name="テキスト ボックス 1">
            <a:extLst>
              <a:ext uri="{FF2B5EF4-FFF2-40B4-BE49-F238E27FC236}">
                <a16:creationId xmlns:a16="http://schemas.microsoft.com/office/drawing/2014/main" id="{9ABD77B8-2DB9-459A-9E5E-5C61B43AFBB4}"/>
              </a:ext>
            </a:extLst>
          </xdr:cNvPr>
          <xdr:cNvSpPr txBox="1"/>
        </xdr:nvSpPr>
        <xdr:spPr>
          <a:xfrm>
            <a:off x="49859293" y="2955471"/>
            <a:ext cx="1659910" cy="11617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latin typeface="+mn-lt"/>
              </a:rPr>
              <a:t>HFCs </a:t>
            </a:r>
          </a:p>
          <a:p>
            <a:pPr algn="ctr"/>
            <a:r>
              <a:rPr lang="en-US" altLang="ja-JP" sz="1400" b="1">
                <a:latin typeface="+mn-lt"/>
              </a:rPr>
              <a:t>emissions</a:t>
            </a:r>
          </a:p>
          <a:p>
            <a:pPr algn="ctr"/>
            <a:endParaRPr lang="en-US" altLang="ja-JP" sz="1400">
              <a:latin typeface="+mn-lt"/>
            </a:endParaRPr>
          </a:p>
          <a:p>
            <a:pPr algn="ctr"/>
            <a:endParaRPr lang="en-US" altLang="ja-JP" sz="1400">
              <a:latin typeface="+mn-lt"/>
            </a:endParaRPr>
          </a:p>
          <a:p>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xdr:txBody>
      </xdr:sp>
    </xdr:grpSp>
    <xdr:clientData/>
  </xdr:twoCellAnchor>
  <xdr:twoCellAnchor>
    <xdr:from>
      <xdr:col>84</xdr:col>
      <xdr:colOff>378382</xdr:colOff>
      <xdr:row>20</xdr:row>
      <xdr:rowOff>38297</xdr:rowOff>
    </xdr:from>
    <xdr:to>
      <xdr:col>90</xdr:col>
      <xdr:colOff>45626</xdr:colOff>
      <xdr:row>31</xdr:row>
      <xdr:rowOff>137590</xdr:rowOff>
    </xdr:to>
    <xdr:graphicFrame macro="">
      <xdr:nvGraphicFramePr>
        <xdr:cNvPr id="16" name="グラフ 15">
          <a:extLst>
            <a:ext uri="{FF2B5EF4-FFF2-40B4-BE49-F238E27FC236}">
              <a16:creationId xmlns:a16="http://schemas.microsoft.com/office/drawing/2014/main" id="{C33A16A4-98DC-44E3-8B6C-4ED0619885A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94</xdr:col>
      <xdr:colOff>130004</xdr:colOff>
      <xdr:row>20</xdr:row>
      <xdr:rowOff>94328</xdr:rowOff>
    </xdr:from>
    <xdr:to>
      <xdr:col>99</xdr:col>
      <xdr:colOff>662762</xdr:colOff>
      <xdr:row>32</xdr:row>
      <xdr:rowOff>53506</xdr:rowOff>
    </xdr:to>
    <xdr:graphicFrame macro="">
      <xdr:nvGraphicFramePr>
        <xdr:cNvPr id="17" name="グラフ 16">
          <a:extLst>
            <a:ext uri="{FF2B5EF4-FFF2-40B4-BE49-F238E27FC236}">
              <a16:creationId xmlns:a16="http://schemas.microsoft.com/office/drawing/2014/main" id="{B99A3C48-FA1C-4034-944C-3B1972541ED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0.42261</cdr:x>
      <cdr:y>0.45275</cdr:y>
    </cdr:from>
    <cdr:to>
      <cdr:x>0.63892</cdr:x>
      <cdr:y>0.75937</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3574477" y="2081947"/>
          <a:ext cx="1829582" cy="140996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800" b="1">
              <a:effectLst/>
              <a:latin typeface="+mn-lt"/>
              <a:ea typeface="+mn-ea"/>
              <a:cs typeface="+mn-cs"/>
            </a:rPr>
            <a:t>GHG </a:t>
          </a:r>
        </a:p>
        <a:p xmlns:a="http://schemas.openxmlformats.org/drawingml/2006/main">
          <a:pPr algn="ctr"/>
          <a:r>
            <a:rPr lang="en-US" altLang="ja-JP" sz="1800" b="1">
              <a:effectLst/>
              <a:latin typeface="+mn-lt"/>
              <a:ea typeface="+mn-ea"/>
              <a:cs typeface="+mn-cs"/>
            </a:rPr>
            <a:t>emissions</a:t>
          </a:r>
        </a:p>
        <a:p xmlns:a="http://schemas.openxmlformats.org/drawingml/2006/main">
          <a:pPr algn="ctr"/>
          <a:endParaRPr lang="en-US" altLang="ja-JP" sz="1800" b="0">
            <a:effectLst/>
            <a:latin typeface="+mn-lt"/>
            <a:ea typeface="+mn-ea"/>
            <a:cs typeface="+mn-cs"/>
          </a:endParaRPr>
        </a:p>
        <a:p xmlns:a="http://schemas.openxmlformats.org/drawingml/2006/main">
          <a:pPr algn="ctr"/>
          <a:endParaRPr lang="en-US" altLang="ja-JP" sz="1800" b="0">
            <a:effectLst/>
            <a:latin typeface="+mn-lt"/>
            <a:ea typeface="+mn-ea"/>
            <a:cs typeface="+mn-cs"/>
          </a:endParaRPr>
        </a:p>
        <a:p xmlns:a="http://schemas.openxmlformats.org/drawingml/2006/main">
          <a:pPr algn="ctr"/>
          <a:r>
            <a:rPr lang="en-US" altLang="ja-JP" sz="1400" b="0">
              <a:effectLst/>
              <a:latin typeface="+mn-lt"/>
              <a:ea typeface="+mn-ea"/>
              <a:cs typeface="+mn-cs"/>
            </a:rPr>
            <a:t>(CO</a:t>
          </a:r>
          <a:r>
            <a:rPr lang="en-US" altLang="ja-JP" sz="1050" b="0" baseline="0">
              <a:effectLst/>
              <a:latin typeface="+mn-lt"/>
              <a:ea typeface="+mn-ea"/>
              <a:cs typeface="+mn-cs"/>
            </a:rPr>
            <a:t>2</a:t>
          </a:r>
          <a:r>
            <a:rPr lang="en-US" altLang="ja-JP" sz="1400" b="0">
              <a:effectLst/>
              <a:latin typeface="+mn-lt"/>
              <a:ea typeface="+mn-ea"/>
              <a:cs typeface="+mn-cs"/>
            </a:rPr>
            <a:t> eq. )</a:t>
          </a:r>
          <a:endParaRPr lang="ja-JP" altLang="ja-JP" sz="1400" b="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0.33231</cdr:x>
      <cdr:y>0.37951</cdr:y>
    </cdr:from>
    <cdr:to>
      <cdr:x>0.64715</cdr:x>
      <cdr:y>0.69504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34700" y="1545432"/>
          <a:ext cx="1454020" cy="12848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300" b="1">
              <a:ln w="6350">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1.xml><?xml version="1.0" encoding="utf-8"?>
<c:userShapes xmlns:c="http://schemas.openxmlformats.org/drawingml/2006/chart">
  <cdr:relSizeAnchor xmlns:cdr="http://schemas.openxmlformats.org/drawingml/2006/chartDrawing">
    <cdr:from>
      <cdr:x>0.32807</cdr:x>
      <cdr:y>0.373</cdr:y>
    </cdr:from>
    <cdr:to>
      <cdr:x>0.64406</cdr:x>
      <cdr:y>0.6984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14603" y="1514265"/>
          <a:ext cx="1458830" cy="1321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6350">
                <a:noFill/>
              </a:ln>
              <a:solidFill>
                <a:sysClr val="windowText" lastClr="000000"/>
              </a:solidFill>
              <a:latin typeface="Calibri" panose="020F0502020204030204" pitchFamily="34" charset="0"/>
              <a:ea typeface="+mn-ea"/>
              <a:cs typeface="Calibri" panose="020F0502020204030204" pitchFamily="34" charset="0"/>
            </a:rPr>
            <a:t>PFCs</a:t>
          </a:r>
          <a:r>
            <a:rPr lang="en-US" altLang="ja-JP" sz="1400" b="1">
              <a:ln w="6350">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2.xml><?xml version="1.0" encoding="utf-8"?>
<c:userShapes xmlns:c="http://schemas.openxmlformats.org/drawingml/2006/chart">
  <cdr:relSizeAnchor xmlns:cdr="http://schemas.openxmlformats.org/drawingml/2006/chartDrawing">
    <cdr:from>
      <cdr:x>0.39482</cdr:x>
      <cdr:y>0.34922</cdr:y>
    </cdr:from>
    <cdr:to>
      <cdr:x>0.62594</cdr:x>
      <cdr:y>0.64893</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95711" y="1485197"/>
          <a:ext cx="1226774" cy="1274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3.xml><?xml version="1.0" encoding="utf-8"?>
<c:userShapes xmlns:c="http://schemas.openxmlformats.org/drawingml/2006/chart">
  <cdr:relSizeAnchor xmlns:cdr="http://schemas.openxmlformats.org/drawingml/2006/chartDrawing">
    <cdr:from>
      <cdr:x>0.49213</cdr:x>
      <cdr:y>0.35343</cdr:y>
    </cdr:from>
    <cdr:to>
      <cdr:x>0.70444</cdr:x>
      <cdr:y>0.66894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665171" y="1491924"/>
          <a:ext cx="1149782" cy="13319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SF</a:t>
          </a:r>
          <a:r>
            <a:rPr lang="en-US" altLang="ja-JP" sz="1400" b="1" baseline="-25000">
              <a:ln w="3175">
                <a:noFill/>
              </a:ln>
              <a:solidFill>
                <a:sysClr val="windowText" lastClr="000000"/>
              </a:solidFill>
              <a:latin typeface="Calibri" panose="020F0502020204030204" pitchFamily="34" charset="0"/>
              <a:ea typeface="+mn-ea"/>
              <a:cs typeface="Calibri" panose="020F0502020204030204" pitchFamily="34" charset="0"/>
            </a:rPr>
            <a:t>6</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0.39202</cdr:x>
      <cdr:y>0.29008</cdr:y>
    </cdr:from>
    <cdr:to>
      <cdr:x>0.63777</cdr:x>
      <cdr:y>0.60164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6446" y="1207724"/>
          <a:ext cx="1264088" cy="1297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alibri" panose="020F0502020204030204" pitchFamily="34" charset="0"/>
              <a:ea typeface="+mn-ea"/>
              <a:cs typeface="Calibri" panose="020F0502020204030204" pitchFamily="34" charset="0"/>
            </a:rPr>
            <a:t>NF</a:t>
          </a:r>
          <a:r>
            <a:rPr lang="en-US" altLang="ja-JP" sz="1400" b="1" baseline="-10000">
              <a:latin typeface="Calibri" panose="020F0502020204030204" pitchFamily="34" charset="0"/>
              <a:ea typeface="+mn-ea"/>
              <a:cs typeface="Calibri" panose="020F0502020204030204" pitchFamily="34" charset="0"/>
            </a:rPr>
            <a:t>3</a:t>
          </a:r>
          <a:r>
            <a:rPr lang="en-US" altLang="ja-JP" sz="1400" b="1">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5.xml><?xml version="1.0" encoding="utf-8"?>
<c:userShapes xmlns:c="http://schemas.openxmlformats.org/drawingml/2006/chart">
  <cdr:relSizeAnchor xmlns:cdr="http://schemas.openxmlformats.org/drawingml/2006/chartDrawing">
    <cdr:from>
      <cdr:x>0.39781</cdr:x>
      <cdr:y>0.28572</cdr:y>
    </cdr:from>
    <cdr:to>
      <cdr:x>0.63917</cdr:x>
      <cdr:y>0.59728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016962" y="1179970"/>
          <a:ext cx="1223730" cy="1286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a:noFill/>
              </a:ln>
              <a:solidFill>
                <a:sysClr val="windowText" lastClr="000000"/>
              </a:solidFill>
              <a:latin typeface="Calibri" panose="020F0502020204030204" pitchFamily="34" charset="0"/>
              <a:ea typeface="+mj-ea"/>
              <a:cs typeface="Calibri" panose="020F0502020204030204" pitchFamily="34" charset="0"/>
            </a:rPr>
            <a:t>NF</a:t>
          </a:r>
          <a:r>
            <a:rPr lang="en-US" altLang="ja-JP" sz="1400" b="1" baseline="-10000">
              <a:ln>
                <a:noFill/>
              </a:ln>
              <a:solidFill>
                <a:sysClr val="windowText" lastClr="000000"/>
              </a:solidFill>
              <a:latin typeface="Calibri" panose="020F0502020204030204" pitchFamily="34" charset="0"/>
              <a:ea typeface="+mj-ea"/>
              <a:cs typeface="Calibri" panose="020F0502020204030204" pitchFamily="34" charset="0"/>
            </a:rPr>
            <a:t>3</a:t>
          </a:r>
          <a:r>
            <a:rPr lang="ja-JP" altLang="en-US" sz="1400" b="1">
              <a:latin typeface="+mn-ea"/>
              <a:ea typeface="+mn-ea"/>
            </a:rPr>
            <a:t> </a:t>
          </a:r>
          <a:endParaRPr lang="en-US" altLang="ja-JP" sz="1400" b="1">
            <a:latin typeface="+mn-ea"/>
            <a:ea typeface="+mn-ea"/>
          </a:endParaRP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0.33032</cdr:x>
      <cdr:y>0.38569</cdr:y>
    </cdr:from>
    <cdr:to>
      <cdr:x>0.64718</cdr:x>
      <cdr:y>0.65451</cdr:y>
    </cdr:to>
    <cdr:sp macro="" textlink="">
      <cdr:nvSpPr>
        <cdr:cNvPr id="3" name="テキスト ボックス 1">
          <a:extLst xmlns:a="http://schemas.openxmlformats.org/drawingml/2006/main">
            <a:ext uri="{FF2B5EF4-FFF2-40B4-BE49-F238E27FC236}">
              <a16:creationId xmlns:a16="http://schemas.microsoft.com/office/drawing/2014/main" id="{50B465BB-28D2-416C-A65A-2BFBBF7ADA8D}"/>
            </a:ext>
          </a:extLst>
        </cdr:cNvPr>
        <cdr:cNvSpPr txBox="1"/>
      </cdr:nvSpPr>
      <cdr:spPr>
        <a:xfrm xmlns:a="http://schemas.openxmlformats.org/drawingml/2006/main">
          <a:off x="1419335" y="1638299"/>
          <a:ext cx="1361492" cy="114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0.33336</cdr:x>
      <cdr:y>0.38625</cdr:y>
    </cdr:from>
    <cdr:to>
      <cdr:x>0.65069</cdr:x>
      <cdr:y>0.65545</cdr:y>
    </cdr:to>
    <cdr:sp macro="" textlink="">
      <cdr:nvSpPr>
        <cdr:cNvPr id="3" name="テキスト ボックス 1">
          <a:extLst xmlns:a="http://schemas.openxmlformats.org/drawingml/2006/main">
            <a:ext uri="{FF2B5EF4-FFF2-40B4-BE49-F238E27FC236}">
              <a16:creationId xmlns:a16="http://schemas.microsoft.com/office/drawing/2014/main" id="{DA0E3D64-B705-4102-A5C4-DF0F8C1E7F41}"/>
            </a:ext>
          </a:extLst>
        </cdr:cNvPr>
        <cdr:cNvSpPr txBox="1"/>
      </cdr:nvSpPr>
      <cdr:spPr>
        <a:xfrm xmlns:a="http://schemas.openxmlformats.org/drawingml/2006/main">
          <a:off x="1779768" y="1577490"/>
          <a:ext cx="1694185" cy="10994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PFCs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0.38152</cdr:x>
      <cdr:y>0.37358</cdr:y>
    </cdr:from>
    <cdr:to>
      <cdr:x>0.63737</cdr:x>
      <cdr:y>0.65578</cdr:y>
    </cdr:to>
    <cdr:sp macro="" textlink="">
      <cdr:nvSpPr>
        <cdr:cNvPr id="3" name="テキスト ボックス 1">
          <a:extLst xmlns:a="http://schemas.openxmlformats.org/drawingml/2006/main">
            <a:ext uri="{FF2B5EF4-FFF2-40B4-BE49-F238E27FC236}">
              <a16:creationId xmlns:a16="http://schemas.microsoft.com/office/drawing/2014/main" id="{3AAAF81E-AD93-405D-A94C-C1C1520EABE8}"/>
            </a:ext>
          </a:extLst>
        </cdr:cNvPr>
        <cdr:cNvSpPr txBox="1"/>
      </cdr:nvSpPr>
      <cdr:spPr>
        <a:xfrm xmlns:a="http://schemas.openxmlformats.org/drawingml/2006/main">
          <a:off x="2034651" y="1580563"/>
          <a:ext cx="1364451" cy="11939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0.38538</cdr:x>
      <cdr:y>0.35956</cdr:y>
    </cdr:from>
    <cdr:to>
      <cdr:x>0.63938</cdr:x>
      <cdr:y>0.64105</cdr:y>
    </cdr:to>
    <cdr:sp macro="" textlink="">
      <cdr:nvSpPr>
        <cdr:cNvPr id="5" name="テキスト ボックス 1">
          <a:extLst xmlns:a="http://schemas.openxmlformats.org/drawingml/2006/main">
            <a:ext uri="{FF2B5EF4-FFF2-40B4-BE49-F238E27FC236}">
              <a16:creationId xmlns:a16="http://schemas.microsoft.com/office/drawing/2014/main" id="{E374870E-A20B-459A-A0D4-AA4D176D2EE9}"/>
            </a:ext>
          </a:extLst>
        </cdr:cNvPr>
        <cdr:cNvSpPr txBox="1"/>
      </cdr:nvSpPr>
      <cdr:spPr>
        <a:xfrm xmlns:a="http://schemas.openxmlformats.org/drawingml/2006/main">
          <a:off x="1912007" y="1605455"/>
          <a:ext cx="1260137" cy="1256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SF</a:t>
          </a:r>
          <a:r>
            <a:rPr lang="en-US" altLang="ja-JP" sz="1400" b="1" baseline="-25000">
              <a:latin typeface="+mn-lt"/>
            </a:rPr>
            <a:t>6</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各温室効果ガス（エネルギー起源</a:t>
          </a:r>
          <a:r>
            <a:rPr lang="en-US" altLang="ja-JP" sz="1600" b="1">
              <a:latin typeface="+mn-lt"/>
              <a:ea typeface="+mj-ea"/>
            </a:rPr>
            <a:t>CO</a:t>
          </a:r>
          <a:r>
            <a:rPr lang="en-US" altLang="ja-JP" sz="1600" b="1" baseline="-10000">
              <a:latin typeface="+mn-lt"/>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80848" y="2204327"/>
          <a:ext cx="1717699" cy="33799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排出量　［百万トン</a:t>
          </a:r>
          <a:r>
            <a:rPr lang="en-US" altLang="ja-JP" sz="1200">
              <a:latin typeface="+mn-lt"/>
            </a:rPr>
            <a:t>CO</a:t>
          </a:r>
          <a:r>
            <a:rPr lang="en-US" altLang="ja-JP" sz="1200" baseline="-25000">
              <a:latin typeface="+mn-lt"/>
            </a:rPr>
            <a:t>2</a:t>
          </a:r>
          <a:r>
            <a:rPr lang="ja-JP" altLang="en-US" sz="1200">
              <a:latin typeface="Century" panose="02040604050505020304" pitchFamily="18" charset="0"/>
            </a:rPr>
            <a:t>換算］</a:t>
          </a:r>
        </a:p>
      </cdr:txBody>
    </cdr:sp>
  </cdr:relSizeAnchor>
  <cdr:relSizeAnchor xmlns:cdr="http://schemas.openxmlformats.org/drawingml/2006/chartDrawing">
    <cdr:from>
      <cdr:x>0.40837</cdr:x>
      <cdr:y>0.91519</cdr:y>
    </cdr:from>
    <cdr:to>
      <cdr:x>0.48567</cdr:x>
      <cdr:y>0.98212</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3011321" y="4265254"/>
          <a:ext cx="570012" cy="311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40.xml><?xml version="1.0" encoding="utf-8"?>
<c:userShapes xmlns:c="http://schemas.openxmlformats.org/drawingml/2006/chart">
  <cdr:relSizeAnchor xmlns:cdr="http://schemas.openxmlformats.org/drawingml/2006/chartDrawing">
    <cdr:from>
      <cdr:x>0.38092</cdr:x>
      <cdr:y>0.30157</cdr:y>
    </cdr:from>
    <cdr:to>
      <cdr:x>0.65139</cdr:x>
      <cdr:y>0.58905</cdr:y>
    </cdr:to>
    <cdr:sp macro="" textlink="">
      <cdr:nvSpPr>
        <cdr:cNvPr id="3" name="テキスト ボックス 1">
          <a:extLst xmlns:a="http://schemas.openxmlformats.org/drawingml/2006/main">
            <a:ext uri="{FF2B5EF4-FFF2-40B4-BE49-F238E27FC236}">
              <a16:creationId xmlns:a16="http://schemas.microsoft.com/office/drawing/2014/main" id="{56CFF336-6A9B-4A41-A23A-4E673FC51CAB}"/>
            </a:ext>
          </a:extLst>
        </cdr:cNvPr>
        <cdr:cNvSpPr txBox="1"/>
      </cdr:nvSpPr>
      <cdr:spPr>
        <a:xfrm xmlns:a="http://schemas.openxmlformats.org/drawingml/2006/main">
          <a:off x="1802524" y="1298902"/>
          <a:ext cx="1279916" cy="1238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0.37725</cdr:x>
      <cdr:y>0.28573</cdr:y>
    </cdr:from>
    <cdr:to>
      <cdr:x>0.64773</cdr:x>
      <cdr:y>0.57363</cdr:y>
    </cdr:to>
    <cdr:sp macro="" textlink="">
      <cdr:nvSpPr>
        <cdr:cNvPr id="3" name="テキスト ボックス 1">
          <a:extLst xmlns:a="http://schemas.openxmlformats.org/drawingml/2006/main">
            <a:ext uri="{FF2B5EF4-FFF2-40B4-BE49-F238E27FC236}">
              <a16:creationId xmlns:a16="http://schemas.microsoft.com/office/drawing/2014/main" id="{86BA8819-3AE6-4BC1-859D-09C65D0AF26A}"/>
            </a:ext>
          </a:extLst>
        </cdr:cNvPr>
        <cdr:cNvSpPr txBox="1"/>
      </cdr:nvSpPr>
      <cdr:spPr>
        <a:xfrm xmlns:a="http://schemas.openxmlformats.org/drawingml/2006/main">
          <a:off x="1929425" y="1188885"/>
          <a:ext cx="1383367" cy="11978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b="1">
              <a:latin typeface="+mn-lt"/>
            </a:rPr>
            <a:t>NF</a:t>
          </a:r>
          <a:r>
            <a:rPr lang="en-US" altLang="ja-JP" sz="1400" b="1" baseline="-25000">
              <a:latin typeface="+mn-lt"/>
            </a:rPr>
            <a:t>3</a:t>
          </a:r>
          <a:r>
            <a:rPr lang="en-US" altLang="ja-JP" sz="1400" b="1">
              <a:latin typeface="+mn-lt"/>
            </a:rPr>
            <a:t> </a:t>
          </a:r>
        </a:p>
        <a:p xmlns:a="http://schemas.openxmlformats.org/drawingml/2006/main">
          <a:pPr algn="ctr"/>
          <a:r>
            <a:rPr lang="en-US" altLang="ja-JP" sz="1400" b="1">
              <a:latin typeface="+mn-lt"/>
            </a:rPr>
            <a:t>emissions</a:t>
          </a:r>
        </a:p>
        <a:p xmlns:a="http://schemas.openxmlformats.org/drawingml/2006/main">
          <a:pPr algn="ctr"/>
          <a:endParaRPr lang="en-US" altLang="ja-JP" sz="1400">
            <a:latin typeface="+mn-lt"/>
          </a:endParaRPr>
        </a:p>
        <a:p xmlns:a="http://schemas.openxmlformats.org/drawingml/2006/main">
          <a:pPr algn="ctr"/>
          <a:endParaRPr lang="en-US" altLang="ja-JP" sz="1400">
            <a:latin typeface="+mn-lt"/>
          </a:endParaRPr>
        </a:p>
        <a:p xmlns:a="http://schemas.openxmlformats.org/drawingml/2006/main">
          <a:pPr algn="ctr"/>
          <a:r>
            <a:rPr lang="en-US" altLang="ja-JP" sz="1200">
              <a:latin typeface="+mn-lt"/>
            </a:rPr>
            <a:t>(CO</a:t>
          </a:r>
          <a:r>
            <a:rPr lang="en-US" altLang="ja-JP" sz="1200" baseline="-25000">
              <a:latin typeface="+mn-lt"/>
            </a:rPr>
            <a:t>2</a:t>
          </a:r>
          <a:r>
            <a:rPr lang="en-US" altLang="ja-JP" sz="1200">
              <a:latin typeface="+mn-lt"/>
            </a:rPr>
            <a:t> eq.)</a:t>
          </a:r>
          <a:endParaRPr lang="ja-JP" altLang="en-US" sz="1200">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0.40249</cdr:x>
      <cdr:y>0.40172</cdr:y>
    </cdr:from>
    <cdr:to>
      <cdr:x>0.66077</cdr:x>
      <cdr:y>0.70543</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282135" y="1620216"/>
          <a:ext cx="1464464" cy="12249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mn-lt"/>
              <a:ea typeface="+mn-ea"/>
            </a:rPr>
            <a:t>HFCs</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3.xml><?xml version="1.0" encoding="utf-8"?>
<c:userShapes xmlns:c="http://schemas.openxmlformats.org/drawingml/2006/chart">
  <cdr:relSizeAnchor xmlns:cdr="http://schemas.openxmlformats.org/drawingml/2006/chartDrawing">
    <cdr:from>
      <cdr:x>0.38139</cdr:x>
      <cdr:y>0.39662</cdr:y>
    </cdr:from>
    <cdr:to>
      <cdr:x>0.6501</cdr:x>
      <cdr:y>0.71985</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2362463" y="1647030"/>
          <a:ext cx="1664505" cy="13422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n w="3175">
                <a:noFill/>
              </a:ln>
              <a:solidFill>
                <a:sysClr val="windowText" lastClr="000000"/>
              </a:solidFill>
              <a:latin typeface="Calibri" panose="020F0502020204030204" pitchFamily="34" charset="0"/>
              <a:ea typeface="+mn-ea"/>
              <a:cs typeface="Calibri" panose="020F0502020204030204" pitchFamily="34" charset="0"/>
            </a:rPr>
            <a:t>HFCs</a:t>
          </a:r>
          <a:r>
            <a:rPr lang="en-US" altLang="ja-JP" sz="1400" b="1">
              <a:ln w="3175">
                <a:noFill/>
              </a:ln>
              <a:solidFill>
                <a:sysClr val="windowText" lastClr="000000"/>
              </a:solidFill>
              <a:latin typeface="+mn-ea"/>
              <a:ea typeface="+mn-ea"/>
            </a:rPr>
            <a:t> </a:t>
          </a:r>
        </a:p>
        <a:p xmlns:a="http://schemas.openxmlformats.org/drawingml/2006/main">
          <a:pPr algn="ctr"/>
          <a:r>
            <a:rPr lang="ja-JP" altLang="en-US" sz="1300" b="1"/>
            <a:t>排出量</a:t>
          </a:r>
        </a:p>
        <a:p xmlns:a="http://schemas.openxmlformats.org/drawingml/2006/main">
          <a:pPr algn="ctr"/>
          <a:endParaRPr lang="en-US" altLang="ja-JP" sz="1600"/>
        </a:p>
        <a:p xmlns:a="http://schemas.openxmlformats.org/drawingml/2006/main">
          <a:pPr algn="ctr"/>
          <a:endParaRPr lang="en-US" altLang="ja-JP" sz="16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62</xdr:col>
      <xdr:colOff>250891</xdr:colOff>
      <xdr:row>60</xdr:row>
      <xdr:rowOff>152498</xdr:rowOff>
    </xdr:from>
    <xdr:to>
      <xdr:col>72</xdr:col>
      <xdr:colOff>662370</xdr:colOff>
      <xdr:row>90</xdr:row>
      <xdr:rowOff>44085</xdr:rowOff>
    </xdr:to>
    <xdr:graphicFrame macro="">
      <xdr:nvGraphicFramePr>
        <xdr:cNvPr id="3" name="G_EnergyCO2_J">
          <a:extLst>
            <a:ext uri="{FF2B5EF4-FFF2-40B4-BE49-F238E27FC236}">
              <a16:creationId xmlns:a16="http://schemas.microsoft.com/office/drawing/2014/main" id="{D78BAB38-5986-4A75-8E11-7A347696B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73</xdr:col>
      <xdr:colOff>670915</xdr:colOff>
      <xdr:row>60</xdr:row>
      <xdr:rowOff>162911</xdr:rowOff>
    </xdr:from>
    <xdr:to>
      <xdr:col>84</xdr:col>
      <xdr:colOff>396652</xdr:colOff>
      <xdr:row>90</xdr:row>
      <xdr:rowOff>46468</xdr:rowOff>
    </xdr:to>
    <xdr:graphicFrame macro="">
      <xdr:nvGraphicFramePr>
        <xdr:cNvPr id="5" name="G_EnergyCO2_E">
          <a:extLst>
            <a:ext uri="{FF2B5EF4-FFF2-40B4-BE49-F238E27FC236}">
              <a16:creationId xmlns:a16="http://schemas.microsoft.com/office/drawing/2014/main" id="{506F42FA-4EC2-4CF9-AD9C-59FECDA2B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62</xdr:col>
      <xdr:colOff>204465</xdr:colOff>
      <xdr:row>31</xdr:row>
      <xdr:rowOff>150011</xdr:rowOff>
    </xdr:from>
    <xdr:to>
      <xdr:col>72</xdr:col>
      <xdr:colOff>584648</xdr:colOff>
      <xdr:row>59</xdr:row>
      <xdr:rowOff>27681</xdr:rowOff>
    </xdr:to>
    <xdr:graphicFrame macro="">
      <xdr:nvGraphicFramePr>
        <xdr:cNvPr id="2" name="G_CO2_J">
          <a:extLst>
            <a:ext uri="{FF2B5EF4-FFF2-40B4-BE49-F238E27FC236}">
              <a16:creationId xmlns:a16="http://schemas.microsoft.com/office/drawing/2014/main" id="{B7F5EA14-89C8-46F6-9B9D-CB8F9F209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73</xdr:col>
      <xdr:colOff>659540</xdr:colOff>
      <xdr:row>31</xdr:row>
      <xdr:rowOff>196172</xdr:rowOff>
    </xdr:from>
    <xdr:to>
      <xdr:col>84</xdr:col>
      <xdr:colOff>362866</xdr:colOff>
      <xdr:row>59</xdr:row>
      <xdr:rowOff>79275</xdr:rowOff>
    </xdr:to>
    <xdr:graphicFrame macro="">
      <xdr:nvGraphicFramePr>
        <xdr:cNvPr id="4" name="G_CO2_E">
          <a:extLst>
            <a:ext uri="{FF2B5EF4-FFF2-40B4-BE49-F238E27FC236}">
              <a16:creationId xmlns:a16="http://schemas.microsoft.com/office/drawing/2014/main" id="{CBBBF79F-A6DB-4CE6-A2AA-8AA818C0A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62</xdr:col>
      <xdr:colOff>221495</xdr:colOff>
      <xdr:row>6</xdr:row>
      <xdr:rowOff>151280</xdr:rowOff>
    </xdr:from>
    <xdr:to>
      <xdr:col>72</xdr:col>
      <xdr:colOff>592073</xdr:colOff>
      <xdr:row>29</xdr:row>
      <xdr:rowOff>56692</xdr:rowOff>
    </xdr:to>
    <xdr:graphicFrame macro="">
      <xdr:nvGraphicFramePr>
        <xdr:cNvPr id="6" name="G_GHG_J">
          <a:extLst>
            <a:ext uri="{FF2B5EF4-FFF2-40B4-BE49-F238E27FC236}">
              <a16:creationId xmlns:a16="http://schemas.microsoft.com/office/drawing/2014/main" id="{DC8DDD12-ED29-436E-B943-EA499EBAB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73</xdr:col>
      <xdr:colOff>657820</xdr:colOff>
      <xdr:row>6</xdr:row>
      <xdr:rowOff>183355</xdr:rowOff>
    </xdr:from>
    <xdr:to>
      <xdr:col>84</xdr:col>
      <xdr:colOff>373872</xdr:colOff>
      <xdr:row>29</xdr:row>
      <xdr:rowOff>101963</xdr:rowOff>
    </xdr:to>
    <xdr:graphicFrame macro="">
      <xdr:nvGraphicFramePr>
        <xdr:cNvPr id="7" name="G_GHG_E">
          <a:extLst>
            <a:ext uri="{FF2B5EF4-FFF2-40B4-BE49-F238E27FC236}">
              <a16:creationId xmlns:a16="http://schemas.microsoft.com/office/drawing/2014/main" id="{3F50275E-E57B-405B-82D0-7DBCBEAEE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0.24303</cdr:x>
      <cdr:y>0.0223</cdr:y>
    </cdr:from>
    <cdr:to>
      <cdr:x>0.72655</cdr:x>
      <cdr:y>0.08634</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760710" y="125027"/>
          <a:ext cx="350301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lt"/>
              <a:ea typeface="ＭＳ Ｐゴシック" panose="020B0600070205080204" pitchFamily="50" charset="-128"/>
            </a:rPr>
            <a:t>一人当たり</a:t>
          </a:r>
          <a:r>
            <a:rPr kumimoji="1" lang="ja-JP" altLang="ja-JP" sz="1600" b="1">
              <a:solidFill>
                <a:sysClr val="windowText" lastClr="000000"/>
              </a:solidFill>
              <a:effectLst/>
              <a:latin typeface="+mn-lt"/>
              <a:ea typeface="ＭＳ Ｐゴシック" panose="020B0600070205080204" pitchFamily="50" charset="-128"/>
              <a:cs typeface="+mn-cs"/>
            </a:rPr>
            <a:t>エネルギー起源</a:t>
          </a:r>
          <a:r>
            <a:rPr kumimoji="1" lang="en-US" altLang="ja-JP" sz="1600" b="1">
              <a:solidFill>
                <a:sysClr val="windowText" lastClr="000000"/>
              </a:solidFill>
              <a:latin typeface="+mn-lt"/>
              <a:ea typeface="ＭＳ Ｐゴシック" panose="020B0600070205080204" pitchFamily="50" charset="-128"/>
            </a:rPr>
            <a:t>CO</a:t>
          </a:r>
          <a:r>
            <a:rPr kumimoji="1" lang="en-US" altLang="ja-JP" sz="1600" b="1" baseline="-25000">
              <a:solidFill>
                <a:sysClr val="windowText" lastClr="000000"/>
              </a:solidFill>
              <a:latin typeface="+mn-lt"/>
              <a:ea typeface="ＭＳ Ｐゴシック" panose="020B0600070205080204" pitchFamily="50" charset="-128"/>
            </a:rPr>
            <a:t>2 </a:t>
          </a:r>
          <a:r>
            <a:rPr kumimoji="1" lang="ja-JP" altLang="en-US" sz="1600" b="1">
              <a:solidFill>
                <a:sysClr val="windowText" lastClr="000000"/>
              </a:solidFill>
              <a:latin typeface="+mn-lt"/>
              <a:ea typeface="ＭＳ Ｐゴシック" panose="020B0600070205080204" pitchFamily="50" charset="-128"/>
            </a:rPr>
            <a:t>排出量</a:t>
          </a:r>
          <a:endParaRPr kumimoji="1" lang="en-US" altLang="ja-JP" sz="1600" b="1">
            <a:solidFill>
              <a:sysClr val="windowText" lastClr="000000"/>
            </a:solidFill>
            <a:latin typeface="+mn-lt"/>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0.91479</cdr:y>
    </cdr:from>
    <cdr:to>
      <cdr:x>0.55546</cdr:x>
      <cdr:y>0.96695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77900" y="5128843"/>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一人当たり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エネルギー起源</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［百万トン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、棒グラフ］</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5587" y="4396854"/>
          <a:ext cx="5407618" cy="145042"/>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6.xml><?xml version="1.0" encoding="utf-8"?>
<c:userShapes xmlns:c="http://schemas.openxmlformats.org/drawingml/2006/chart">
  <cdr:relSizeAnchor xmlns:cdr="http://schemas.openxmlformats.org/drawingml/2006/chartDrawing">
    <cdr:from>
      <cdr:x>0.26307</cdr:x>
      <cdr:y>0.03414</cdr:y>
    </cdr:from>
    <cdr:to>
      <cdr:x>0.75891</cdr:x>
      <cdr:y>0.09537</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927449" y="191135"/>
          <a:ext cx="3632854" cy="342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mn-lt"/>
              <a:ea typeface="+mn-ea"/>
              <a:cs typeface="Times New Roman" panose="02020603050405020304" pitchFamily="18" charset="0"/>
            </a:rPr>
            <a:t>Energy-related</a:t>
          </a:r>
          <a:r>
            <a:rPr kumimoji="1" lang="en-US" altLang="ja-JP" sz="1600" b="1" baseline="0">
              <a:solidFill>
                <a:sysClr val="windowText" lastClr="000000"/>
              </a:solidFill>
              <a:effectLst/>
              <a:latin typeface="+mn-lt"/>
              <a:ea typeface="+mn-ea"/>
              <a:cs typeface="Times New Roman" panose="02020603050405020304" pitchFamily="18" charset="0"/>
            </a:rPr>
            <a:t> C</a:t>
          </a:r>
          <a:r>
            <a:rPr kumimoji="1" lang="en-US" altLang="ja-JP" sz="1600" b="1">
              <a:solidFill>
                <a:sysClr val="windowText" lastClr="000000"/>
              </a:solidFill>
              <a:effectLst/>
              <a:latin typeface="+mn-lt"/>
              <a:ea typeface="+mn-ea"/>
              <a:cs typeface="Times New Roman" panose="02020603050405020304" pitchFamily="18" charset="0"/>
            </a:rPr>
            <a:t>O</a:t>
          </a:r>
          <a:r>
            <a:rPr kumimoji="1" lang="en-US" altLang="ja-JP" sz="1600" b="1" baseline="-25000">
              <a:solidFill>
                <a:sysClr val="windowText" lastClr="000000"/>
              </a:solidFill>
              <a:effectLst/>
              <a:latin typeface="+mn-lt"/>
              <a:ea typeface="+mn-ea"/>
              <a:cs typeface="Times New Roman" panose="02020603050405020304" pitchFamily="18" charset="0"/>
            </a:rPr>
            <a:t>2</a:t>
          </a:r>
          <a:r>
            <a:rPr kumimoji="1" lang="ja-JP" altLang="ja-JP" sz="1600" b="1" baseline="0">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en-US" sz="1600" b="1" baseline="0">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mn-cs"/>
            </a:rPr>
            <a:t>per capita </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0.48742</cdr:x>
      <cdr:y>0.9062</cdr:y>
    </cdr:from>
    <cdr:to>
      <cdr:x>0.61541</cdr:x>
      <cdr:y>0.95625</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533633" y="5073434"/>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0.91978</cdr:x>
      <cdr:y>0.20098</cdr:y>
    </cdr:from>
    <cdr:to>
      <cdr:x>0.96068</cdr:x>
      <cdr:y>0.81736</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5090916" y="2702362"/>
          <a:ext cx="3450839" cy="2965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l</a:t>
          </a:r>
          <a:r>
            <a:rPr kumimoji="1" lang="en-US" altLang="ja-JP" sz="1200">
              <a:solidFill>
                <a:sysClr val="windowText" lastClr="000000"/>
              </a:solidFill>
              <a:effectLst/>
              <a:latin typeface="+mn-lt"/>
              <a:ea typeface="+mn-ea"/>
              <a:cs typeface="+mn-cs"/>
            </a:rPr>
            <a:t>ine chart]</a:t>
          </a:r>
          <a:r>
            <a:rPr kumimoji="1" lang="ja-JP" altLang="ja-JP" sz="1200">
              <a:solidFill>
                <a:sysClr val="windowText" lastClr="000000"/>
              </a:solidFill>
              <a:effectLst/>
              <a:latin typeface="+mn-lt"/>
              <a:ea typeface="+mn-ea"/>
              <a:cs typeface="+mn-cs"/>
            </a:rPr>
            <a:t> </a:t>
          </a:r>
          <a:endParaRPr lang="ja-JP" altLang="ja-JP" sz="1400">
            <a:effectLst/>
            <a:latin typeface="+mn-lt"/>
          </a:endParaRPr>
        </a:p>
      </cdr:txBody>
    </cdr:sp>
  </cdr:relSizeAnchor>
  <cdr:relSizeAnchor xmlns:cdr="http://schemas.openxmlformats.org/drawingml/2006/chartDrawing">
    <cdr:from>
      <cdr:x>0.02224</cdr:x>
      <cdr:y>0.03244</cdr:y>
    </cdr:from>
    <cdr:to>
      <cdr:x>0.06974</cdr:x>
      <cdr:y>0.79094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789842" y="2132691"/>
          <a:ext cx="4246506" cy="3443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 Energy-related 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en-US" altLang="ja-JP" sz="1200">
              <a:solidFill>
                <a:sysClr val="windowText" lastClr="000000"/>
              </a:solidFill>
              <a:effectLst/>
              <a:latin typeface="+mn-lt"/>
              <a:ea typeface="+mn-ea"/>
              <a:cs typeface="+mn-cs"/>
            </a:rPr>
            <a:t>]</a:t>
          </a:r>
          <a:endParaRPr lang="ja-JP" altLang="ja-JP" sz="1200">
            <a:effectLst/>
            <a:latin typeface="+mn-lt"/>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92772" y="4419277"/>
          <a:ext cx="5464801" cy="141196"/>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7.xml><?xml version="1.0" encoding="utf-8"?>
<c:userShapes xmlns:c="http://schemas.openxmlformats.org/drawingml/2006/chart">
  <cdr:relSizeAnchor xmlns:cdr="http://schemas.openxmlformats.org/drawingml/2006/chartDrawing">
    <cdr:from>
      <cdr:x>0.34933</cdr:x>
      <cdr:y>0</cdr:y>
    </cdr:from>
    <cdr:to>
      <cdr:x>0.65714</cdr:x>
      <cdr:y>0.0679</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519902" y="0"/>
          <a:ext cx="2220416"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lt"/>
            </a:rPr>
            <a:t>一人</a:t>
          </a:r>
          <a:r>
            <a:rPr kumimoji="1" lang="ja-JP" altLang="en-US" sz="1600" b="1" baseline="0">
              <a:solidFill>
                <a:sysClr val="windowText" lastClr="000000"/>
              </a:solidFill>
              <a:latin typeface="+mn-lt"/>
            </a:rPr>
            <a:t>当たり</a:t>
          </a:r>
          <a:r>
            <a:rPr kumimoji="1" lang="en-US" altLang="ja-JP" sz="1600" b="1">
              <a:solidFill>
                <a:sysClr val="windowText" lastClr="000000"/>
              </a:solidFill>
              <a:latin typeface="+mn-lt"/>
            </a:rPr>
            <a:t>CO</a:t>
          </a:r>
          <a:r>
            <a:rPr kumimoji="1" lang="en-US" altLang="ja-JP" sz="1600" b="1" baseline="-25000">
              <a:solidFill>
                <a:sysClr val="windowText" lastClr="000000"/>
              </a:solidFill>
              <a:latin typeface="+mn-lt"/>
            </a:rPr>
            <a:t>2</a:t>
          </a:r>
          <a:r>
            <a:rPr kumimoji="1" lang="en-US" altLang="ja-JP" sz="1600" b="1">
              <a:solidFill>
                <a:sysClr val="windowText" lastClr="000000"/>
              </a:solidFill>
              <a:latin typeface="+mn-lt"/>
            </a:rPr>
            <a:t> </a:t>
          </a:r>
          <a:r>
            <a:rPr kumimoji="1" lang="ja-JP" altLang="en-US" sz="1600" b="1">
              <a:solidFill>
                <a:sysClr val="windowText" lastClr="000000"/>
              </a:solidFill>
              <a:latin typeface="+mn-lt"/>
            </a:rPr>
            <a:t>排出量 </a:t>
          </a:r>
          <a:r>
            <a:rPr kumimoji="1" lang="en-US" altLang="ja-JP" sz="1600" b="1">
              <a:solidFill>
                <a:sysClr val="windowText" lastClr="000000"/>
              </a:solidFill>
              <a:latin typeface="+mn-lt"/>
            </a:rPr>
            <a:t> </a:t>
          </a:r>
        </a:p>
      </cdr:txBody>
    </cdr:sp>
  </cdr:relSizeAnchor>
  <cdr:relSizeAnchor xmlns:cdr="http://schemas.openxmlformats.org/drawingml/2006/chartDrawing">
    <cdr:from>
      <cdr:x>0.92467</cdr:x>
      <cdr:y>0.13127</cdr:y>
    </cdr:from>
    <cdr:to>
      <cdr:x>0.96521</cdr:x>
      <cdr:y>0.88734</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817141" y="2547198"/>
          <a:ext cx="3998423"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一人当たり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人、折れ線グラフ］</a:t>
          </a:r>
        </a:p>
      </cdr:txBody>
    </cdr:sp>
  </cdr:relSizeAnchor>
  <cdr:relSizeAnchor xmlns:cdr="http://schemas.openxmlformats.org/drawingml/2006/chartDrawing">
    <cdr:from>
      <cdr:x>0.02211</cdr:x>
      <cdr:y>0.10072</cdr:y>
    </cdr:from>
    <cdr:to>
      <cdr:x>0.06375</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359365" y="2050933"/>
          <a:ext cx="3340730" cy="3016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総排出量　［百万トン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0.46802</cdr:x>
      <cdr:y>0.9113</cdr:y>
    </cdr:from>
    <cdr:to>
      <cdr:x>0.55761</cdr:x>
      <cdr:y>0.9666</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76041" y="4819346"/>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9503" y="4138452"/>
          <a:ext cx="5433406" cy="123351"/>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8.xml><?xml version="1.0" encoding="utf-8"?>
<c:userShapes xmlns:c="http://schemas.openxmlformats.org/drawingml/2006/chart">
  <cdr:relSizeAnchor xmlns:cdr="http://schemas.openxmlformats.org/drawingml/2006/chartDrawing">
    <cdr:from>
      <cdr:x>0.04193</cdr:x>
      <cdr:y>0.0127</cdr:y>
    </cdr:from>
    <cdr:to>
      <cdr:x>0.97952</cdr:x>
      <cdr:y>0.07727</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306268" y="67420"/>
          <a:ext cx="6848417" cy="342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mn-lt"/>
              <a:ea typeface="+mn-ea"/>
              <a:cs typeface="Times New Roman" panose="02020603050405020304" pitchFamily="18" charset="0"/>
            </a:rPr>
            <a:t>CO</a:t>
          </a:r>
          <a:r>
            <a:rPr kumimoji="1" lang="en-US" altLang="ja-JP" sz="1600" b="1" baseline="-25000">
              <a:solidFill>
                <a:sysClr val="windowText" lastClr="000000"/>
              </a:solidFill>
              <a:effectLst/>
              <a:latin typeface="+mn-lt"/>
              <a:ea typeface="+mn-ea"/>
              <a:cs typeface="Times New Roman" panose="02020603050405020304" pitchFamily="18" charset="0"/>
            </a:rPr>
            <a:t>2</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per </a:t>
          </a:r>
          <a:r>
            <a:rPr kumimoji="1" lang="en-US" altLang="ja-JP" sz="1600" b="1" baseline="0">
              <a:solidFill>
                <a:sysClr val="windowText" lastClr="000000"/>
              </a:solidFill>
              <a:effectLst/>
              <a:latin typeface="+mn-lt"/>
              <a:ea typeface="+mn-ea"/>
              <a:cs typeface="Times New Roman" panose="02020603050405020304" pitchFamily="18" charset="0"/>
            </a:rPr>
            <a:t>capita</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0.92615</cdr:x>
      <cdr:y>0.13599</cdr:y>
    </cdr:from>
    <cdr:to>
      <cdr:x>0.96492</cdr:x>
      <cdr:y>0.89799</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812611" y="2602243"/>
          <a:ext cx="4041988"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Line chart]</a:t>
          </a:r>
          <a:endParaRPr lang="ja-JP" altLang="ja-JP" sz="1400">
            <a:effectLst/>
            <a:latin typeface="+mn-lt"/>
          </a:endParaRPr>
        </a:p>
      </cdr:txBody>
    </cdr:sp>
  </cdr:relSizeAnchor>
  <cdr:relSizeAnchor xmlns:cdr="http://schemas.openxmlformats.org/drawingml/2006/chartDrawing">
    <cdr:from>
      <cdr:x>0.01885</cdr:x>
      <cdr:y>0.11487</cdr:y>
    </cdr:from>
    <cdr:to>
      <cdr:x>0.07354</cdr:x>
      <cdr:y>0.69354</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200905" y="1946451"/>
          <a:ext cx="3069533" cy="3952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Total 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a:t>
          </a:r>
          <a:r>
            <a:rPr kumimoji="1" lang="ja-JP" altLang="ja-JP" sz="1200" baseline="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en-US" altLang="ja-JP" sz="1200">
              <a:solidFill>
                <a:sysClr val="windowText" lastClr="000000"/>
              </a:solidFill>
              <a:effectLst/>
              <a:latin typeface="+mn-lt"/>
              <a:ea typeface="+mn-ea"/>
              <a:cs typeface="+mn-cs"/>
            </a:rPr>
            <a:t>]</a:t>
          </a:r>
          <a:endParaRPr lang="ja-JP" altLang="ja-JP" sz="1200">
            <a:effectLst/>
            <a:latin typeface="+mn-lt"/>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0.49142</cdr:x>
      <cdr:y>0.91232</cdr:y>
    </cdr:from>
    <cdr:to>
      <cdr:x>0.6198</cdr:x>
      <cdr:y>0.96514</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551586" y="4839341"/>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6985" y="4163268"/>
          <a:ext cx="5385483" cy="136520"/>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49.xml><?xml version="1.0" encoding="utf-8"?>
<c:userShapes xmlns:c="http://schemas.openxmlformats.org/drawingml/2006/chart">
  <cdr:relSizeAnchor xmlns:cdr="http://schemas.openxmlformats.org/drawingml/2006/chartDrawing">
    <cdr:from>
      <cdr:x>0.36896</cdr:x>
      <cdr:y>0.01686</cdr:y>
    </cdr:from>
    <cdr:to>
      <cdr:x>0.66818</cdr:x>
      <cdr:y>0.08419</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2657960" y="89912"/>
          <a:ext cx="215559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一人当</a:t>
          </a:r>
          <a:r>
            <a:rPr kumimoji="1" lang="ja-JP" altLang="en-US" sz="1600" b="1" baseline="0">
              <a:solidFill>
                <a:sysClr val="windowText" lastClr="000000"/>
              </a:solidFill>
              <a:latin typeface="Century" panose="02040604050505020304" pitchFamily="18" charset="0"/>
            </a:rPr>
            <a:t>たり</a:t>
          </a:r>
          <a:r>
            <a:rPr kumimoji="1" lang="en-US" altLang="ja-JP" sz="1600" b="1" baseline="0">
              <a:solidFill>
                <a:sysClr val="windowText" lastClr="000000"/>
              </a:solidFill>
              <a:latin typeface="+mn-lt"/>
            </a:rPr>
            <a:t>GHG</a:t>
          </a:r>
          <a:r>
            <a:rPr kumimoji="1" lang="ja-JP" altLang="en-US" sz="1600" b="1">
              <a:solidFill>
                <a:sysClr val="windowText" lastClr="000000"/>
              </a:solidFill>
              <a:latin typeface="Century" panose="02040604050505020304" pitchFamily="18" charset="0"/>
            </a:rPr>
            <a:t>排出量</a:t>
          </a:r>
          <a:endParaRPr kumimoji="1" lang="en-US" altLang="ja-JP" sz="1600" b="1">
            <a:solidFill>
              <a:sysClr val="windowText" lastClr="000000"/>
            </a:solidFill>
            <a:latin typeface="Century" panose="02040604050505020304" pitchFamily="18" charset="0"/>
          </a:endParaRPr>
        </a:p>
      </cdr:txBody>
    </cdr:sp>
  </cdr:relSizeAnchor>
  <cdr:relSizeAnchor xmlns:cdr="http://schemas.openxmlformats.org/drawingml/2006/chartDrawing">
    <cdr:from>
      <cdr:x>0.92528</cdr:x>
      <cdr:y>0.05378</cdr:y>
    </cdr:from>
    <cdr:to>
      <cdr:x>0.96588</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4775457" y="2177005"/>
          <a:ext cx="4072862"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mn-lt"/>
            </a:rPr>
            <a:t>一人当たり</a:t>
          </a:r>
          <a:r>
            <a:rPr kumimoji="1" lang="en-US" altLang="ja-JP" sz="1200">
              <a:latin typeface="+mn-lt"/>
            </a:rPr>
            <a:t>GHG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換算</a:t>
          </a:r>
          <a:r>
            <a:rPr kumimoji="1" lang="en-US" altLang="ja-JP" sz="1200">
              <a:latin typeface="+mn-lt"/>
            </a:rPr>
            <a:t>/</a:t>
          </a:r>
          <a:r>
            <a:rPr kumimoji="1" lang="ja-JP" altLang="en-US" sz="1200">
              <a:latin typeface="+mn-lt"/>
            </a:rPr>
            <a:t>人、折れ線グラフ］</a:t>
          </a:r>
        </a:p>
      </cdr:txBody>
    </cdr:sp>
  </cdr:relSizeAnchor>
  <cdr:relSizeAnchor xmlns:cdr="http://schemas.openxmlformats.org/drawingml/2006/chartDrawing">
    <cdr:from>
      <cdr:x>0.02211</cdr:x>
      <cdr:y>0.19188</cdr:y>
    </cdr:from>
    <cdr:to>
      <cdr:x>0.06482</cdr:x>
      <cdr:y>0.84233</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424970" y="2611033"/>
          <a:ext cx="3478594" cy="3088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GHG</a:t>
          </a:r>
          <a:r>
            <a:rPr kumimoji="1" lang="ja-JP" altLang="en-US" sz="1200">
              <a:latin typeface="+mn-lt"/>
            </a:rPr>
            <a:t>総排出量　［百万トン</a:t>
          </a:r>
          <a:r>
            <a:rPr kumimoji="1" lang="en-US" altLang="ja-JP" sz="1200">
              <a:latin typeface="+mn-lt"/>
            </a:rPr>
            <a:t>CO</a:t>
          </a:r>
          <a:r>
            <a:rPr kumimoji="1" lang="en-US" altLang="ja-JP" sz="1200" baseline="-25000">
              <a:latin typeface="+mn-lt"/>
            </a:rPr>
            <a:t>2</a:t>
          </a:r>
          <a:r>
            <a:rPr kumimoji="1" lang="ja-JP" altLang="en-US" sz="1200" baseline="0">
              <a:latin typeface="+mn-lt"/>
            </a:rPr>
            <a:t>換算</a:t>
          </a:r>
          <a:r>
            <a:rPr kumimoji="1" lang="en-US" altLang="ja-JP" sz="1200">
              <a:latin typeface="+mn-lt"/>
            </a:rPr>
            <a:t> </a:t>
          </a:r>
          <a:r>
            <a:rPr kumimoji="1" lang="ja-JP" altLang="en-US" sz="1200">
              <a:latin typeface="+mn-lt"/>
            </a:rPr>
            <a:t>、棒グラフ］</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0.46796</cdr:x>
      <cdr:y>0.91153</cdr:y>
    </cdr:from>
    <cdr:to>
      <cdr:x>0.55767</cdr:x>
      <cdr:y>0.96637</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71115" y="4861059"/>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5181" y="4146070"/>
          <a:ext cx="5410374" cy="123579"/>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xml><?xml version="1.0" encoding="utf-8"?>
<c:userShapes xmlns:c="http://schemas.openxmlformats.org/drawingml/2006/chart">
  <cdr:relSizeAnchor xmlns:cdr="http://schemas.openxmlformats.org/drawingml/2006/chartDrawing">
    <cdr:from>
      <cdr:x>0.12058</cdr:x>
      <cdr:y>0</cdr:y>
    </cdr:from>
    <cdr:to>
      <cdr:x>0.80249</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1138107" y="0"/>
          <a:ext cx="6435992" cy="4316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mn-lt"/>
              <a:ea typeface="+mn-ea"/>
              <a:cs typeface="Times New Roman" panose="02020603050405020304" pitchFamily="18" charset="0"/>
            </a:rPr>
            <a:t>GHG</a:t>
          </a:r>
          <a:r>
            <a:rPr lang="en-US" altLang="ja-JP" sz="1800" b="1" baseline="0">
              <a:effectLst/>
              <a:latin typeface="+mn-lt"/>
              <a:ea typeface="+mn-ea"/>
              <a:cs typeface="Times New Roman" panose="02020603050405020304" pitchFamily="18" charset="0"/>
            </a:rPr>
            <a:t> emissions by gas (excluding energy-related CO</a:t>
          </a:r>
          <a:r>
            <a:rPr lang="en-US" altLang="ja-JP" sz="1800" b="1" baseline="-25000">
              <a:effectLst/>
              <a:latin typeface="+mn-lt"/>
              <a:ea typeface="+mn-ea"/>
              <a:cs typeface="Times New Roman" panose="02020603050405020304" pitchFamily="18" charset="0"/>
            </a:rPr>
            <a:t>2</a:t>
          </a:r>
          <a:r>
            <a:rPr lang="en-US" altLang="ja-JP" sz="1800" b="1" baseline="0">
              <a:effectLst/>
              <a:latin typeface="+mn-lt"/>
              <a:ea typeface="+mn-ea"/>
              <a:cs typeface="Times New Roman" panose="02020603050405020304" pitchFamily="18" charset="0"/>
            </a:rPr>
            <a:t> emissions</a:t>
          </a:r>
          <a:r>
            <a:rPr lang="en-US" altLang="ja-JP" sz="1400" b="1" baseline="0">
              <a:effectLst/>
              <a:latin typeface="+mn-lt"/>
              <a:ea typeface="+mn-ea"/>
              <a:cs typeface="Times New Roman" panose="02020603050405020304" pitchFamily="18" charset="0"/>
            </a:rPr>
            <a:t>)</a:t>
          </a:r>
          <a:endParaRPr lang="ja-JP" altLang="ja-JP" sz="1800" b="1">
            <a:effectLst/>
            <a:latin typeface="+mn-lt"/>
            <a:cs typeface="Times New Roman" panose="02020603050405020304" pitchFamily="18" charset="0"/>
          </a:endParaRPr>
        </a:p>
      </cdr:txBody>
    </cdr:sp>
  </cdr:relSizeAnchor>
  <cdr:relSizeAnchor xmlns:cdr="http://schemas.openxmlformats.org/drawingml/2006/chartDrawing">
    <cdr:from>
      <cdr:x>0.403</cdr:x>
      <cdr:y>0.92774</cdr:y>
    </cdr:from>
    <cdr:to>
      <cdr:x>0.52462</cdr:x>
      <cdr:y>0.97344</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3803646" y="4457372"/>
          <a:ext cx="1147883" cy="2195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US" altLang="ja-JP" sz="1400">
              <a:effectLst/>
              <a:latin typeface="+mn-lt"/>
              <a:ea typeface="+mn-ea"/>
              <a:cs typeface="+mn-cs"/>
            </a:rPr>
            <a:t>[Fiscal</a:t>
          </a:r>
          <a:r>
            <a:rPr lang="en-US" altLang="ja-JP" sz="1400" baseline="0">
              <a:effectLst/>
              <a:latin typeface="+mn-lt"/>
              <a:ea typeface="+mn-ea"/>
              <a:cs typeface="+mn-cs"/>
            </a:rPr>
            <a:t> year</a:t>
          </a:r>
          <a:r>
            <a:rPr lang="en-US" altLang="ja-JP" sz="1400">
              <a:effectLst/>
              <a:latin typeface="+mn-lt"/>
              <a:ea typeface="+mn-ea"/>
              <a:cs typeface="+mn-cs"/>
            </a:rPr>
            <a:t>]</a:t>
          </a:r>
          <a:endParaRPr lang="ja-JP" altLang="ja-JP" sz="1400">
            <a:effectLst/>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400">
              <a:latin typeface="+mn-lt"/>
              <a:cs typeface="Times New Roman" panose="02020603050405020304" pitchFamily="18" charset="0"/>
            </a:rPr>
            <a:t>Emissions [Mt</a:t>
          </a:r>
          <a:r>
            <a:rPr lang="en-US" altLang="ja-JP" sz="1400" baseline="0">
              <a:latin typeface="+mn-lt"/>
              <a:cs typeface="Times New Roman" panose="02020603050405020304" pitchFamily="18" charset="0"/>
            </a:rPr>
            <a:t> </a:t>
          </a:r>
          <a:r>
            <a:rPr lang="en-US" altLang="ja-JP" sz="1400">
              <a:latin typeface="+mn-lt"/>
              <a:cs typeface="Times New Roman" panose="02020603050405020304" pitchFamily="18" charset="0"/>
            </a:rPr>
            <a:t>CO</a:t>
          </a:r>
          <a:r>
            <a:rPr lang="en-US" altLang="ja-JP" sz="1400" baseline="-25000">
              <a:latin typeface="+mn-lt"/>
              <a:cs typeface="Times New Roman" panose="02020603050405020304" pitchFamily="18" charset="0"/>
            </a:rPr>
            <a:t>2</a:t>
          </a:r>
          <a:r>
            <a:rPr lang="en-US" altLang="ja-JP" sz="1400">
              <a:latin typeface="+mn-lt"/>
              <a:cs typeface="Times New Roman" panose="02020603050405020304" pitchFamily="18" charset="0"/>
            </a:rPr>
            <a:t>eq.]</a:t>
          </a:r>
          <a:endParaRPr lang="ja-JP" altLang="en-US" sz="1400">
            <a:latin typeface="+mn-lt"/>
            <a:cs typeface="Times New Roman" panose="02020603050405020304" pitchFamily="18"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0.04193</cdr:x>
      <cdr:y>0.0127</cdr:y>
    </cdr:from>
    <cdr:to>
      <cdr:x>0.97952</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279027" y="67773"/>
          <a:ext cx="6238875" cy="3388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600" b="1">
              <a:solidFill>
                <a:sysClr val="windowText" lastClr="000000"/>
              </a:solidFill>
              <a:effectLst/>
              <a:latin typeface="+mn-lt"/>
              <a:ea typeface="+mn-ea"/>
              <a:cs typeface="Times New Roman" panose="02020603050405020304" pitchFamily="18" charset="0"/>
            </a:rPr>
            <a:t>GHG</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emissions</a:t>
          </a:r>
          <a:r>
            <a:rPr kumimoji="1" lang="ja-JP" altLang="ja-JP" sz="1600" b="1">
              <a:solidFill>
                <a:sysClr val="windowText" lastClr="000000"/>
              </a:solidFill>
              <a:effectLst/>
              <a:latin typeface="+mn-lt"/>
              <a:ea typeface="+mn-ea"/>
              <a:cs typeface="Times New Roman" panose="02020603050405020304" pitchFamily="18" charset="0"/>
            </a:rPr>
            <a:t> </a:t>
          </a:r>
          <a:r>
            <a:rPr kumimoji="1" lang="en-US" altLang="ja-JP" sz="1600" b="1">
              <a:solidFill>
                <a:sysClr val="windowText" lastClr="000000"/>
              </a:solidFill>
              <a:effectLst/>
              <a:latin typeface="+mn-lt"/>
              <a:ea typeface="+mn-ea"/>
              <a:cs typeface="Times New Roman" panose="02020603050405020304" pitchFamily="18" charset="0"/>
            </a:rPr>
            <a:t>per </a:t>
          </a:r>
          <a:r>
            <a:rPr kumimoji="1" lang="en-US" altLang="ja-JP" sz="1600" b="1" baseline="0">
              <a:solidFill>
                <a:sysClr val="windowText" lastClr="000000"/>
              </a:solidFill>
              <a:effectLst/>
              <a:latin typeface="+mn-lt"/>
              <a:ea typeface="+mn-ea"/>
              <a:cs typeface="Times New Roman" panose="02020603050405020304" pitchFamily="18" charset="0"/>
            </a:rPr>
            <a:t>capita</a:t>
          </a:r>
          <a:endParaRPr lang="ja-JP" altLang="ja-JP" sz="1600">
            <a:effectLst/>
            <a:latin typeface="+mn-lt"/>
            <a:cs typeface="Times New Roman" panose="02020603050405020304" pitchFamily="18" charset="0"/>
          </a:endParaRPr>
        </a:p>
      </cdr:txBody>
    </cdr:sp>
  </cdr:relSizeAnchor>
  <cdr:relSizeAnchor xmlns:cdr="http://schemas.openxmlformats.org/drawingml/2006/chartDrawing">
    <cdr:from>
      <cdr:x>0.92345</cdr:x>
      <cdr:y>0.14272</cdr:y>
    </cdr:from>
    <cdr:to>
      <cdr:x>0.96217</cdr:x>
      <cdr:y>0.88713</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831591" y="2612714"/>
          <a:ext cx="3979654"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GHG emissions</a:t>
          </a:r>
          <a:r>
            <a:rPr kumimoji="1" lang="en-US" altLang="ja-JP" sz="1200" baseline="0">
              <a:solidFill>
                <a:sysClr val="windowText" lastClr="000000"/>
              </a:solidFill>
              <a:effectLst/>
              <a:latin typeface="+mn-lt"/>
              <a:ea typeface="+mn-ea"/>
              <a:cs typeface="+mn-cs"/>
            </a:rPr>
            <a:t> per capita [</a:t>
          </a:r>
          <a:r>
            <a:rPr kumimoji="1" lang="en-US" altLang="ja-JP" sz="1200">
              <a:solidFill>
                <a:sysClr val="windowText" lastClr="000000"/>
              </a:solidFill>
              <a:effectLst/>
              <a:latin typeface="+mn-lt"/>
              <a:ea typeface="+mn-ea"/>
              <a:cs typeface="+mn-cs"/>
            </a:rPr>
            <a:t>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  </a:t>
          </a:r>
          <a:r>
            <a:rPr kumimoji="1" lang="en-US" altLang="ja-JP" sz="1200" baseline="0">
              <a:solidFill>
                <a:sysClr val="windowText" lastClr="000000"/>
              </a:solidFill>
              <a:effectLst/>
              <a:latin typeface="+mn-lt"/>
              <a:ea typeface="+mn-ea"/>
              <a:cs typeface="+mn-cs"/>
            </a:rPr>
            <a:t>eq.</a:t>
          </a:r>
          <a:r>
            <a:rPr kumimoji="1" lang="en-US" altLang="ja-JP" sz="1200">
              <a:solidFill>
                <a:sysClr val="windowText" lastClr="000000"/>
              </a:solidFill>
              <a:effectLst/>
              <a:latin typeface="+mn-lt"/>
              <a:ea typeface="+mn-ea"/>
              <a:cs typeface="+mn-cs"/>
            </a:rPr>
            <a:t>/capita,</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Line chart]</a:t>
          </a:r>
          <a:endParaRPr lang="ja-JP" altLang="ja-JP" sz="1400">
            <a:effectLst/>
            <a:latin typeface="+mn-lt"/>
          </a:endParaRPr>
        </a:p>
      </cdr:txBody>
    </cdr:sp>
  </cdr:relSizeAnchor>
  <cdr:relSizeAnchor xmlns:cdr="http://schemas.openxmlformats.org/drawingml/2006/chartDrawing">
    <cdr:from>
      <cdr:x>0.02211</cdr:x>
      <cdr:y>0.1252</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312646" y="2141942"/>
          <a:ext cx="3254248" cy="3090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Total GHG emissions</a:t>
          </a:r>
          <a:r>
            <a:rPr kumimoji="1" lang="ja-JP" altLang="ja-JP" sz="1200" baseline="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a:t>
          </a:r>
          <a:r>
            <a:rPr kumimoji="1" lang="en-US" altLang="ja-JP" sz="1200">
              <a:solidFill>
                <a:sysClr val="windowText" lastClr="000000"/>
              </a:solidFill>
              <a:effectLst/>
              <a:latin typeface="+mn-lt"/>
              <a:ea typeface="+mn-ea"/>
              <a:cs typeface="+mn-cs"/>
            </a:rPr>
            <a:t>Mt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ja-JP" altLang="en-US" sz="1200" baseline="-25000">
              <a:solidFill>
                <a:sysClr val="windowText" lastClr="000000"/>
              </a:solidFill>
              <a:effectLst/>
              <a:latin typeface="+mn-lt"/>
              <a:ea typeface="+mn-ea"/>
              <a:cs typeface="+mn-cs"/>
            </a:rPr>
            <a:t>　</a:t>
          </a:r>
          <a:r>
            <a:rPr kumimoji="1" lang="en-US" altLang="ja-JP" sz="1200" baseline="0">
              <a:solidFill>
                <a:sysClr val="windowText" lastClr="000000"/>
              </a:solidFill>
              <a:effectLst/>
              <a:latin typeface="+mn-lt"/>
              <a:ea typeface="+mn-ea"/>
              <a:cs typeface="+mn-cs"/>
            </a:rPr>
            <a:t>eq.</a:t>
          </a:r>
          <a:r>
            <a:rPr kumimoji="1" lang="en-US" altLang="ja-JP" sz="1200" baseline="-2500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a:t>
          </a:r>
          <a:r>
            <a:rPr kumimoji="1" lang="en-US" altLang="ja-JP" sz="1200" baseline="0">
              <a:solidFill>
                <a:sysClr val="windowText" lastClr="000000"/>
              </a:solidFill>
              <a:effectLst/>
              <a:latin typeface="+mn-lt"/>
              <a:ea typeface="+mn-ea"/>
              <a:cs typeface="+mn-cs"/>
            </a:rPr>
            <a:t> </a:t>
          </a:r>
          <a:r>
            <a:rPr kumimoji="1" lang="en-US" altLang="ja-JP" sz="1200">
              <a:solidFill>
                <a:sysClr val="windowText" lastClr="000000"/>
              </a:solidFill>
              <a:effectLst/>
              <a:latin typeface="+mn-lt"/>
              <a:ea typeface="+mn-ea"/>
              <a:cs typeface="+mn-cs"/>
            </a:rPr>
            <a:t>bar</a:t>
          </a:r>
          <a:r>
            <a:rPr kumimoji="1" lang="en-US" altLang="ja-JP" sz="1200" baseline="0">
              <a:solidFill>
                <a:sysClr val="windowText" lastClr="000000"/>
              </a:solidFill>
              <a:effectLst/>
              <a:latin typeface="+mn-lt"/>
              <a:ea typeface="+mn-ea"/>
              <a:cs typeface="+mn-cs"/>
            </a:rPr>
            <a:t> chart]</a:t>
          </a:r>
          <a:r>
            <a:rPr kumimoji="1" lang="ja-JP" altLang="ja-JP" sz="1200">
              <a:solidFill>
                <a:sysClr val="windowText" lastClr="000000"/>
              </a:solidFill>
              <a:effectLst/>
              <a:latin typeface="+mn-lt"/>
              <a:ea typeface="+mn-ea"/>
              <a:cs typeface="+mn-cs"/>
            </a:rPr>
            <a:t> </a:t>
          </a:r>
          <a:endParaRPr lang="ja-JP" altLang="ja-JP" sz="1200">
            <a:effectLst/>
            <a:latin typeface="+mn-lt"/>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0.47904</cdr:x>
      <cdr:y>0.91462</cdr:y>
    </cdr:from>
    <cdr:to>
      <cdr:x>0.60728</cdr:x>
      <cdr:y>0.96703</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465926" y="4889603"/>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18765" y="4191148"/>
          <a:ext cx="5394909" cy="137435"/>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51.xml><?xml version="1.0" encoding="utf-8"?>
<xdr:wsDr xmlns:xdr="http://schemas.openxmlformats.org/drawingml/2006/spreadsheetDrawing" xmlns:a="http://schemas.openxmlformats.org/drawingml/2006/main">
  <xdr:twoCellAnchor editAs="absolute">
    <xdr:from>
      <xdr:col>60</xdr:col>
      <xdr:colOff>544161</xdr:colOff>
      <xdr:row>52</xdr:row>
      <xdr:rowOff>79877</xdr:rowOff>
    </xdr:from>
    <xdr:to>
      <xdr:col>69</xdr:col>
      <xdr:colOff>613405</xdr:colOff>
      <xdr:row>76</xdr:row>
      <xdr:rowOff>183604</xdr:rowOff>
    </xdr:to>
    <xdr:graphicFrame macro="">
      <xdr:nvGraphicFramePr>
        <xdr:cNvPr id="3" name="G_EnergyCO2_J">
          <a:extLst>
            <a:ext uri="{FF2B5EF4-FFF2-40B4-BE49-F238E27FC236}">
              <a16:creationId xmlns:a16="http://schemas.microsoft.com/office/drawing/2014/main" id="{CD722E88-4A5F-4DC1-95E2-EA7895BA4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69</xdr:col>
      <xdr:colOff>681817</xdr:colOff>
      <xdr:row>52</xdr:row>
      <xdr:rowOff>81074</xdr:rowOff>
    </xdr:from>
    <xdr:to>
      <xdr:col>79</xdr:col>
      <xdr:colOff>164595</xdr:colOff>
      <xdr:row>76</xdr:row>
      <xdr:rowOff>139946</xdr:rowOff>
    </xdr:to>
    <xdr:graphicFrame macro="">
      <xdr:nvGraphicFramePr>
        <xdr:cNvPr id="5" name="G_EnergyCO2_E">
          <a:extLst>
            <a:ext uri="{FF2B5EF4-FFF2-40B4-BE49-F238E27FC236}">
              <a16:creationId xmlns:a16="http://schemas.microsoft.com/office/drawing/2014/main" id="{CA981814-BFBE-4770-88EA-2BF46C923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60</xdr:col>
      <xdr:colOff>601218</xdr:colOff>
      <xdr:row>27</xdr:row>
      <xdr:rowOff>180341</xdr:rowOff>
    </xdr:from>
    <xdr:to>
      <xdr:col>69</xdr:col>
      <xdr:colOff>335813</xdr:colOff>
      <xdr:row>49</xdr:row>
      <xdr:rowOff>110052</xdr:rowOff>
    </xdr:to>
    <xdr:graphicFrame macro="">
      <xdr:nvGraphicFramePr>
        <xdr:cNvPr id="2" name="G_CO2_J">
          <a:extLst>
            <a:ext uri="{FF2B5EF4-FFF2-40B4-BE49-F238E27FC236}">
              <a16:creationId xmlns:a16="http://schemas.microsoft.com/office/drawing/2014/main" id="{599020F2-C0F9-4CB6-8C96-E5EC4241D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69</xdr:col>
      <xdr:colOff>619525</xdr:colOff>
      <xdr:row>28</xdr:row>
      <xdr:rowOff>11348</xdr:rowOff>
    </xdr:from>
    <xdr:to>
      <xdr:col>79</xdr:col>
      <xdr:colOff>114475</xdr:colOff>
      <xdr:row>49</xdr:row>
      <xdr:rowOff>176921</xdr:rowOff>
    </xdr:to>
    <xdr:graphicFrame macro="">
      <xdr:nvGraphicFramePr>
        <xdr:cNvPr id="4" name="G_CO2_E">
          <a:extLst>
            <a:ext uri="{FF2B5EF4-FFF2-40B4-BE49-F238E27FC236}">
              <a16:creationId xmlns:a16="http://schemas.microsoft.com/office/drawing/2014/main" id="{EC47DD3C-F268-4F38-B81F-9FBF66A50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60</xdr:col>
      <xdr:colOff>569616</xdr:colOff>
      <xdr:row>7</xdr:row>
      <xdr:rowOff>9516</xdr:rowOff>
    </xdr:from>
    <xdr:to>
      <xdr:col>69</xdr:col>
      <xdr:colOff>285160</xdr:colOff>
      <xdr:row>25</xdr:row>
      <xdr:rowOff>8655</xdr:rowOff>
    </xdr:to>
    <xdr:graphicFrame macro="">
      <xdr:nvGraphicFramePr>
        <xdr:cNvPr id="6" name="G_GHG_J">
          <a:extLst>
            <a:ext uri="{FF2B5EF4-FFF2-40B4-BE49-F238E27FC236}">
              <a16:creationId xmlns:a16="http://schemas.microsoft.com/office/drawing/2014/main" id="{5C306A72-C8B1-4743-96EC-7530421B4E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69</xdr:col>
      <xdr:colOff>614319</xdr:colOff>
      <xdr:row>7</xdr:row>
      <xdr:rowOff>22010</xdr:rowOff>
    </xdr:from>
    <xdr:to>
      <xdr:col>79</xdr:col>
      <xdr:colOff>109270</xdr:colOff>
      <xdr:row>25</xdr:row>
      <xdr:rowOff>60282</xdr:rowOff>
    </xdr:to>
    <xdr:graphicFrame macro="">
      <xdr:nvGraphicFramePr>
        <xdr:cNvPr id="7" name="G_GHG_E">
          <a:extLst>
            <a:ext uri="{FF2B5EF4-FFF2-40B4-BE49-F238E27FC236}">
              <a16:creationId xmlns:a16="http://schemas.microsoft.com/office/drawing/2014/main" id="{6C8F14BC-51A6-4155-9AA2-DEBCE30B1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0.03414</cdr:x>
      <cdr:y>0.07694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374288" y="1924824"/>
          <a:ext cx="3452927" cy="31534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GDP</a:t>
          </a:r>
          <a:r>
            <a:rPr kumimoji="1" lang="ja-JP" altLang="en-US" sz="1200">
              <a:latin typeface="+mn-lt"/>
            </a:rPr>
            <a:t>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 </a:t>
          </a:r>
          <a:r>
            <a:rPr kumimoji="1" lang="ja-JP" altLang="en-US" sz="1200">
              <a:latin typeface="+mn-lt"/>
            </a:rPr>
            <a:t>百万円］ </a:t>
          </a:r>
        </a:p>
      </cdr:txBody>
    </cdr:sp>
  </cdr:relSizeAnchor>
  <cdr:relSizeAnchor xmlns:cdr="http://schemas.openxmlformats.org/drawingml/2006/chartDrawing">
    <cdr:from>
      <cdr:x>0.48012</cdr:x>
      <cdr:y>0.93631</cdr:y>
    </cdr:from>
    <cdr:to>
      <cdr:x>0.58387</cdr:x>
      <cdr:y>0.99886</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90926" y="4377930"/>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0.02759</cdr:x>
      <cdr:y>0.11367</cdr:y>
    </cdr:from>
    <cdr:to>
      <cdr:x>0.08293</cdr:x>
      <cdr:y>0.82659</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300296" y="2001661"/>
          <a:ext cx="3301405" cy="3508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baseline="0">
              <a:solidFill>
                <a:sysClr val="windowText" lastClr="000000"/>
              </a:solidFill>
              <a:effectLst/>
              <a:latin typeface="+mn-lt"/>
              <a:ea typeface="+mn-ea"/>
              <a:cs typeface="+mn-cs"/>
            </a:rPr>
            <a:t> emissions</a:t>
          </a:r>
          <a:r>
            <a:rPr kumimoji="1" lang="en-US" altLang="ja-JP" sz="1200">
              <a:solidFill>
                <a:sysClr val="windowText" lastClr="000000"/>
              </a:solidFill>
              <a:effectLst/>
              <a:latin typeface="+mn-lt"/>
              <a:ea typeface="+mn-ea"/>
              <a:cs typeface="+mn-cs"/>
            </a:rPr>
            <a:t> per GDP </a:t>
          </a:r>
          <a:r>
            <a:rPr kumimoji="1" lang="en-US" altLang="ja-JP" sz="1200" baseline="0">
              <a:solidFill>
                <a:sysClr val="windowText" lastClr="000000"/>
              </a:solidFill>
              <a:effectLst/>
              <a:latin typeface="+mn-lt"/>
              <a:ea typeface="+mn-ea"/>
              <a:cs typeface="+mn-cs"/>
            </a:rPr>
            <a:t> [t </a:t>
          </a:r>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0.48147</cdr:x>
      <cdr:y>0.93538</cdr:y>
    </cdr:from>
    <cdr:to>
      <cdr:x>0.6278</cdr:x>
      <cdr:y>0.99589</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3052866" y="4331617"/>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0.03248</cdr:x>
      <cdr:y>0.08182</cdr:y>
    </cdr:from>
    <cdr:to>
      <cdr:x>0.08535</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268751" y="1796515"/>
          <a:ext cx="3228822" cy="3101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rPr>
            <a:t>GDP</a:t>
          </a:r>
          <a:r>
            <a:rPr kumimoji="1" lang="ja-JP" altLang="en-US" sz="1200">
              <a:latin typeface="+mn-lt"/>
            </a:rPr>
            <a:t>当たり</a:t>
          </a:r>
          <a:r>
            <a:rPr kumimoji="1" lang="en-US" altLang="ja-JP" sz="1200">
              <a:latin typeface="+mn-lt"/>
            </a:rPr>
            <a:t>CO</a:t>
          </a:r>
          <a:r>
            <a:rPr kumimoji="1" lang="en-US" altLang="ja-JP" sz="1200" baseline="-25000">
              <a:latin typeface="+mn-lt"/>
            </a:rPr>
            <a:t>2</a:t>
          </a:r>
          <a:r>
            <a:rPr kumimoji="1" lang="en-US" altLang="ja-JP" sz="1200">
              <a:latin typeface="+mn-lt"/>
            </a:rPr>
            <a:t> </a:t>
          </a:r>
          <a:r>
            <a:rPr kumimoji="1" lang="ja-JP" altLang="en-US" sz="1200">
              <a:latin typeface="+mn-lt"/>
            </a:rPr>
            <a:t>排出量　［トン</a:t>
          </a:r>
          <a:r>
            <a:rPr kumimoji="1" lang="en-US" altLang="ja-JP" sz="1200">
              <a:latin typeface="+mn-lt"/>
            </a:rPr>
            <a:t>CO</a:t>
          </a:r>
          <a:r>
            <a:rPr kumimoji="1" lang="en-US" altLang="ja-JP" sz="1200" baseline="-25000">
              <a:latin typeface="+mn-lt"/>
            </a:rPr>
            <a:t>2</a:t>
          </a:r>
          <a:r>
            <a:rPr kumimoji="1" lang="en-US" altLang="ja-JP" sz="1200">
              <a:latin typeface="+mn-lt"/>
            </a:rPr>
            <a:t> / </a:t>
          </a:r>
          <a:r>
            <a:rPr kumimoji="1" lang="ja-JP" altLang="en-US" sz="1200">
              <a:latin typeface="+mn-lt"/>
            </a:rPr>
            <a:t>百万円］</a:t>
          </a:r>
        </a:p>
      </cdr:txBody>
    </cdr:sp>
  </cdr:relSizeAnchor>
  <cdr:relSizeAnchor xmlns:cdr="http://schemas.openxmlformats.org/drawingml/2006/chartDrawing">
    <cdr:from>
      <cdr:x>0.50402</cdr:x>
      <cdr:y>0.93018</cdr:y>
    </cdr:from>
    <cdr:to>
      <cdr:x>0.61366</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71142" y="3895992"/>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0.04628</cdr:x>
      <cdr:y>0.04585</cdr:y>
    </cdr:from>
    <cdr:to>
      <cdr:x>0.09074</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21700" y="1705345"/>
          <a:ext cx="3311106" cy="2815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CO</a:t>
          </a:r>
          <a:r>
            <a:rPr kumimoji="1" lang="en-US" altLang="ja-JP" sz="1200" baseline="-25000">
              <a:solidFill>
                <a:sysClr val="windowText" lastClr="000000"/>
              </a:solidFill>
              <a:effectLst/>
              <a:latin typeface="+mn-lt"/>
              <a:ea typeface="+mn-ea"/>
              <a:cs typeface="+mn-cs"/>
            </a:rPr>
            <a:t>2</a:t>
          </a:r>
          <a:r>
            <a:rPr kumimoji="1" lang="en-US" altLang="ja-JP" sz="1200">
              <a:solidFill>
                <a:sysClr val="windowText" lastClr="000000"/>
              </a:solidFill>
              <a:effectLst/>
              <a:latin typeface="+mn-lt"/>
              <a:ea typeface="+mn-ea"/>
              <a:cs typeface="+mn-cs"/>
            </a:rPr>
            <a:t> emissions per GDP [t-CO</a:t>
          </a:r>
          <a:r>
            <a:rPr kumimoji="1" lang="en-US" altLang="ja-JP" sz="1200" baseline="-25000">
              <a:solidFill>
                <a:sysClr val="windowText" lastClr="000000"/>
              </a:solidFill>
              <a:effectLst/>
              <a:latin typeface="+mn-lt"/>
              <a:ea typeface="+mn-ea"/>
              <a:cs typeface="+mn-cs"/>
            </a:rPr>
            <a:t>2 </a:t>
          </a:r>
          <a:r>
            <a:rPr kumimoji="1" lang="en-US" altLang="ja-JP" sz="1200">
              <a:solidFill>
                <a:sysClr val="windowText" lastClr="000000"/>
              </a:solidFill>
              <a:effectLst/>
              <a:latin typeface="+mn-lt"/>
              <a:ea typeface="+mn-ea"/>
              <a:cs typeface="+mn-cs"/>
            </a:rPr>
            <a:t>/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0.47329</cdr:x>
      <cdr:y>0.93365</cdr:y>
    </cdr:from>
    <cdr:to>
      <cdr:x>0.61935</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006817" y="3943018"/>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0.03248</cdr:x>
      <cdr:y>0.00876</cdr:y>
    </cdr:from>
    <cdr:to>
      <cdr:x>0.07831</cdr:x>
      <cdr:y>0.86528</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439956" y="1666601"/>
          <a:ext cx="3529911" cy="2688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mn-lt"/>
              <a:ea typeface="+mj-ea"/>
            </a:rPr>
            <a:t>GDP</a:t>
          </a:r>
          <a:r>
            <a:rPr kumimoji="1" lang="ja-JP" altLang="en-US" sz="1200">
              <a:latin typeface="+mn-lt"/>
              <a:ea typeface="+mj-ea"/>
            </a:rPr>
            <a:t>当たり</a:t>
          </a:r>
          <a:r>
            <a:rPr kumimoji="1" lang="en-US" altLang="ja-JP" sz="1200">
              <a:latin typeface="+mn-lt"/>
              <a:ea typeface="+mj-ea"/>
            </a:rPr>
            <a:t>GHG </a:t>
          </a:r>
          <a:r>
            <a:rPr kumimoji="1" lang="ja-JP" altLang="en-US" sz="1200">
              <a:latin typeface="+mn-lt"/>
              <a:ea typeface="+mj-ea"/>
            </a:rPr>
            <a:t>排出量　［トン</a:t>
          </a:r>
          <a:r>
            <a:rPr kumimoji="1" lang="en-US" altLang="ja-JP" sz="1200">
              <a:latin typeface="+mn-lt"/>
              <a:ea typeface="+mj-ea"/>
            </a:rPr>
            <a:t>CO</a:t>
          </a:r>
          <a:r>
            <a:rPr kumimoji="1" lang="en-US" altLang="ja-JP" sz="1200" baseline="-25000">
              <a:latin typeface="+mn-lt"/>
              <a:ea typeface="+mj-ea"/>
            </a:rPr>
            <a:t>2</a:t>
          </a:r>
          <a:r>
            <a:rPr kumimoji="1" lang="en-US" altLang="ja-JP" sz="1200">
              <a:latin typeface="+mn-lt"/>
              <a:ea typeface="+mj-ea"/>
            </a:rPr>
            <a:t> </a:t>
          </a:r>
          <a:r>
            <a:rPr kumimoji="1" lang="ja-JP" altLang="en-US" sz="1200">
              <a:latin typeface="+mn-lt"/>
              <a:ea typeface="+mj-ea"/>
            </a:rPr>
            <a:t>換算</a:t>
          </a:r>
          <a:r>
            <a:rPr kumimoji="1" lang="en-US" altLang="ja-JP" sz="1200">
              <a:latin typeface="+mn-lt"/>
              <a:ea typeface="+mj-ea"/>
            </a:rPr>
            <a:t>/ </a:t>
          </a:r>
          <a:r>
            <a:rPr kumimoji="1" lang="ja-JP" altLang="en-US" sz="1200">
              <a:latin typeface="+mn-lt"/>
              <a:ea typeface="+mj-ea"/>
            </a:rPr>
            <a:t>百万円］</a:t>
          </a:r>
        </a:p>
      </cdr:txBody>
    </cdr:sp>
  </cdr:relSizeAnchor>
  <cdr:relSizeAnchor xmlns:cdr="http://schemas.openxmlformats.org/drawingml/2006/chartDrawing">
    <cdr:from>
      <cdr:x>0.50402</cdr:x>
      <cdr:y>0.92976</cdr:y>
    </cdr:from>
    <cdr:to>
      <cdr:x>0.61402</cdr:x>
      <cdr:y>1</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61540" y="3871229"/>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0.04028</cdr:x>
      <cdr:y>0.09901</cdr:y>
    </cdr:from>
    <cdr:to>
      <cdr:x>0.08474</cdr:x>
      <cdr:y>0.86052</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03102" y="1875157"/>
          <a:ext cx="3200487" cy="28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mn-lt"/>
              <a:ea typeface="+mn-ea"/>
              <a:cs typeface="+mn-cs"/>
            </a:rPr>
            <a:t>GHG emissions per GDP [t-CO</a:t>
          </a:r>
          <a:r>
            <a:rPr kumimoji="1" lang="en-US" altLang="ja-JP" sz="1200" baseline="-25000">
              <a:solidFill>
                <a:sysClr val="windowText" lastClr="000000"/>
              </a:solidFill>
              <a:effectLst/>
              <a:latin typeface="+mn-lt"/>
              <a:ea typeface="+mn-ea"/>
              <a:cs typeface="+mn-cs"/>
            </a:rPr>
            <a:t>2</a:t>
          </a:r>
          <a:r>
            <a:rPr kumimoji="1" lang="en-US" altLang="ja-JP" sz="1200" baseline="0">
              <a:solidFill>
                <a:sysClr val="windowText" lastClr="000000"/>
              </a:solidFill>
              <a:effectLst/>
              <a:latin typeface="+mn-lt"/>
              <a:ea typeface="+mn-ea"/>
              <a:cs typeface="+mn-cs"/>
            </a:rPr>
            <a:t> eq.</a:t>
          </a:r>
          <a:r>
            <a:rPr kumimoji="1" lang="en-US" altLang="ja-JP" sz="1200">
              <a:solidFill>
                <a:sysClr val="windowText" lastClr="000000"/>
              </a:solidFill>
              <a:effectLst/>
              <a:latin typeface="+mn-lt"/>
              <a:ea typeface="+mn-ea"/>
              <a:cs typeface="+mn-cs"/>
            </a:rPr>
            <a:t>/ million</a:t>
          </a:r>
          <a:r>
            <a:rPr kumimoji="1" lang="en-US" altLang="ja-JP" sz="1200" baseline="0">
              <a:solidFill>
                <a:sysClr val="windowText" lastClr="000000"/>
              </a:solidFill>
              <a:effectLst/>
              <a:latin typeface="+mn-lt"/>
              <a:ea typeface="+mn-ea"/>
              <a:cs typeface="+mn-cs"/>
            </a:rPr>
            <a:t> yen]</a:t>
          </a:r>
          <a:endParaRPr lang="ja-JP" altLang="ja-JP" sz="1400">
            <a:effectLst/>
            <a:latin typeface="+mn-lt"/>
          </a:endParaRPr>
        </a:p>
      </cdr:txBody>
    </cdr:sp>
  </cdr:relSizeAnchor>
  <cdr:relSizeAnchor xmlns:cdr="http://schemas.openxmlformats.org/drawingml/2006/chartDrawing">
    <cdr:from>
      <cdr:x>0.4643</cdr:x>
      <cdr:y>0.93333</cdr:y>
    </cdr:from>
    <cdr:to>
      <cdr:x>0.61035</cdr:x>
      <cdr:y>1</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2949668" y="3922609"/>
          <a:ext cx="927883" cy="280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altLang="ja-JP" sz="1200">
              <a:solidFill>
                <a:sysClr val="windowText" lastClr="000000"/>
              </a:solidFill>
              <a:effectLst/>
              <a:latin typeface="Calibri"/>
              <a:ea typeface="+mn-ea"/>
              <a:cs typeface="+mn-cs"/>
            </a:rPr>
            <a:t>[Fiscal</a:t>
          </a:r>
          <a:r>
            <a:rPr lang="en-US" altLang="ja-JP" sz="1200" baseline="0">
              <a:solidFill>
                <a:sysClr val="windowText" lastClr="000000"/>
              </a:solidFill>
              <a:effectLst/>
              <a:latin typeface="Calibri"/>
              <a:ea typeface="+mn-ea"/>
              <a:cs typeface="+mn-cs"/>
            </a:rPr>
            <a:t> year</a:t>
          </a:r>
          <a:r>
            <a:rPr lang="en-US" altLang="ja-JP" sz="1200">
              <a:solidFill>
                <a:sysClr val="windowText" lastClr="000000"/>
              </a:solidFill>
              <a:effectLst/>
              <a:latin typeface="Calibri"/>
              <a:ea typeface="+mn-ea"/>
              <a:cs typeface="+mn-cs"/>
            </a:rPr>
            <a:t>]</a:t>
          </a:r>
          <a:endParaRPr lang="ja-JP" altLang="ja-JP" sz="12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60</xdr:col>
      <xdr:colOff>419815</xdr:colOff>
      <xdr:row>3</xdr:row>
      <xdr:rowOff>86796</xdr:rowOff>
    </xdr:from>
    <xdr:to>
      <xdr:col>68</xdr:col>
      <xdr:colOff>271665</xdr:colOff>
      <xdr:row>41</xdr:row>
      <xdr:rowOff>65163</xdr:rowOff>
    </xdr:to>
    <xdr:graphicFrame macro="">
      <xdr:nvGraphicFramePr>
        <xdr:cNvPr id="13902449" name="G_Fuel_J">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462289</xdr:colOff>
      <xdr:row>46</xdr:row>
      <xdr:rowOff>115373</xdr:rowOff>
    </xdr:from>
    <xdr:to>
      <xdr:col>68</xdr:col>
      <xdr:colOff>228865</xdr:colOff>
      <xdr:row>86</xdr:row>
      <xdr:rowOff>92604</xdr:rowOff>
    </xdr:to>
    <xdr:graphicFrame macro="">
      <xdr:nvGraphicFramePr>
        <xdr:cNvPr id="13902450" name="G_Purpose_J">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68</xdr:col>
      <xdr:colOff>541436</xdr:colOff>
      <xdr:row>6</xdr:row>
      <xdr:rowOff>68223</xdr:rowOff>
    </xdr:from>
    <xdr:to>
      <xdr:col>79</xdr:col>
      <xdr:colOff>191530</xdr:colOff>
      <xdr:row>35</xdr:row>
      <xdr:rowOff>155007</xdr:rowOff>
    </xdr:to>
    <xdr:graphicFrame macro="">
      <xdr:nvGraphicFramePr>
        <xdr:cNvPr id="13902451" name="G_Trends_Fuel_J">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68</xdr:col>
      <xdr:colOff>593666</xdr:colOff>
      <xdr:row>46</xdr:row>
      <xdr:rowOff>109474</xdr:rowOff>
    </xdr:from>
    <xdr:to>
      <xdr:col>79</xdr:col>
      <xdr:colOff>250762</xdr:colOff>
      <xdr:row>75</xdr:row>
      <xdr:rowOff>143076</xdr:rowOff>
    </xdr:to>
    <xdr:graphicFrame macro="">
      <xdr:nvGraphicFramePr>
        <xdr:cNvPr id="13902452" name="G_Trends_Purpose_J">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79</xdr:col>
      <xdr:colOff>227301</xdr:colOff>
      <xdr:row>6</xdr:row>
      <xdr:rowOff>34815</xdr:rowOff>
    </xdr:from>
    <xdr:to>
      <xdr:col>87</xdr:col>
      <xdr:colOff>228375</xdr:colOff>
      <xdr:row>44</xdr:row>
      <xdr:rowOff>165726</xdr:rowOff>
    </xdr:to>
    <xdr:graphicFrame macro="">
      <xdr:nvGraphicFramePr>
        <xdr:cNvPr id="7" name="G_Fuel_E">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79</xdr:col>
      <xdr:colOff>164260</xdr:colOff>
      <xdr:row>45</xdr:row>
      <xdr:rowOff>76727</xdr:rowOff>
    </xdr:from>
    <xdr:to>
      <xdr:col>87</xdr:col>
      <xdr:colOff>164319</xdr:colOff>
      <xdr:row>92</xdr:row>
      <xdr:rowOff>52387</xdr:rowOff>
    </xdr:to>
    <xdr:graphicFrame macro="">
      <xdr:nvGraphicFramePr>
        <xdr:cNvPr id="17" name="G_Purpose_E">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87</xdr:col>
      <xdr:colOff>420921</xdr:colOff>
      <xdr:row>6</xdr:row>
      <xdr:rowOff>53929</xdr:rowOff>
    </xdr:from>
    <xdr:to>
      <xdr:col>98</xdr:col>
      <xdr:colOff>166686</xdr:colOff>
      <xdr:row>35</xdr:row>
      <xdr:rowOff>116122</xdr:rowOff>
    </xdr:to>
    <xdr:graphicFrame macro="">
      <xdr:nvGraphicFramePr>
        <xdr:cNvPr id="20" name="G_Trends_Fuel_E">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87</xdr:col>
      <xdr:colOff>611513</xdr:colOff>
      <xdr:row>46</xdr:row>
      <xdr:rowOff>63594</xdr:rowOff>
    </xdr:from>
    <xdr:to>
      <xdr:col>98</xdr:col>
      <xdr:colOff>199104</xdr:colOff>
      <xdr:row>75</xdr:row>
      <xdr:rowOff>40829</xdr:rowOff>
    </xdr:to>
    <xdr:graphicFrame macro="">
      <xdr:nvGraphicFramePr>
        <xdr:cNvPr id="21" name="G_Trends_Purpose_E">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0.33904</cdr:x>
      <cdr:y>0.41869</cdr:y>
    </cdr:from>
    <cdr:to>
      <cdr:x>0.68826</cdr:x>
      <cdr:y>0.576</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1647474" y="3258073"/>
          <a:ext cx="1696991" cy="12241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1" i="0" strike="noStrike">
              <a:solidFill>
                <a:sysClr val="windowText" lastClr="000000"/>
              </a:solidFill>
              <a:latin typeface="+mn-lt"/>
              <a:ea typeface="ＭＳ Ｐゴシック"/>
            </a:rPr>
            <a:t>世帯当たり</a:t>
          </a:r>
          <a:r>
            <a:rPr lang="en-US" altLang="ja-JP" sz="1200" b="1" i="0" strike="noStrike">
              <a:solidFill>
                <a:sysClr val="windowText" lastClr="000000"/>
              </a:solidFill>
              <a:latin typeface="+mn-lt"/>
              <a:cs typeface="Arial"/>
            </a:rPr>
            <a:t>CO</a:t>
          </a:r>
          <a:r>
            <a:rPr lang="en-US" altLang="ja-JP" sz="1200" b="1" i="0" strike="noStrike" baseline="-25000">
              <a:solidFill>
                <a:sysClr val="windowText" lastClr="000000"/>
              </a:solidFill>
              <a:latin typeface="+mn-lt"/>
              <a:cs typeface="Arial"/>
            </a:rPr>
            <a:t>2</a:t>
          </a:r>
          <a:r>
            <a:rPr lang="ja-JP" altLang="en-US" sz="1200" b="1" i="0" strike="noStrike">
              <a:solidFill>
                <a:sysClr val="windowText" lastClr="000000"/>
              </a:solidFill>
              <a:latin typeface="+mn-lt"/>
              <a:ea typeface="ＭＳ Ｐゴシック"/>
            </a:rPr>
            <a:t>排出量</a:t>
          </a:r>
          <a:endParaRPr lang="en-US" altLang="ja-JP" sz="1200" b="1" i="0" strike="noStrike">
            <a:solidFill>
              <a:sysClr val="windowText" lastClr="000000"/>
            </a:solidFill>
            <a:latin typeface="+mn-lt"/>
            <a:ea typeface="ＭＳ Ｐゴシック"/>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endParaRPr lang="en-US" altLang="ja-JP" sz="12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200" b="0" i="0" strike="noStrike">
              <a:solidFill>
                <a:sysClr val="windowText" lastClr="000000"/>
              </a:solidFill>
              <a:latin typeface="+mn-lt"/>
              <a:cs typeface="Arial"/>
            </a:rPr>
            <a:t>[kg CO</a:t>
          </a:r>
          <a:r>
            <a:rPr lang="en-US" altLang="ja-JP" sz="1200" b="0" i="0" strike="noStrike" baseline="-25000">
              <a:solidFill>
                <a:sysClr val="windowText" lastClr="000000"/>
              </a:solidFill>
              <a:latin typeface="+mn-lt"/>
              <a:cs typeface="Arial"/>
            </a:rPr>
            <a:t>2</a:t>
          </a:r>
          <a:r>
            <a:rPr lang="en-US" altLang="ja-JP" sz="1200" b="0" i="0" strike="noStrike">
              <a:solidFill>
                <a:sysClr val="windowText" lastClr="000000"/>
              </a:solidFill>
              <a:latin typeface="+mn-lt"/>
              <a:cs typeface="Arial"/>
            </a:rPr>
            <a:t>/</a:t>
          </a:r>
          <a:r>
            <a:rPr lang="ja-JP" altLang="en-US" sz="12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0.68706</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4465" y="4832991"/>
          <a:ext cx="5260719" cy="218930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本シートにおける家庭からの</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 </a:t>
          </a:r>
          <a:r>
            <a:rPr lang="ja-JP" altLang="en-US" sz="900" b="0" i="0" strike="noStrike">
              <a:solidFill>
                <a:srgbClr val="000000"/>
              </a:solidFill>
              <a:latin typeface="+mn-lt"/>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mn-lt"/>
              <a:ea typeface="+mj-ea"/>
              <a:cs typeface="+mn-cs"/>
            </a:rPr>
            <a:t>※</a:t>
          </a:r>
          <a:r>
            <a:rPr lang="ja-JP" altLang="ja-JP" sz="900" b="0" i="0">
              <a:latin typeface="+mn-lt"/>
              <a:ea typeface="+mj-ea"/>
              <a:cs typeface="+mn-cs"/>
            </a:rPr>
            <a:t>　電力及び熱</a:t>
          </a:r>
          <a:r>
            <a:rPr lang="ja-JP" altLang="en-US" sz="900" b="0" i="0">
              <a:latin typeface="+mn-lt"/>
              <a:ea typeface="+mj-ea"/>
              <a:cs typeface="+mn-cs"/>
            </a:rPr>
            <a:t>の</a:t>
          </a:r>
          <a:r>
            <a:rPr lang="en-US" altLang="ja-JP" sz="900" b="0" i="0">
              <a:latin typeface="+mn-lt"/>
              <a:ea typeface="+mj-ea"/>
              <a:cs typeface="+mn-cs"/>
            </a:rPr>
            <a:t>CO</a:t>
          </a:r>
          <a:r>
            <a:rPr lang="en-US" altLang="ja-JP" sz="900" b="0" i="0" baseline="-25000">
              <a:latin typeface="+mn-lt"/>
              <a:ea typeface="+mj-ea"/>
              <a:cs typeface="+mn-cs"/>
            </a:rPr>
            <a:t>2 </a:t>
          </a:r>
          <a:r>
            <a:rPr lang="ja-JP" altLang="en-US" sz="900" b="0" i="0">
              <a:latin typeface="+mn-lt"/>
              <a:ea typeface="+mj-ea"/>
              <a:cs typeface="+mn-cs"/>
            </a:rPr>
            <a:t>排出量</a:t>
          </a:r>
          <a:r>
            <a:rPr lang="ja-JP" altLang="ja-JP" sz="900" b="0" i="0">
              <a:latin typeface="+mn-lt"/>
              <a:ea typeface="+mj-ea"/>
              <a:cs typeface="+mn-cs"/>
            </a:rPr>
            <a:t>は、自家発電を含まない、電力会社等から購入する電力や熱に由来する</a:t>
          </a:r>
          <a:r>
            <a:rPr lang="ja-JP" altLang="en-US" sz="900" b="0" i="0">
              <a:latin typeface="+mn-lt"/>
              <a:ea typeface="+mj-ea"/>
              <a:cs typeface="+mn-cs"/>
            </a:rPr>
            <a:t>もの</a:t>
          </a:r>
          <a:r>
            <a:rPr lang="ja-JP" altLang="ja-JP" sz="900" b="0" i="0">
              <a:latin typeface="+mn-lt"/>
              <a:ea typeface="+mj-ea"/>
              <a:cs typeface="+mn-cs"/>
            </a:rPr>
            <a:t>。</a:t>
          </a:r>
          <a:endParaRPr lang="en-US" altLang="ja-JP" sz="900" b="0" i="0">
            <a:latin typeface="+mn-lt"/>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自家用乗用車は、運輸（旅客）部門の自家用乗用車（家計寄与分）。</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mn-lt"/>
              <a:ea typeface="+mj-ea"/>
            </a:rPr>
            <a:t>　</a:t>
          </a:r>
          <a:r>
            <a:rPr lang="en-US" altLang="ja-JP" sz="900" b="0" i="0" strike="noStrike">
              <a:solidFill>
                <a:srgbClr val="000000"/>
              </a:solidFill>
              <a:latin typeface="+mn-lt"/>
              <a:ea typeface="+mj-ea"/>
            </a:rPr>
            <a:t>- </a:t>
          </a:r>
          <a:r>
            <a:rPr lang="ja-JP" altLang="en-US" sz="900" b="0" i="0" strike="noStrike">
              <a:solidFill>
                <a:srgbClr val="000000"/>
              </a:solidFill>
              <a:latin typeface="+mn-lt"/>
              <a:ea typeface="+mj-ea"/>
            </a:rPr>
            <a:t>石油由来 の一般廃棄物（プラスチック等）の焼却による</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（非エネルギー起源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mn-lt"/>
              <a:ea typeface="+mj-ea"/>
            </a:rPr>
            <a:t>　</a:t>
          </a:r>
          <a:r>
            <a:rPr lang="en-US" altLang="ja-JP" sz="900" b="0" i="0" strike="noStrike">
              <a:solidFill>
                <a:srgbClr val="000000"/>
              </a:solidFill>
              <a:latin typeface="+mn-lt"/>
              <a:ea typeface="+mj-ea"/>
            </a:rPr>
            <a:t>- </a:t>
          </a:r>
          <a:r>
            <a:rPr lang="ja-JP" altLang="en-US" sz="900" b="0" i="0" strike="noStrike">
              <a:solidFill>
                <a:srgbClr val="000000"/>
              </a:solidFill>
              <a:latin typeface="+mn-lt"/>
              <a:ea typeface="+mj-ea"/>
            </a:rPr>
            <a:t>廃棄物処理施設で使用するエネルギー起源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（業務その他部門－他サービス業の一部）</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水道は、上下水道施設で使用するエネルギー起源</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a:t>
          </a:r>
          <a:r>
            <a:rPr lang="ja-JP" altLang="en-US" sz="900" b="0" i="0" strike="noStrike">
              <a:solidFill>
                <a:srgbClr val="000000"/>
              </a:solidFill>
              <a:latin typeface="+mn-lt"/>
              <a:ea typeface="+mj-ea"/>
            </a:rPr>
            <a:t>（業務その他部門－電気ガス熱供給水道業の一部）のうち、家庭寄与分を推計したもの。</a:t>
          </a:r>
        </a:p>
        <a:p xmlns:a="http://schemas.openxmlformats.org/drawingml/2006/main">
          <a:endParaRPr lang="ja-JP" altLang="en-US" sz="900" b="0" i="0" strike="noStrike">
            <a:solidFill>
              <a:srgbClr val="FF0000"/>
            </a:solidFill>
            <a:latin typeface="+mn-lt"/>
            <a:ea typeface="+mj-ea"/>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0.02847</cdr:x>
      <cdr:y>0.12811</cdr:y>
    </cdr:from>
    <cdr:to>
      <cdr:x>0.06707</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12931" y="2004304"/>
          <a:ext cx="3008072" cy="3159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t>CO</a:t>
          </a:r>
          <a:r>
            <a:rPr lang="en-US" altLang="ja-JP" sz="1200" baseline="-25000"/>
            <a:t>2 </a:t>
          </a:r>
          <a:r>
            <a:rPr lang="ja-JP" altLang="en-US" sz="1200" baseline="0"/>
            <a:t>換算］</a:t>
          </a:r>
          <a:endParaRPr lang="ja-JP" altLang="en-US" sz="1200"/>
        </a:p>
      </cdr:txBody>
    </cdr:sp>
  </cdr:relSizeAnchor>
  <cdr:relSizeAnchor xmlns:cdr="http://schemas.openxmlformats.org/drawingml/2006/chartDrawing">
    <cdr:from>
      <cdr:x>0.84831</cdr:x>
      <cdr:y>0.48032</cdr:y>
    </cdr:from>
    <cdr:to>
      <cdr:x>0.99426</cdr:x>
      <cdr:y>0.67937</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7307410" y="2482168"/>
          <a:ext cx="1257220" cy="10286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2035</a:t>
          </a:r>
          <a:r>
            <a:rPr lang="ja-JP" altLang="ja-JP" sz="1200">
              <a:solidFill>
                <a:schemeClr val="dk1"/>
              </a:solidFill>
              <a:effectLst/>
              <a:latin typeface="+mn-lt"/>
              <a:ea typeface="+mn-ea"/>
              <a:cs typeface="+mn-cs"/>
            </a:rPr>
            <a:t>年度目標</a:t>
          </a:r>
          <a:endParaRPr lang="en-US" altLang="ja-JP" sz="1200">
            <a:solidFill>
              <a:schemeClr val="dk1"/>
            </a:solidFill>
            <a:effectLst/>
            <a:latin typeface="+mn-lt"/>
            <a:ea typeface="+mn-ea"/>
            <a:cs typeface="+mn-cs"/>
          </a:endParaRPr>
        </a:p>
        <a:p xmlns:a="http://schemas.openxmlformats.org/drawingml/2006/main">
          <a:pPr algn="ctr"/>
          <a:r>
            <a:rPr kumimoji="1" lang="en-US" altLang="ja-JP" sz="1200" b="0">
              <a:solidFill>
                <a:sysClr val="windowText" lastClr="000000"/>
              </a:solidFill>
            </a:rPr>
            <a:t>2013</a:t>
          </a:r>
          <a:r>
            <a:rPr kumimoji="1" lang="ja-JP" altLang="en-US" sz="1200" b="0">
              <a:solidFill>
                <a:sysClr val="windowText" lastClr="000000"/>
              </a:solidFill>
            </a:rPr>
            <a:t>年度比</a:t>
          </a:r>
          <a:endParaRPr kumimoji="1" lang="en-US" altLang="ja-JP" sz="1200" b="0">
            <a:solidFill>
              <a:sysClr val="windowText" lastClr="000000"/>
            </a:solidFill>
          </a:endParaRPr>
        </a:p>
        <a:p xmlns:a="http://schemas.openxmlformats.org/drawingml/2006/main">
          <a:pPr algn="ctr"/>
          <a:r>
            <a:rPr kumimoji="1" lang="en-US" altLang="ja-JP" sz="1200" b="0">
              <a:solidFill>
                <a:sysClr val="windowText" lastClr="000000"/>
              </a:solidFill>
            </a:rPr>
            <a:t>-60</a:t>
          </a:r>
          <a:r>
            <a:rPr kumimoji="1" lang="ja-JP" altLang="en-US" sz="1200" b="0">
              <a:solidFill>
                <a:sysClr val="windowText" lastClr="000000"/>
              </a:solidFill>
            </a:rPr>
            <a:t>％</a:t>
          </a:r>
          <a:r>
            <a:rPr kumimoji="1" lang="ja-JP" altLang="ja-JP" sz="1200" b="0">
              <a:solidFill>
                <a:sysClr val="windowText" lastClr="000000"/>
              </a:solidFill>
              <a:effectLst/>
              <a:latin typeface="+mn-lt"/>
              <a:ea typeface="+mn-ea"/>
              <a:cs typeface="+mn-cs"/>
            </a:rPr>
            <a:t>（</a:t>
          </a:r>
          <a:r>
            <a:rPr kumimoji="1" lang="en-US" altLang="ja-JP" sz="1200" b="0">
              <a:solidFill>
                <a:sysClr val="windowText" lastClr="000000"/>
              </a:solidFill>
              <a:effectLst/>
              <a:latin typeface="+mn-lt"/>
              <a:ea typeface="+mn-ea"/>
              <a:cs typeface="+mn-cs"/>
            </a:rPr>
            <a:t>※</a:t>
          </a:r>
          <a:r>
            <a:rPr kumimoji="1" lang="ja-JP" altLang="ja-JP" sz="1200" b="0">
              <a:solidFill>
                <a:sysClr val="windowText" lastClr="000000"/>
              </a:solidFill>
              <a:effectLst/>
              <a:latin typeface="+mn-lt"/>
              <a:ea typeface="+mn-ea"/>
              <a:cs typeface="+mn-cs"/>
            </a:rPr>
            <a:t>）</a:t>
          </a:r>
          <a:endParaRPr kumimoji="1" lang="ja-JP" altLang="en-US" sz="1200" b="0">
            <a:solidFill>
              <a:sysClr val="windowText" lastClr="000000"/>
            </a:solidFill>
          </a:endParaRPr>
        </a:p>
      </cdr:txBody>
    </cdr:sp>
  </cdr:relSizeAnchor>
  <cdr:relSizeAnchor xmlns:cdr="http://schemas.openxmlformats.org/drawingml/2006/chartDrawing">
    <cdr:from>
      <cdr:x>0.47469</cdr:x>
      <cdr:y>0.91737</cdr:y>
    </cdr:from>
    <cdr:to>
      <cdr:x>0.98389</cdr:x>
      <cdr:y>0.97968</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4061550" y="4739203"/>
          <a:ext cx="4356824" cy="32189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200" b="0">
              <a:solidFill>
                <a:sysClr val="windowText" lastClr="000000"/>
              </a:solidFill>
            </a:rPr>
            <a:t>※</a:t>
          </a:r>
          <a:r>
            <a:rPr kumimoji="1" lang="ja-JP" altLang="en-US" sz="1200" b="0">
              <a:solidFill>
                <a:sysClr val="windowText" lastClr="000000"/>
              </a:solidFill>
            </a:rPr>
            <a:t>出典：</a:t>
          </a:r>
          <a:r>
            <a:rPr lang="ja-JP" altLang="ja-JP" sz="1200">
              <a:solidFill>
                <a:schemeClr val="dk1"/>
              </a:solidFill>
              <a:effectLst/>
              <a:latin typeface="+mn-lt"/>
              <a:ea typeface="+mn-ea"/>
              <a:cs typeface="+mn-cs"/>
            </a:rPr>
            <a:t>地球温暖化対策計</a:t>
          </a:r>
          <a:r>
            <a:rPr lang="ja-JP" altLang="en-US" sz="1200">
              <a:solidFill>
                <a:schemeClr val="dk1"/>
              </a:solidFill>
              <a:effectLst/>
              <a:latin typeface="+mn-lt"/>
              <a:ea typeface="+mn-ea"/>
              <a:cs typeface="+mn-cs"/>
            </a:rPr>
            <a:t>画</a:t>
          </a:r>
          <a:r>
            <a:rPr lang="en-US" altLang="ja-JP" sz="1200">
              <a:solidFill>
                <a:schemeClr val="dk1"/>
              </a:solidFill>
              <a:effectLst/>
              <a:latin typeface="+mn-lt"/>
              <a:ea typeface="+mn-ea"/>
              <a:cs typeface="+mn-cs"/>
            </a:rPr>
            <a:t> </a:t>
          </a:r>
          <a:r>
            <a:rPr lang="ja-JP" altLang="en-US" sz="1200" b="0"/>
            <a:t>（</a:t>
          </a:r>
          <a:r>
            <a:rPr lang="ja-JP" altLang="ja-JP" sz="1100">
              <a:solidFill>
                <a:schemeClr val="dk1"/>
              </a:solidFill>
              <a:effectLst/>
              <a:latin typeface="+mn-lt"/>
              <a:ea typeface="+mn-ea"/>
              <a:cs typeface="+mn-cs"/>
            </a:rPr>
            <a:t>令和７年２月</a:t>
          </a:r>
          <a:r>
            <a:rPr lang="en-US" altLang="ja-JP" sz="1100">
              <a:solidFill>
                <a:schemeClr val="dk1"/>
              </a:solidFill>
              <a:effectLst/>
              <a:latin typeface="+mn-ea"/>
              <a:ea typeface="+mn-ea"/>
              <a:cs typeface="+mn-cs"/>
            </a:rPr>
            <a:t>18</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閣議決定</a:t>
          </a:r>
          <a:r>
            <a:rPr lang="ja-JP" altLang="en-US" sz="1200" b="0"/>
            <a:t>）</a:t>
          </a:r>
        </a:p>
      </cdr:txBody>
    </cdr:sp>
  </cdr:relSizeAnchor>
  <cdr:relSizeAnchor xmlns:cdr="http://schemas.openxmlformats.org/drawingml/2006/chartDrawing">
    <cdr:from>
      <cdr:x>0.85267</cdr:x>
      <cdr:y>0.62037</cdr:y>
    </cdr:from>
    <cdr:to>
      <cdr:x>0.99862</cdr:x>
      <cdr:y>0.81943</cdr:y>
    </cdr:to>
    <cdr:sp macro="" textlink="">
      <cdr:nvSpPr>
        <cdr:cNvPr id="2" name="テキスト ボックス 7">
          <a:extLst xmlns:a="http://schemas.openxmlformats.org/drawingml/2006/main">
            <a:ext uri="{FF2B5EF4-FFF2-40B4-BE49-F238E27FC236}">
              <a16:creationId xmlns:a16="http://schemas.microsoft.com/office/drawing/2014/main" id="{CA4856D1-3172-680C-CFB7-D7AA4D6C4560}"/>
            </a:ext>
          </a:extLst>
        </cdr:cNvPr>
        <cdr:cNvSpPr txBox="1"/>
      </cdr:nvSpPr>
      <cdr:spPr>
        <a:xfrm xmlns:a="http://schemas.openxmlformats.org/drawingml/2006/main">
          <a:off x="7344918" y="3205957"/>
          <a:ext cx="1257220" cy="10286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2040</a:t>
          </a:r>
          <a:r>
            <a:rPr lang="ja-JP" altLang="ja-JP" sz="1200">
              <a:solidFill>
                <a:schemeClr val="dk1"/>
              </a:solidFill>
              <a:effectLst/>
              <a:latin typeface="+mn-lt"/>
              <a:ea typeface="+mn-ea"/>
              <a:cs typeface="+mn-cs"/>
            </a:rPr>
            <a:t>年度目標</a:t>
          </a:r>
          <a:endParaRPr lang="en-US" altLang="ja-JP" sz="1200">
            <a:solidFill>
              <a:schemeClr val="dk1"/>
            </a:solidFill>
            <a:effectLst/>
            <a:latin typeface="+mn-lt"/>
            <a:ea typeface="+mn-ea"/>
            <a:cs typeface="+mn-cs"/>
          </a:endParaRPr>
        </a:p>
        <a:p xmlns:a="http://schemas.openxmlformats.org/drawingml/2006/main">
          <a:pPr algn="ctr"/>
          <a:r>
            <a:rPr kumimoji="1" lang="en-US" altLang="ja-JP" sz="1200" b="0">
              <a:solidFill>
                <a:sysClr val="windowText" lastClr="000000"/>
              </a:solidFill>
            </a:rPr>
            <a:t>2013</a:t>
          </a:r>
          <a:r>
            <a:rPr kumimoji="1" lang="ja-JP" altLang="en-US" sz="1200" b="0">
              <a:solidFill>
                <a:sysClr val="windowText" lastClr="000000"/>
              </a:solidFill>
            </a:rPr>
            <a:t>年度比</a:t>
          </a:r>
          <a:endParaRPr kumimoji="1" lang="en-US" altLang="ja-JP" sz="1200" b="0">
            <a:solidFill>
              <a:sysClr val="windowText" lastClr="000000"/>
            </a:solidFill>
          </a:endParaRPr>
        </a:p>
        <a:p xmlns:a="http://schemas.openxmlformats.org/drawingml/2006/main">
          <a:pPr algn="ctr"/>
          <a:r>
            <a:rPr kumimoji="1" lang="en-US" altLang="ja-JP" sz="1200" b="0">
              <a:solidFill>
                <a:sysClr val="windowText" lastClr="000000"/>
              </a:solidFill>
            </a:rPr>
            <a:t>-73</a:t>
          </a:r>
          <a:r>
            <a:rPr kumimoji="1" lang="ja-JP" altLang="en-US" sz="1200" b="0">
              <a:solidFill>
                <a:sysClr val="windowText" lastClr="000000"/>
              </a:solidFill>
            </a:rPr>
            <a:t>％</a:t>
          </a:r>
          <a:r>
            <a:rPr kumimoji="1" lang="ja-JP" altLang="ja-JP" sz="1200" b="0">
              <a:solidFill>
                <a:sysClr val="windowText" lastClr="000000"/>
              </a:solidFill>
              <a:effectLst/>
              <a:latin typeface="+mn-lt"/>
              <a:ea typeface="+mn-ea"/>
              <a:cs typeface="+mn-cs"/>
            </a:rPr>
            <a:t>（</a:t>
          </a:r>
          <a:r>
            <a:rPr kumimoji="1" lang="en-US" altLang="ja-JP" sz="1200" b="0">
              <a:solidFill>
                <a:sysClr val="windowText" lastClr="000000"/>
              </a:solidFill>
              <a:effectLst/>
              <a:latin typeface="+mn-lt"/>
              <a:ea typeface="+mn-ea"/>
              <a:cs typeface="+mn-cs"/>
            </a:rPr>
            <a:t>※</a:t>
          </a:r>
          <a:r>
            <a:rPr kumimoji="1" lang="ja-JP" altLang="ja-JP" sz="1200" b="0">
              <a:solidFill>
                <a:sysClr val="windowText" lastClr="000000"/>
              </a:solidFill>
              <a:effectLst/>
              <a:latin typeface="+mn-lt"/>
              <a:ea typeface="+mn-ea"/>
              <a:cs typeface="+mn-cs"/>
            </a:rPr>
            <a:t>）</a:t>
          </a:r>
          <a:endParaRPr kumimoji="1" lang="ja-JP" altLang="en-US" sz="1200" b="0">
            <a:solidFill>
              <a:sysClr val="windowText" lastClr="000000"/>
            </a:solidFil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0.28098</cdr:x>
      <cdr:y>0.32422</cdr:y>
    </cdr:from>
    <cdr:to>
      <cdr:x>0.6422</cdr:x>
      <cdr:y>0.49158</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1343496" y="2756912"/>
          <a:ext cx="1727173" cy="142309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1" i="0" strike="noStrike">
              <a:solidFill>
                <a:srgbClr val="000000"/>
              </a:solidFill>
              <a:latin typeface="+mn-lt"/>
              <a:ea typeface="ＭＳ Ｐゴシック"/>
            </a:rPr>
            <a:t>世帯当たり</a:t>
          </a: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1" i="0" strike="noStrike">
              <a:solidFill>
                <a:sysClr val="windowText" lastClr="000000"/>
              </a:solidFill>
              <a:latin typeface="+mn-lt"/>
              <a:cs typeface="Arial"/>
            </a:rPr>
            <a:t> </a:t>
          </a:r>
          <a:r>
            <a:rPr lang="en-US" altLang="ja-JP" sz="1200" b="0" i="0" strike="noStrike">
              <a:solidFill>
                <a:sysClr val="windowText" lastClr="000000"/>
              </a:solidFill>
              <a:latin typeface="+mn-lt"/>
              <a:cs typeface="Arial"/>
            </a:rPr>
            <a:t>[kg CO</a:t>
          </a:r>
          <a:r>
            <a:rPr lang="en-US" altLang="ja-JP" sz="1200" b="0" i="0" strike="noStrike" baseline="-25000">
              <a:solidFill>
                <a:sysClr val="windowText" lastClr="000000"/>
              </a:solidFill>
              <a:latin typeface="+mn-lt"/>
              <a:cs typeface="Arial"/>
            </a:rPr>
            <a:t>2</a:t>
          </a:r>
          <a:r>
            <a:rPr lang="en-US" altLang="ja-JP" sz="1200" b="0" i="0" strike="noStrike">
              <a:solidFill>
                <a:sysClr val="windowText" lastClr="000000"/>
              </a:solidFill>
              <a:latin typeface="+mn-lt"/>
              <a:cs typeface="Arial"/>
            </a:rPr>
            <a:t>/</a:t>
          </a:r>
          <a:r>
            <a:rPr lang="ja-JP" altLang="en-US" sz="12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200" b="0" i="0" strike="noStrike">
            <a:solidFill>
              <a:srgbClr val="000000"/>
            </a:solidFill>
            <a:latin typeface="+mn-lt"/>
            <a:ea typeface="ＭＳ Ｐゴシック"/>
          </a:endParaRPr>
        </a:p>
      </cdr:txBody>
    </cdr:sp>
  </cdr:relSizeAnchor>
  <cdr:relSizeAnchor xmlns:cdr="http://schemas.openxmlformats.org/drawingml/2006/chartDrawing">
    <cdr:from>
      <cdr:x>0</cdr:x>
      <cdr:y>0.63847</cdr:y>
    </cdr:from>
    <cdr:to>
      <cdr:x>0.99523</cdr:x>
      <cdr:y>0.95156</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0" y="5161419"/>
          <a:ext cx="5247420" cy="253106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tx1"/>
              </a:solidFill>
              <a:effectLst/>
              <a:latin typeface="Times New Roman" panose="02020603050405020304" pitchFamily="18" charset="0"/>
              <a:ea typeface="ＭＳ ゴシック" panose="020B0609070205080204" pitchFamily="49" charset="-128"/>
              <a:cs typeface="Times New Roman" panose="02020603050405020304" pitchFamily="18" charset="0"/>
            </a:rPr>
            <a:t>1)</a:t>
          </a:r>
          <a:r>
            <a:rPr kumimoji="1" lang="ja-JP" altLang="ja-JP" sz="900">
              <a:solidFill>
                <a:schemeClr val="tx1"/>
              </a:solidFill>
              <a:effectLst/>
              <a:latin typeface="Times New Roman" panose="02020603050405020304" pitchFamily="18" charset="0"/>
              <a:ea typeface="ＭＳ ゴシック" panose="020B0609070205080204" pitchFamily="49" charset="-128"/>
              <a:cs typeface="Times New Roman" panose="02020603050405020304" pitchFamily="18" charset="0"/>
            </a:rPr>
            <a:t>　電気を使用し、他の用途に含まれないものが含まれる。例：照明、冷蔵庫、掃除機、テレビ</a:t>
          </a:r>
          <a:r>
            <a:rPr kumimoji="1" lang="ja-JP" altLang="en-US" sz="900">
              <a:solidFill>
                <a:schemeClr val="tx1"/>
              </a:solidFill>
              <a:effectLst/>
              <a:latin typeface="Times New Roman" panose="02020603050405020304" pitchFamily="18" charset="0"/>
              <a:ea typeface="ＭＳ ゴシック" panose="020B0609070205080204" pitchFamily="49" charset="-128"/>
              <a:cs typeface="Times New Roman" panose="02020603050405020304" pitchFamily="18" charset="0"/>
            </a:rPr>
            <a:t>など。</a:t>
          </a:r>
          <a:endPar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本シートにおける家庭からの</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排出量は、インベントリの家庭部門に加え、自家用乗用車、ごみ処理及び水道からの排出量を足し合わせたもの。 </a:t>
          </a:r>
          <a:endPar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電力及び熱の</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排出量は、自家発電を含まない、電力会社等から購入する電力や熱に由来するもの。</a:t>
          </a: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自家用乗用車は、運輸（旅客）部門の自家用乗用車（家計寄与分）。</a:t>
          </a: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ごみ処理は、以下の排出源のうち、生活系ごみ由来分を推計したもの。</a:t>
          </a:r>
        </a:p>
        <a:p xmlns:a="http://schemas.openxmlformats.org/drawingml/2006/main">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石油由来 の一般廃棄物（プラスチック等）の焼却による</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（非エネルギー起源</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－廃棄物の一部） </a:t>
          </a:r>
        </a:p>
        <a:p xmlns:a="http://schemas.openxmlformats.org/drawingml/2006/main">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 </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廃棄物処理施設で使用するエネルギー起源</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（業務その他部門－他サービス業の一部）</a:t>
          </a: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水道は、上下水道施設で使用するエネルギー起源</a:t>
          </a:r>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CO</a:t>
          </a:r>
          <a:r>
            <a:rPr kumimoji="1" lang="en-US" altLang="ja-JP" sz="900" baseline="-25000">
              <a:latin typeface="Times New Roman" panose="02020603050405020304" pitchFamily="18" charset="0"/>
              <a:ea typeface="ＭＳ ゴシック" panose="020B0609070205080204" pitchFamily="49" charset="-128"/>
              <a:cs typeface="Times New Roman" panose="02020603050405020304" pitchFamily="18" charset="0"/>
            </a:rPr>
            <a:t>2</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（業務その他部門－電気ガス熱供給水道業の一部）のうち、家庭寄与分を推計したもの。</a:t>
          </a:r>
          <a:endPar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a:p xmlns:a="http://schemas.openxmlformats.org/drawingml/2006/main">
          <a:r>
            <a:rPr kumimoji="1" lang="en-US" altLang="ja-JP" sz="900">
              <a:latin typeface="Times New Roman" panose="02020603050405020304" pitchFamily="18" charset="0"/>
              <a:ea typeface="ＭＳ ゴシック" panose="020B0609070205080204" pitchFamily="49" charset="-128"/>
              <a:cs typeface="Times New Roman" panose="02020603050405020304" pitchFamily="18" charset="0"/>
            </a:rPr>
            <a:t>※</a:t>
          </a:r>
          <a:r>
            <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900">
            <a:latin typeface="Times New Roman" panose="02020603050405020304" pitchFamily="18" charset="0"/>
            <a:ea typeface="ＭＳ ゴシック" panose="020B0609070205080204" pitchFamily="49" charset="-128"/>
            <a:cs typeface="Times New Roman" panose="02020603050405020304" pitchFamily="18"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0.43109</cdr:x>
      <cdr:y>0.90675</cdr:y>
    </cdr:from>
    <cdr:to>
      <cdr:x>0.55582</cdr:x>
      <cdr:y>0.97121</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2865775" y="5072223"/>
          <a:ext cx="829175" cy="36057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62.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0.43162</cdr:x>
      <cdr:y>0.89933</cdr:y>
    </cdr:from>
    <cdr:to>
      <cdr:x>0.57053</cdr:x>
      <cdr:y>0.95387</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3082220" y="6112174"/>
          <a:ext cx="991960" cy="370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0.12146</cdr:x>
      <cdr:y>0.95803</cdr:y>
    </cdr:from>
    <cdr:to>
      <cdr:x>0.88374</cdr:x>
      <cdr:y>1</cdr:y>
    </cdr:to>
    <cdr:sp macro="" textlink="">
      <cdr:nvSpPr>
        <cdr:cNvPr id="4" name="テキスト ボックス 3">
          <a:extLst xmlns:a="http://schemas.openxmlformats.org/drawingml/2006/main">
            <a:ext uri="{FF2B5EF4-FFF2-40B4-BE49-F238E27FC236}">
              <a16:creationId xmlns:a16="http://schemas.microsoft.com/office/drawing/2014/main" id="{00EEBF4C-C836-4041-8EAE-728E10AD1C36}"/>
            </a:ext>
          </a:extLst>
        </cdr:cNvPr>
        <cdr:cNvSpPr txBox="1"/>
      </cdr:nvSpPr>
      <cdr:spPr>
        <a:xfrm xmlns:a="http://schemas.openxmlformats.org/drawingml/2006/main">
          <a:off x="877418" y="6541527"/>
          <a:ext cx="5506885" cy="286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latin typeface="Times New Roman" panose="02020603050405020304" pitchFamily="18" charset="0"/>
              <a:ea typeface="ＭＳ 明朝" panose="02020609040205080304" pitchFamily="17" charset="-128"/>
              <a:cs typeface="Times New Roman" panose="02020603050405020304" pitchFamily="18" charset="0"/>
            </a:rPr>
            <a:t>1) </a:t>
          </a:r>
          <a:r>
            <a:rPr lang="ja-JP" altLang="en-US" sz="900" baseline="0">
              <a:latin typeface="Times New Roman" panose="02020603050405020304" pitchFamily="18" charset="0"/>
              <a:ea typeface="ＭＳ 明朝" panose="02020609040205080304" pitchFamily="17" charset="-128"/>
              <a:cs typeface="Times New Roman" panose="02020603050405020304" pitchFamily="18" charset="0"/>
            </a:rPr>
            <a:t> </a:t>
          </a:r>
          <a:r>
            <a:rPr lang="ja-JP" altLang="en-US" sz="900">
              <a:latin typeface="ＭＳ 明朝" panose="02020609040205080304" pitchFamily="17" charset="-128"/>
              <a:ea typeface="ＭＳ 明朝" panose="02020609040205080304" pitchFamily="17" charset="-128"/>
            </a:rPr>
            <a:t>電気を使用し、他の用途に含まれないものが含まれる。例：照明、冷蔵庫、掃除機、テレビなど</a:t>
          </a:r>
          <a:endParaRPr lang="en-US" altLang="ja-JP" sz="900">
            <a:latin typeface="ＭＳ 明朝" panose="02020609040205080304" pitchFamily="17" charset="-128"/>
            <a:ea typeface="ＭＳ 明朝" panose="02020609040205080304" pitchFamily="17" charset="-128"/>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0.3413</cdr:x>
      <cdr:y>0.3607</cdr:y>
    </cdr:from>
    <cdr:to>
      <cdr:x>0.65454</cdr:x>
      <cdr:y>0.53958</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1885857" y="2877331"/>
          <a:ext cx="1730831" cy="142694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Household CO</a:t>
          </a:r>
          <a:r>
            <a:rPr lang="en-US" altLang="ja-JP" sz="1100" b="1" i="0" baseline="-25000">
              <a:effectLst/>
              <a:latin typeface="+mn-lt"/>
              <a:ea typeface="+mn-ea"/>
              <a:cs typeface="+mn-cs"/>
            </a:rPr>
            <a:t>2</a:t>
          </a:r>
          <a:r>
            <a:rPr lang="en-US" altLang="ja-JP" sz="1100" b="1" i="0">
              <a:effectLst/>
              <a:latin typeface="+mn-lt"/>
              <a:ea typeface="+mn-ea"/>
              <a:cs typeface="+mn-cs"/>
            </a:rPr>
            <a:t> </a:t>
          </a:r>
        </a:p>
        <a:p xmlns:a="http://schemas.openxmlformats.org/drawingml/2006/main">
          <a:pPr algn="ctr" rtl="0"/>
          <a:r>
            <a:rPr lang="en-US" altLang="ja-JP" sz="1100" b="1" i="0">
              <a:effectLst/>
              <a:latin typeface="+mn-lt"/>
              <a:ea typeface="+mn-ea"/>
              <a:cs typeface="+mn-cs"/>
            </a:rPr>
            <a:t>emissions </a:t>
          </a:r>
          <a:endParaRPr lang="ja-JP" altLang="ja-JP" b="1">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cdr:x>
      <cdr:y>0.64658</cdr:y>
    </cdr:from>
    <cdr:to>
      <cdr:x>0.98998</cdr:x>
      <cdr:y>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0" y="4799452"/>
          <a:ext cx="5449253" cy="262337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in the inventory and the emissions from car, municipal solid waste, and water and wastewater categories.</a:t>
          </a:r>
        </a:p>
        <a:p xmlns:a="http://schemas.openxmlformats.org/drawingml/2006/main">
          <a:pPr rtl="0"/>
          <a:r>
            <a:rPr lang="en-US" altLang="ja-JP" sz="1100" b="0" i="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cdr:txBody>
    </cdr:sp>
  </cdr:relSizeAnchor>
  <cdr:relSizeAnchor xmlns:cdr="http://schemas.openxmlformats.org/drawingml/2006/chartDrawing">
    <cdr:from>
      <cdr:x>0.13365</cdr:x>
      <cdr:y>0.01306</cdr:y>
    </cdr:from>
    <cdr:to>
      <cdr:x>0.86962</cdr:x>
      <cdr:y>0.08728</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733425" y="105094"/>
          <a:ext cx="4038600" cy="59718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mn-lt"/>
              <a:ea typeface="+mn-ea"/>
              <a:cs typeface="Times New Roman" panose="02020603050405020304" pitchFamily="18" charset="0"/>
            </a:rPr>
            <a:t>Household CO</a:t>
          </a:r>
          <a:r>
            <a:rPr lang="en-US" altLang="ja-JP" sz="1800" b="1" i="0" baseline="-25000">
              <a:solidFill>
                <a:schemeClr val="dk1"/>
              </a:solidFill>
              <a:effectLst/>
              <a:latin typeface="+mn-lt"/>
              <a:ea typeface="+mn-ea"/>
              <a:cs typeface="Times New Roman" panose="02020603050405020304" pitchFamily="18" charset="0"/>
            </a:rPr>
            <a:t>2</a:t>
          </a:r>
          <a:r>
            <a:rPr lang="en-US" altLang="ja-JP" sz="1800" b="1" i="0" baseline="0">
              <a:solidFill>
                <a:schemeClr val="dk1"/>
              </a:solidFill>
              <a:effectLst/>
              <a:latin typeface="+mn-lt"/>
              <a:ea typeface="+mn-ea"/>
              <a:cs typeface="Times New Roman" panose="02020603050405020304" pitchFamily="18" charset="0"/>
            </a:rPr>
            <a:t> emissions (</a:t>
          </a:r>
          <a:r>
            <a:rPr lang="en-US" altLang="ja-JP" sz="1800" b="1" i="0" baseline="0">
              <a:effectLst/>
              <a:latin typeface="+mn-lt"/>
              <a:cs typeface="Times New Roman" panose="02020603050405020304" pitchFamily="18" charset="0"/>
            </a:rPr>
            <a:t>by fuel type</a:t>
          </a:r>
          <a:r>
            <a:rPr lang="en-US" altLang="ja-JP" sz="1800" b="1" i="0" baseline="0">
              <a:solidFill>
                <a:schemeClr val="dk1"/>
              </a:solidFill>
              <a:effectLst/>
              <a:latin typeface="+mn-lt"/>
              <a:ea typeface="+mn-ea"/>
              <a:cs typeface="Times New Roman" panose="02020603050405020304" pitchFamily="18" charset="0"/>
            </a:rPr>
            <a:t>)</a:t>
          </a:r>
          <a:r>
            <a:rPr lang="ja-JP" altLang="en-US" sz="1800" b="1" i="0" baseline="0">
              <a:solidFill>
                <a:schemeClr val="dk1"/>
              </a:solidFill>
              <a:effectLst/>
              <a:latin typeface="+mn-lt"/>
              <a:ea typeface="+mn-ea"/>
              <a:cs typeface="Times New Roman" panose="02020603050405020304" pitchFamily="18" charset="0"/>
            </a:rPr>
            <a:t> </a:t>
          </a:r>
          <a:endParaRPr lang="ja-JP" altLang="ja-JP" sz="1800">
            <a:effectLst/>
            <a:latin typeface="+mn-lt"/>
            <a:cs typeface="Times New Roman" panose="02020603050405020304" pitchFamily="18" charset="0"/>
          </a:endParaRPr>
        </a:p>
        <a:p xmlns:a="http://schemas.openxmlformats.org/drawingml/2006/main">
          <a:pPr algn="ctr" rtl="0"/>
          <a:endParaRPr lang="ja-JP" altLang="ja-JP">
            <a:effectLst/>
            <a:latin typeface="+mn-lt"/>
            <a:cs typeface="Times New Roman" panose="02020603050405020304" pitchFamily="18"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0.36805</cdr:x>
      <cdr:y>0.35185</cdr:y>
    </cdr:from>
    <cdr:to>
      <cdr:x>0.65466</cdr:x>
      <cdr:y>0.49121</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2019291" y="3577380"/>
          <a:ext cx="1572474" cy="141693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Household CO</a:t>
          </a:r>
          <a:r>
            <a:rPr lang="en-US" altLang="ja-JP" sz="1100" b="1" i="0" baseline="-25000">
              <a:effectLst/>
              <a:latin typeface="+mn-lt"/>
              <a:ea typeface="+mn-ea"/>
              <a:cs typeface="+mn-cs"/>
            </a:rPr>
            <a:t>2</a:t>
          </a:r>
          <a:r>
            <a:rPr lang="en-US" altLang="ja-JP" sz="1100" b="1" i="0">
              <a:effectLst/>
              <a:latin typeface="+mn-lt"/>
              <a:ea typeface="+mn-ea"/>
              <a:cs typeface="+mn-cs"/>
            </a:rPr>
            <a:t> emissions </a:t>
          </a:r>
          <a:endParaRPr lang="ja-JP" altLang="ja-JP" b="1">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0.01205</cdr:x>
      <cdr:y>0.58775</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66112" y="5404910"/>
          <a:ext cx="5420347" cy="37909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1) Includes lighting, refrigerators, vacuum cleaners, and TVs which use electricity, and which are not included in other uses.</a:t>
          </a:r>
          <a:endParaRPr lang="en-US" altLang="ja-JP" sz="1100" b="0" i="0">
            <a:solidFill>
              <a:sysClr val="windowText" lastClr="000000"/>
            </a:solidFill>
            <a:effectLst/>
            <a:latin typeface="+mn-lt"/>
            <a:ea typeface="+mn-ea"/>
            <a:cs typeface="+mn-cs"/>
          </a:endParaRPr>
        </a:p>
        <a:p xmlns:a="http://schemas.openxmlformats.org/drawingml/2006/main">
          <a:pPr rtl="0"/>
          <a:r>
            <a:rPr lang="en-US" altLang="ja-JP" sz="1100" b="0" i="0">
              <a:solidFill>
                <a:sysClr val="windowText" lastClr="000000"/>
              </a:solidFill>
              <a:effectLst/>
              <a:latin typeface="+mn-lt"/>
              <a:ea typeface="+mn-ea"/>
              <a:cs typeface="+mn-cs"/>
            </a:rPr>
            <a:t>2)</a:t>
          </a:r>
          <a:r>
            <a:rPr lang="en-US"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a:t>
          </a:r>
          <a:r>
            <a:rPr lang="en-US" altLang="ja-JP" sz="1100">
              <a:solidFill>
                <a:sysClr val="windowText" lastClr="000000"/>
              </a:solidFill>
              <a:effectLst/>
              <a:latin typeface="+mn-lt"/>
              <a:ea typeface="+mn-ea"/>
              <a:cs typeface="+mn-cs"/>
            </a:rPr>
            <a:t>in the inventory and the emissions from car, municipal solid waste, and water and wastewater categories</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a:p xmlns:a="http://schemas.openxmlformats.org/drawingml/2006/main">
          <a:pPr rtl="0"/>
          <a:endParaRPr lang="en-US" altLang="ja-JP" sz="1100" b="0" i="0">
            <a:solidFill>
              <a:sysClr val="windowText" lastClr="000000"/>
            </a:solidFill>
            <a:effectLst/>
            <a:latin typeface="+mn-lt"/>
            <a:ea typeface="+mn-ea"/>
            <a:cs typeface="+mn-cs"/>
          </a:endParaRPr>
        </a:p>
        <a:p xmlns:a="http://schemas.openxmlformats.org/drawingml/2006/main">
          <a:pPr rtl="0"/>
          <a:endParaRPr lang="ja-JP" altLang="ja-JP">
            <a:solidFill>
              <a:sysClr val="windowText" lastClr="000000"/>
            </a:solidFill>
            <a:effectLst/>
          </a:endParaRPr>
        </a:p>
        <a:p xmlns:a="http://schemas.openxmlformats.org/drawingml/2006/main">
          <a:r>
            <a:rPr lang="en-US" altLang="ja-JP" sz="1100" b="0" i="0">
              <a:solidFill>
                <a:sysClr val="windowText" lastClr="000000"/>
              </a:solidFill>
              <a:effectLst/>
              <a:latin typeface="+mn-lt"/>
              <a:ea typeface="+mn-ea"/>
              <a:cs typeface="+mn-cs"/>
            </a:rPr>
            <a:t>* </a:t>
          </a:r>
          <a:r>
            <a:rPr lang="en-US" altLang="ja-JP" sz="1100">
              <a:solidFill>
                <a:sysClr val="windowText" lastClr="000000"/>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dr:relSizeAnchor xmlns:cdr="http://schemas.openxmlformats.org/drawingml/2006/chartDrawing">
    <cdr:from>
      <cdr:x>0.17014</cdr:x>
      <cdr:y>0.018</cdr:y>
    </cdr:from>
    <cdr:to>
      <cdr:x>0.88585</cdr:x>
      <cdr:y>0.08664</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933451" y="182986"/>
          <a:ext cx="3926728" cy="69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mn-lt"/>
              <a:cs typeface="Times New Roman" panose="02020603050405020304" pitchFamily="18" charset="0"/>
            </a:rPr>
            <a:t>Household CO</a:t>
          </a:r>
          <a:r>
            <a:rPr lang="en-US" altLang="ja-JP" sz="1800" b="1" baseline="-25000">
              <a:latin typeface="+mn-lt"/>
              <a:cs typeface="Times New Roman" panose="02020603050405020304" pitchFamily="18" charset="0"/>
            </a:rPr>
            <a:t>2</a:t>
          </a:r>
          <a:r>
            <a:rPr lang="en-US" altLang="ja-JP" sz="1800" b="1">
              <a:latin typeface="+mn-lt"/>
              <a:cs typeface="Times New Roman" panose="02020603050405020304" pitchFamily="18" charset="0"/>
            </a:rPr>
            <a:t> emissions (by purpose) </a:t>
          </a:r>
          <a:endParaRPr lang="ja-JP" altLang="en-US" sz="1800" b="1">
            <a:latin typeface="+mn-lt"/>
            <a:cs typeface="Times New Roman" panose="02020603050405020304" pitchFamily="18"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200">
              <a:effectLst/>
              <a:latin typeface="+mn-lt"/>
              <a:ea typeface="+mn-ea"/>
              <a:cs typeface="+mn-cs"/>
            </a:rPr>
            <a:t>Household CO</a:t>
          </a:r>
          <a:r>
            <a:rPr lang="en-US" altLang="ja-JP" sz="1200" baseline="-25000">
              <a:effectLst/>
              <a:latin typeface="+mn-lt"/>
              <a:ea typeface="+mn-ea"/>
              <a:cs typeface="+mn-cs"/>
            </a:rPr>
            <a:t>2</a:t>
          </a:r>
          <a:r>
            <a:rPr lang="en-US" altLang="ja-JP" sz="1200">
              <a:effectLst/>
              <a:latin typeface="+mn-lt"/>
              <a:ea typeface="+mn-ea"/>
              <a:cs typeface="+mn-cs"/>
            </a:rPr>
            <a:t> emissions   [kg</a:t>
          </a:r>
          <a:r>
            <a:rPr lang="en-US" altLang="ja-JP" sz="1200" baseline="0">
              <a:effectLst/>
              <a:latin typeface="+mn-lt"/>
              <a:ea typeface="+mn-ea"/>
              <a:cs typeface="+mn-cs"/>
            </a:rPr>
            <a:t> </a:t>
          </a:r>
          <a:r>
            <a:rPr lang="en-US" altLang="ja-JP" sz="1200">
              <a:effectLst/>
              <a:latin typeface="+mn-lt"/>
              <a:ea typeface="+mn-ea"/>
              <a:cs typeface="+mn-cs"/>
            </a:rPr>
            <a:t>CO</a:t>
          </a:r>
          <a:r>
            <a:rPr lang="en-US" altLang="ja-JP" sz="1200" baseline="-25000">
              <a:effectLst/>
              <a:latin typeface="+mn-lt"/>
              <a:ea typeface="+mn-ea"/>
              <a:cs typeface="+mn-cs"/>
            </a:rPr>
            <a:t>2</a:t>
          </a:r>
          <a:r>
            <a:rPr lang="en-US" altLang="ja-JP" sz="12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0.39512</cdr:x>
      <cdr:y>0.90072</cdr:y>
    </cdr:from>
    <cdr:to>
      <cdr:x>0.5807</cdr:x>
      <cdr:y>0.95837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2856612" y="5595821"/>
          <a:ext cx="1341686" cy="35815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endParaRPr lang="ja-JP" altLang="ja-JP" sz="1200">
            <a:effectLst/>
          </a:endParaRP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endParaRPr lang="ja-JP" altLang="ja-JP" sz="1200">
            <a:effectLst/>
          </a:endParaRPr>
        </a:p>
      </cdr:txBody>
    </cdr:sp>
  </cdr:relSizeAnchor>
</c:userShapes>
</file>

<file path=xl/drawings/drawing66.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200">
              <a:effectLst/>
              <a:latin typeface="+mn-lt"/>
              <a:ea typeface="+mn-ea"/>
              <a:cs typeface="+mn-cs"/>
            </a:rPr>
            <a:t>Household CO</a:t>
          </a:r>
          <a:r>
            <a:rPr lang="en-US" altLang="ja-JP" sz="1200" baseline="-25000">
              <a:effectLst/>
              <a:latin typeface="+mn-lt"/>
              <a:ea typeface="+mn-ea"/>
              <a:cs typeface="+mn-cs"/>
            </a:rPr>
            <a:t>2</a:t>
          </a:r>
          <a:r>
            <a:rPr lang="en-US" altLang="ja-JP" sz="1200">
              <a:effectLst/>
              <a:latin typeface="+mn-lt"/>
              <a:ea typeface="+mn-ea"/>
              <a:cs typeface="+mn-cs"/>
            </a:rPr>
            <a:t> emissions   [kg</a:t>
          </a:r>
          <a:r>
            <a:rPr lang="en-US" altLang="ja-JP" sz="1200" baseline="0">
              <a:effectLst/>
              <a:latin typeface="+mn-lt"/>
              <a:ea typeface="+mn-ea"/>
              <a:cs typeface="+mn-cs"/>
            </a:rPr>
            <a:t> </a:t>
          </a:r>
          <a:r>
            <a:rPr lang="en-US" altLang="ja-JP" sz="1200">
              <a:effectLst/>
              <a:latin typeface="+mn-lt"/>
              <a:ea typeface="+mn-ea"/>
              <a:cs typeface="+mn-cs"/>
            </a:rPr>
            <a:t>CO</a:t>
          </a:r>
          <a:r>
            <a:rPr lang="en-US" altLang="ja-JP" sz="1200" baseline="-25000">
              <a:effectLst/>
              <a:latin typeface="+mn-lt"/>
              <a:ea typeface="+mn-ea"/>
              <a:cs typeface="+mn-cs"/>
            </a:rPr>
            <a:t>2</a:t>
          </a:r>
          <a:r>
            <a:rPr lang="en-US" altLang="ja-JP" sz="12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0.43783</cdr:x>
      <cdr:y>0.88756</cdr:y>
    </cdr:from>
    <cdr:to>
      <cdr:x>0.62342</cdr:x>
      <cdr:y>0.94545</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3100605" y="5982135"/>
          <a:ext cx="1314297" cy="39017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effectLst/>
              <a:latin typeface="+mn-lt"/>
              <a:ea typeface="+mn-ea"/>
              <a:cs typeface="+mn-cs"/>
            </a:rPr>
            <a:t>[Fiscal</a:t>
          </a:r>
          <a:r>
            <a:rPr lang="en-US" altLang="ja-JP" sz="1200" baseline="0">
              <a:effectLst/>
              <a:latin typeface="+mn-lt"/>
              <a:ea typeface="+mn-ea"/>
              <a:cs typeface="+mn-cs"/>
            </a:rPr>
            <a:t> year</a:t>
          </a:r>
          <a:r>
            <a:rPr lang="en-US" altLang="ja-JP" sz="1200">
              <a:effectLst/>
              <a:latin typeface="+mn-lt"/>
              <a:ea typeface="+mn-ea"/>
              <a:cs typeface="+mn-cs"/>
            </a:rPr>
            <a:t>]</a:t>
          </a:r>
          <a:endParaRPr lang="ja-JP" altLang="ja-JP" sz="1200">
            <a:effectLst/>
          </a:endParaRPr>
        </a:p>
      </cdr:txBody>
    </cdr:sp>
  </cdr:relSizeAnchor>
  <cdr:relSizeAnchor xmlns:cdr="http://schemas.openxmlformats.org/drawingml/2006/chartDrawing">
    <cdr:from>
      <cdr:x>0.02944</cdr:x>
      <cdr:y>0.94494</cdr:y>
    </cdr:from>
    <cdr:to>
      <cdr:x>0.99096</cdr:x>
      <cdr:y>1</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193349" y="5922868"/>
          <a:ext cx="6315075" cy="3451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1)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60</xdr:col>
      <xdr:colOff>680834</xdr:colOff>
      <xdr:row>6</xdr:row>
      <xdr:rowOff>826836</xdr:rowOff>
    </xdr:from>
    <xdr:to>
      <xdr:col>68</xdr:col>
      <xdr:colOff>559278</xdr:colOff>
      <xdr:row>46</xdr:row>
      <xdr:rowOff>41274</xdr:rowOff>
    </xdr:to>
    <xdr:graphicFrame macro="">
      <xdr:nvGraphicFramePr>
        <xdr:cNvPr id="12705596" name="G_Fuel_J">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69</xdr:col>
      <xdr:colOff>226219</xdr:colOff>
      <xdr:row>6</xdr:row>
      <xdr:rowOff>850900</xdr:rowOff>
    </xdr:from>
    <xdr:to>
      <xdr:col>79</xdr:col>
      <xdr:colOff>573881</xdr:colOff>
      <xdr:row>39</xdr:row>
      <xdr:rowOff>135731</xdr:rowOff>
    </xdr:to>
    <xdr:graphicFrame macro="">
      <xdr:nvGraphicFramePr>
        <xdr:cNvPr id="12705597" name="G_Trends_Fuel_J">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307606</xdr:colOff>
      <xdr:row>44</xdr:row>
      <xdr:rowOff>147213</xdr:rowOff>
    </xdr:from>
    <xdr:to>
      <xdr:col>68</xdr:col>
      <xdr:colOff>53155</xdr:colOff>
      <xdr:row>93</xdr:row>
      <xdr:rowOff>68771</xdr:rowOff>
    </xdr:to>
    <xdr:graphicFrame macro="">
      <xdr:nvGraphicFramePr>
        <xdr:cNvPr id="12705598" name="G_Purpose_J">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69</xdr:col>
      <xdr:colOff>84006</xdr:colOff>
      <xdr:row>57</xdr:row>
      <xdr:rowOff>45436</xdr:rowOff>
    </xdr:from>
    <xdr:to>
      <xdr:col>79</xdr:col>
      <xdr:colOff>631975</xdr:colOff>
      <xdr:row>87</xdr:row>
      <xdr:rowOff>137583</xdr:rowOff>
    </xdr:to>
    <xdr:graphicFrame macro="">
      <xdr:nvGraphicFramePr>
        <xdr:cNvPr id="12705599" name="G_Trends_Purpose_J">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80</xdr:col>
      <xdr:colOff>21864</xdr:colOff>
      <xdr:row>6</xdr:row>
      <xdr:rowOff>397451</xdr:rowOff>
    </xdr:from>
    <xdr:to>
      <xdr:col>88</xdr:col>
      <xdr:colOff>292532</xdr:colOff>
      <xdr:row>50</xdr:row>
      <xdr:rowOff>186169</xdr:rowOff>
    </xdr:to>
    <xdr:graphicFrame macro="">
      <xdr:nvGraphicFramePr>
        <xdr:cNvPr id="10" name="G_Fuel_E">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80</xdr:col>
      <xdr:colOff>53060</xdr:colOff>
      <xdr:row>51</xdr:row>
      <xdr:rowOff>10948</xdr:rowOff>
    </xdr:from>
    <xdr:to>
      <xdr:col>88</xdr:col>
      <xdr:colOff>303091</xdr:colOff>
      <xdr:row>100</xdr:row>
      <xdr:rowOff>111578</xdr:rowOff>
    </xdr:to>
    <xdr:graphicFrame macro="">
      <xdr:nvGraphicFramePr>
        <xdr:cNvPr id="12" name="G_Purpose_E">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89</xdr:col>
      <xdr:colOff>74611</xdr:colOff>
      <xdr:row>6</xdr:row>
      <xdr:rowOff>935039</xdr:rowOff>
    </xdr:from>
    <xdr:to>
      <xdr:col>100</xdr:col>
      <xdr:colOff>31750</xdr:colOff>
      <xdr:row>39</xdr:row>
      <xdr:rowOff>168464</xdr:rowOff>
    </xdr:to>
    <xdr:graphicFrame macro="">
      <xdr:nvGraphicFramePr>
        <xdr:cNvPr id="14" name="G_Trends_Fuel_E">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89</xdr:col>
      <xdr:colOff>209315</xdr:colOff>
      <xdr:row>54</xdr:row>
      <xdr:rowOff>148195</xdr:rowOff>
    </xdr:from>
    <xdr:to>
      <xdr:col>100</xdr:col>
      <xdr:colOff>136525</xdr:colOff>
      <xdr:row>84</xdr:row>
      <xdr:rowOff>100010</xdr:rowOff>
    </xdr:to>
    <xdr:graphicFrame macro="">
      <xdr:nvGraphicFramePr>
        <xdr:cNvPr id="16" name="G_Trends_Purpose_E">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0.323</cdr:x>
      <cdr:y>0.36994</cdr:y>
    </cdr:from>
    <cdr:to>
      <cdr:x>0.68208</cdr:x>
      <cdr:y>0.54433</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745166" y="2982038"/>
          <a:ext cx="1940089" cy="140572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1" i="0" strike="noStrike">
              <a:solidFill>
                <a:srgbClr val="000000"/>
              </a:solidFill>
              <a:latin typeface="+mn-lt"/>
              <a:ea typeface="ＭＳ Ｐゴシック"/>
            </a:rPr>
            <a:t>一人当たり</a:t>
          </a:r>
          <a:endParaRPr lang="en-US" altLang="ja-JP" sz="1200" b="1" i="0" strike="noStrike">
            <a:solidFill>
              <a:srgbClr val="000000"/>
            </a:solidFill>
            <a:latin typeface="+mn-lt"/>
            <a:ea typeface="ＭＳ Ｐゴシック"/>
          </a:endParaRPr>
        </a:p>
        <a:p xmlns:a="http://schemas.openxmlformats.org/drawingml/2006/main">
          <a:pPr algn="ctr" rtl="0">
            <a:defRPr sz="1000"/>
          </a:pP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0.025</cdr:x>
      <cdr:y>0.72282</cdr:y>
    </cdr:from>
    <cdr:to>
      <cdr:x>0.97505</cdr:x>
      <cdr:y>0.97179</cdr:y>
    </cdr:to>
    <cdr:sp macro="" textlink="">
      <cdr:nvSpPr>
        <cdr:cNvPr id="4" name="Text Box 5">
          <a:extLst xmlns:a="http://schemas.openxmlformats.org/drawingml/2006/main">
            <a:ext uri="{FF2B5EF4-FFF2-40B4-BE49-F238E27FC236}">
              <a16:creationId xmlns:a16="http://schemas.microsoft.com/office/drawing/2014/main" id="{876AA32E-A6DC-4BCD-8415-0C42708D80E6}"/>
            </a:ext>
          </a:extLst>
        </cdr:cNvPr>
        <cdr:cNvSpPr txBox="1">
          <a:spLocks xmlns:a="http://schemas.openxmlformats.org/drawingml/2006/main" noChangeArrowheads="1"/>
        </cdr:cNvSpPr>
      </cdr:nvSpPr>
      <cdr:spPr bwMode="auto">
        <a:xfrm xmlns:a="http://schemas.openxmlformats.org/drawingml/2006/main">
          <a:off x="134107" y="5125936"/>
          <a:ext cx="5096910" cy="17656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18288" rIns="0"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本シートにおける家庭からの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排出量は、インベントリの家庭部門に加え、自家用乗用車、ごみ処理及び水道からの排出量を足し合わせたもの。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endParaRPr lang="en-US" altLang="ja-JP" sz="900" b="0" i="0">
            <a:latin typeface="Century" panose="02040604050505020304" pitchFamily="18" charset="0"/>
            <a:ea typeface="+mj-ea"/>
            <a:cs typeface="+mn-cs"/>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自家用乗用車は、運輸（旅客）部門の自家用乗用車（家計寄与分）。</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ごみ処理は、以下の排出源のうち、生活系ごみ由来分を推計したもの。</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石油由来 の一般廃棄物（プラスチック等）の焼却による</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（非エネルギー起源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－廃棄物の一部） </a:t>
          </a: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ja-JP" altLang="en-US" sz="900" b="0" i="0" strike="noStrike">
              <a:solidFill>
                <a:srgbClr val="000000"/>
              </a:solidFill>
              <a:latin typeface="Century" panose="02040604050505020304" pitchFamily="18" charset="0"/>
              <a:ea typeface="+mj-ea"/>
            </a:rPr>
            <a:t>　</a:t>
          </a:r>
          <a:r>
            <a:rPr lang="en-US" altLang="ja-JP" sz="900" b="0" i="0" strike="noStrike">
              <a:solidFill>
                <a:srgbClr val="000000"/>
              </a:solidFill>
              <a:latin typeface="Century" panose="02040604050505020304" pitchFamily="18" charset="0"/>
              <a:ea typeface="+mj-ea"/>
            </a:rPr>
            <a:t>- </a:t>
          </a:r>
          <a:r>
            <a:rPr lang="ja-JP" altLang="en-US" sz="900" b="0" i="0" strike="noStrike">
              <a:solidFill>
                <a:srgbClr val="000000"/>
              </a:solidFill>
              <a:latin typeface="Century" panose="02040604050505020304" pitchFamily="18" charset="0"/>
              <a:ea typeface="+mj-ea"/>
            </a:rPr>
            <a:t>廃棄物処理施設で使用するエネルギー起源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（業務その他部門－他サービス業の一部）</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水道は、上下水道施設で使用するエネルギー起源</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a:t>
          </a:r>
          <a:r>
            <a:rPr lang="ja-JP" altLang="en-US" sz="900" b="0" i="0" strike="noStrike">
              <a:solidFill>
                <a:srgbClr val="000000"/>
              </a:solidFill>
              <a:latin typeface="Century" panose="02040604050505020304" pitchFamily="18" charset="0"/>
              <a:ea typeface="+mj-ea"/>
            </a:rPr>
            <a:t>（業務その他部門－電気ガス熱供給水道業の一部）のうち、家庭寄与分を推計したもの。</a:t>
          </a:r>
          <a:endParaRPr lang="ja-JP" altLang="en-US" sz="900" b="0" i="0" strike="noStrike">
            <a:solidFill>
              <a:srgbClr val="FF0000"/>
            </a:solidFill>
            <a:latin typeface="Century" panose="02040604050505020304" pitchFamily="18" charset="0"/>
            <a:ea typeface="+mj-ea"/>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rPr>
            <a:t>家庭からの</a:t>
          </a:r>
          <a:r>
            <a:rPr lang="en-US" altLang="ja-JP" sz="1200">
              <a:latin typeface="+mn-lt"/>
            </a:rPr>
            <a:t>CO</a:t>
          </a:r>
          <a:r>
            <a:rPr lang="en-US" altLang="ja-JP" sz="1200" baseline="-25000">
              <a:latin typeface="+mn-lt"/>
            </a:rPr>
            <a:t>2</a:t>
          </a:r>
          <a:r>
            <a:rPr lang="en-US" altLang="ja-JP" sz="1200">
              <a:latin typeface="+mn-lt"/>
            </a:rPr>
            <a:t> </a:t>
          </a:r>
          <a:r>
            <a:rPr lang="ja-JP" altLang="en-US" sz="1200">
              <a:latin typeface="+mn-lt"/>
            </a:rPr>
            <a:t>排出量　［</a:t>
          </a:r>
          <a:r>
            <a:rPr lang="en-US" altLang="ja-JP" sz="1200">
              <a:latin typeface="+mn-lt"/>
            </a:rPr>
            <a:t>kg-CO</a:t>
          </a:r>
          <a:r>
            <a:rPr lang="en-US" altLang="ja-JP" sz="1200" baseline="-25000">
              <a:latin typeface="+mn-lt"/>
            </a:rPr>
            <a:t>2</a:t>
          </a:r>
          <a:r>
            <a:rPr lang="en-US" altLang="ja-JP" sz="1200">
              <a:latin typeface="+mn-lt"/>
            </a:rPr>
            <a:t> /</a:t>
          </a:r>
          <a:r>
            <a:rPr lang="ja-JP" altLang="en-US" sz="1200">
              <a:latin typeface="+mn-lt"/>
            </a:rPr>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0.43948</cdr:x>
      <cdr:y>0.88003</cdr:y>
    </cdr:from>
    <cdr:to>
      <cdr:x>0.54002</cdr:x>
      <cdr:y>0.94464</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197199" y="5098540"/>
          <a:ext cx="731422" cy="3743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xml><?xml version="1.0" encoding="utf-8"?>
<c:userShapes xmlns:c="http://schemas.openxmlformats.org/drawingml/2006/chart">
  <cdr:relSizeAnchor xmlns:cdr="http://schemas.openxmlformats.org/drawingml/2006/chartDrawing">
    <cdr:from>
      <cdr:x>0.03047</cdr:x>
      <cdr:y>0.14666</cdr:y>
    </cdr:from>
    <cdr:to>
      <cdr:x>0.06371</cdr:x>
      <cdr:y>0.73209</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047938" y="2095566"/>
          <a:ext cx="3006216" cy="32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a:t>Emissions [Mt CO</a:t>
          </a:r>
          <a:r>
            <a:rPr lang="en-US" altLang="ja-JP" sz="1400" baseline="-25000"/>
            <a:t>2</a:t>
          </a:r>
          <a:r>
            <a:rPr lang="en-US" altLang="ja-JP" sz="1400"/>
            <a:t> eq.]</a:t>
          </a:r>
          <a:endParaRPr lang="ja-JP" altLang="en-US" sz="1400"/>
        </a:p>
      </cdr:txBody>
    </cdr:sp>
  </cdr:relSizeAnchor>
  <cdr:relSizeAnchor xmlns:cdr="http://schemas.openxmlformats.org/drawingml/2006/chartDrawing">
    <cdr:from>
      <cdr:x>0.77594</cdr:x>
      <cdr:y>0.45389</cdr:y>
    </cdr:from>
    <cdr:to>
      <cdr:x>1</cdr:x>
      <cdr:y>0.55724</cdr:y>
    </cdr:to>
    <cdr:sp macro="" textlink="">
      <cdr:nvSpPr>
        <cdr:cNvPr id="10" name="テキスト ボックス 7">
          <a:extLst xmlns:a="http://schemas.openxmlformats.org/drawingml/2006/main">
            <a:ext uri="{FF2B5EF4-FFF2-40B4-BE49-F238E27FC236}">
              <a16:creationId xmlns:a16="http://schemas.microsoft.com/office/drawing/2014/main" id="{4C530A1A-6E44-4DD2-97FA-13B528C96F8A}"/>
            </a:ext>
          </a:extLst>
        </cdr:cNvPr>
        <cdr:cNvSpPr txBox="1"/>
      </cdr:nvSpPr>
      <cdr:spPr>
        <a:xfrm xmlns:a="http://schemas.openxmlformats.org/drawingml/2006/main">
          <a:off x="7485183" y="2332276"/>
          <a:ext cx="2161417" cy="5310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FY2035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-60%*</a:t>
          </a:r>
          <a:endParaRPr kumimoji="1" lang="ja-JP" altLang="en-US" sz="1200" b="0">
            <a:solidFill>
              <a:sysClr val="windowText" lastClr="000000"/>
            </a:solidFill>
          </a:endParaRPr>
        </a:p>
      </cdr:txBody>
    </cdr:sp>
  </cdr:relSizeAnchor>
  <cdr:relSizeAnchor xmlns:cdr="http://schemas.openxmlformats.org/drawingml/2006/chartDrawing">
    <cdr:from>
      <cdr:x>0.27107</cdr:x>
      <cdr:y>0.90185</cdr:y>
    </cdr:from>
    <cdr:to>
      <cdr:x>0.96518</cdr:x>
      <cdr:y>0.93685</cdr:y>
    </cdr:to>
    <cdr:sp macro="" textlink="">
      <cdr:nvSpPr>
        <cdr:cNvPr id="11" name="テキスト ボックス 7">
          <a:extLst xmlns:a="http://schemas.openxmlformats.org/drawingml/2006/main">
            <a:ext uri="{FF2B5EF4-FFF2-40B4-BE49-F238E27FC236}">
              <a16:creationId xmlns:a16="http://schemas.microsoft.com/office/drawing/2014/main" id="{576184EC-AE81-405A-8DBC-2C7865EA9EAC}"/>
            </a:ext>
          </a:extLst>
        </cdr:cNvPr>
        <cdr:cNvSpPr txBox="1"/>
      </cdr:nvSpPr>
      <cdr:spPr>
        <a:xfrm xmlns:a="http://schemas.openxmlformats.org/drawingml/2006/main">
          <a:off x="2609054" y="4621234"/>
          <a:ext cx="6680968" cy="1793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1200" b="0">
              <a:solidFill>
                <a:sysClr val="windowText" lastClr="000000"/>
              </a:solidFill>
            </a:rPr>
            <a:t>*Reference :T</a:t>
          </a:r>
          <a:r>
            <a:rPr lang="en-US" altLang="ja-JP" sz="1200">
              <a:solidFill>
                <a:sysClr val="windowText" lastClr="000000"/>
              </a:solidFill>
              <a:effectLst/>
              <a:latin typeface="+mn-lt"/>
              <a:ea typeface="+mn-ea"/>
              <a:cs typeface="+mn-cs"/>
            </a:rPr>
            <a:t>he Plan for Global Warming Countermeasures (</a:t>
          </a:r>
          <a:r>
            <a:rPr lang="en-US" altLang="ja-JP" sz="1200">
              <a:solidFill>
                <a:sysClr val="windowText" lastClr="000000"/>
              </a:solidFill>
            </a:rPr>
            <a:t>Cabinet approved on February 18, 2025)</a:t>
          </a:r>
          <a:endParaRPr kumimoji="1" lang="ja-JP" altLang="en-US" sz="1200" b="0">
            <a:solidFill>
              <a:sysClr val="windowText" lastClr="000000"/>
            </a:solidFill>
            <a:latin typeface="+mn-lt"/>
          </a:endParaRPr>
        </a:p>
      </cdr:txBody>
    </cdr:sp>
  </cdr:relSizeAnchor>
  <cdr:relSizeAnchor xmlns:cdr="http://schemas.openxmlformats.org/drawingml/2006/chartDrawing">
    <cdr:from>
      <cdr:x>0.77594</cdr:x>
      <cdr:y>0.5544</cdr:y>
    </cdr:from>
    <cdr:to>
      <cdr:x>1</cdr:x>
      <cdr:y>0.65775</cdr:y>
    </cdr:to>
    <cdr:sp macro="" textlink="">
      <cdr:nvSpPr>
        <cdr:cNvPr id="2" name="テキスト ボックス 7">
          <a:extLst xmlns:a="http://schemas.openxmlformats.org/drawingml/2006/main">
            <a:ext uri="{FF2B5EF4-FFF2-40B4-BE49-F238E27FC236}">
              <a16:creationId xmlns:a16="http://schemas.microsoft.com/office/drawing/2014/main" id="{1743B8BD-AA1B-6E6B-E86B-F0EEC6163E85}"/>
            </a:ext>
          </a:extLst>
        </cdr:cNvPr>
        <cdr:cNvSpPr txBox="1"/>
      </cdr:nvSpPr>
      <cdr:spPr>
        <a:xfrm xmlns:a="http://schemas.openxmlformats.org/drawingml/2006/main">
          <a:off x="7485183" y="2848769"/>
          <a:ext cx="2161417" cy="5310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altLang="ja-JP" sz="1200">
              <a:solidFill>
                <a:schemeClr val="dk1"/>
              </a:solidFill>
              <a:effectLst/>
              <a:latin typeface="+mn-lt"/>
              <a:ea typeface="+mn-ea"/>
              <a:cs typeface="+mn-cs"/>
            </a:rPr>
            <a:t>Reduction target for FY2040 C</a:t>
          </a:r>
          <a:r>
            <a:rPr kumimoji="1" lang="en-US" altLang="ja-JP" sz="1200" b="0" baseline="0">
              <a:solidFill>
                <a:schemeClr val="dk1"/>
              </a:solidFill>
              <a:effectLst/>
              <a:latin typeface="+mn-lt"/>
              <a:ea typeface="+mn-ea"/>
              <a:cs typeface="+mn-cs"/>
            </a:rPr>
            <a:t>ompared to FY</a:t>
          </a:r>
          <a:r>
            <a:rPr kumimoji="1" lang="en-US" altLang="ja-JP" sz="1200" b="0">
              <a:solidFill>
                <a:sysClr val="windowText" lastClr="000000"/>
              </a:solidFill>
            </a:rPr>
            <a:t>2013 :  -73.0%*</a:t>
          </a:r>
          <a:endParaRPr kumimoji="1" lang="ja-JP" altLang="en-US" sz="1200" b="0">
            <a:solidFill>
              <a:sysClr val="windowText" lastClr="000000"/>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0.32616</cdr:x>
      <cdr:y>0.45133</cdr:y>
    </cdr:from>
    <cdr:to>
      <cdr:x>0.66554</cdr:x>
      <cdr:y>0.58407</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522691" y="4632731"/>
          <a:ext cx="1584401" cy="136252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1" i="0" strike="noStrike">
              <a:solidFill>
                <a:srgbClr val="000000"/>
              </a:solidFill>
              <a:latin typeface="+mn-lt"/>
              <a:ea typeface="ＭＳ Ｐゴシック"/>
            </a:rPr>
            <a:t>一人当たり</a:t>
          </a:r>
          <a:endParaRPr lang="en-US" altLang="ja-JP" sz="1200" b="1" i="0" strike="noStrike">
            <a:solidFill>
              <a:srgbClr val="000000"/>
            </a:solidFill>
            <a:latin typeface="+mn-lt"/>
            <a:ea typeface="ＭＳ Ｐゴシック"/>
          </a:endParaRPr>
        </a:p>
        <a:p xmlns:a="http://schemas.openxmlformats.org/drawingml/2006/main">
          <a:pPr algn="ctr" rtl="1">
            <a:defRPr sz="1000"/>
          </a:pPr>
          <a:r>
            <a:rPr lang="en-US" altLang="ja-JP" sz="1200" b="1" i="0" strike="noStrike">
              <a:solidFill>
                <a:srgbClr val="000000"/>
              </a:solidFill>
              <a:latin typeface="+mn-lt"/>
              <a:cs typeface="Arial"/>
            </a:rPr>
            <a:t>CO</a:t>
          </a:r>
          <a:r>
            <a:rPr lang="en-US" altLang="ja-JP" sz="1200" b="1" i="0" strike="noStrike" baseline="-25000">
              <a:solidFill>
                <a:srgbClr val="000000"/>
              </a:solidFill>
              <a:latin typeface="+mn-lt"/>
              <a:cs typeface="Arial"/>
            </a:rPr>
            <a:t>2</a:t>
          </a:r>
          <a:r>
            <a:rPr lang="ja-JP" altLang="en-US" sz="1200" b="1"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cdr:x>
      <cdr:y>0.71934</cdr:y>
    </cdr:from>
    <cdr:to>
      <cdr:x>1</cdr:x>
      <cdr:y>1</cdr:y>
    </cdr:to>
    <cdr:sp macro="" textlink="">
      <cdr:nvSpPr>
        <cdr:cNvPr id="4" name="テキスト ボックス 1">
          <a:extLst xmlns:a="http://schemas.openxmlformats.org/drawingml/2006/main">
            <a:ext uri="{FF2B5EF4-FFF2-40B4-BE49-F238E27FC236}">
              <a16:creationId xmlns:a16="http://schemas.microsoft.com/office/drawing/2014/main" id="{3580CA45-1BDB-4E9E-9DBB-24438638AD28}"/>
            </a:ext>
          </a:extLst>
        </cdr:cNvPr>
        <cdr:cNvSpPr txBox="1"/>
      </cdr:nvSpPr>
      <cdr:spPr>
        <a:xfrm xmlns:a="http://schemas.openxmlformats.org/drawingml/2006/main">
          <a:off x="0" y="6190562"/>
          <a:ext cx="5231949" cy="2415329"/>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※1 </a:t>
          </a:r>
          <a:r>
            <a:rPr kumimoji="1" lang="ja-JP" altLang="en-US" sz="900">
              <a:latin typeface="Century" panose="02040604050505020304" pitchFamily="18" charset="0"/>
            </a:rPr>
            <a:t>　電気を使用し、他の用途に含まれないものが含まれる。例：照明、冷蔵庫、掃除機、テレビなど。</a:t>
          </a:r>
          <a:endParaRPr kumimoji="1" lang="en-US" altLang="ja-JP" sz="900">
            <a:latin typeface="Century" panose="02040604050505020304" pitchFamily="18" charset="0"/>
          </a:endParaRPr>
        </a:p>
        <a:p xmlns:a="http://schemas.openxmlformats.org/drawingml/2006/main">
          <a:r>
            <a:rPr kumimoji="1" lang="en-US" altLang="ja-JP" sz="900">
              <a:latin typeface="Century" panose="02040604050505020304" pitchFamily="18" charset="0"/>
            </a:rPr>
            <a:t>※2 </a:t>
          </a:r>
          <a:r>
            <a:rPr kumimoji="1" lang="ja-JP" altLang="en-US" sz="900">
              <a:latin typeface="Century" panose="02040604050505020304" pitchFamily="18" charset="0"/>
            </a:rPr>
            <a:t>　本シートにおける家庭からの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排出量は、インベントリの家庭部門に加え、自家用乗用車、ごみ処理及び水道からの排出量を足し合わせたもの。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電力及び熱の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排出量は、自家発電を含まない、電力会社等から購入する電力や熱に由来するもの。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自家用乗用車は、運輸（旅客）部門の自家用乗用車（家計寄与分）。</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ごみ処理は、以下の排出源のうち、生活系ごみ由来分を推計したもの。</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石油由来 の一般廃棄物（プラスチック等）の焼却による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（非エネルギー起源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－廃棄物の一部） </a:t>
          </a:r>
        </a:p>
        <a:p xmlns:a="http://schemas.openxmlformats.org/drawingml/2006/main">
          <a:r>
            <a:rPr kumimoji="1" lang="ja-JP" altLang="en-US" sz="900">
              <a:latin typeface="Century" panose="02040604050505020304" pitchFamily="18" charset="0"/>
            </a:rPr>
            <a:t>　</a:t>
          </a:r>
          <a:r>
            <a:rPr kumimoji="1" lang="en-US" altLang="ja-JP" sz="900">
              <a:latin typeface="Century" panose="02040604050505020304" pitchFamily="18" charset="0"/>
            </a:rPr>
            <a:t>- </a:t>
          </a:r>
          <a:r>
            <a:rPr kumimoji="1" lang="ja-JP" altLang="en-US" sz="900">
              <a:latin typeface="Century" panose="02040604050505020304" pitchFamily="18" charset="0"/>
            </a:rPr>
            <a:t>廃棄物処理施設で使用するエネルギー起源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（業務その他部門－他サービス業の一部）</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水道は、上下水道施設で使用するエネルギー起源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ja-JP" altLang="en-US" sz="900">
              <a:latin typeface="Century" panose="02040604050505020304" pitchFamily="18" charset="0"/>
            </a:rPr>
            <a:t>（業務その他部門－電気ガス熱供給水道業の一部）のうち、家庭寄与分を推計したもの。</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0.45213</cdr:x>
      <cdr:y>0.8575</cdr:y>
    </cdr:from>
    <cdr:to>
      <cdr:x>0.55267</cdr:x>
      <cdr:y>0.92211</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358027" y="6304620"/>
          <a:ext cx="746725" cy="47503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dr:relSizeAnchor xmlns:cdr="http://schemas.openxmlformats.org/drawingml/2006/chartDrawing">
    <cdr:from>
      <cdr:x>0.16435</cdr:x>
      <cdr:y>0.92893</cdr:y>
    </cdr:from>
    <cdr:to>
      <cdr:x>0.83654</cdr:x>
      <cdr:y>0.99597</cdr:y>
    </cdr:to>
    <cdr:sp macro="" textlink="">
      <cdr:nvSpPr>
        <cdr:cNvPr id="4" name="テキスト ボックス 1">
          <a:extLst xmlns:a="http://schemas.openxmlformats.org/drawingml/2006/main">
            <a:ext uri="{FF2B5EF4-FFF2-40B4-BE49-F238E27FC236}">
              <a16:creationId xmlns:a16="http://schemas.microsoft.com/office/drawing/2014/main" id="{D7B71E64-11A8-4D4E-B935-52E5B6B6FA15}"/>
            </a:ext>
          </a:extLst>
        </cdr:cNvPr>
        <cdr:cNvSpPr txBox="1"/>
      </cdr:nvSpPr>
      <cdr:spPr>
        <a:xfrm xmlns:a="http://schemas.openxmlformats.org/drawingml/2006/main">
          <a:off x="1220614" y="6829768"/>
          <a:ext cx="4992464" cy="4929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effectLst/>
              <a:latin typeface="+mn-lt"/>
              <a:ea typeface="+mn-ea"/>
              <a:cs typeface="+mn-cs"/>
            </a:rPr>
            <a:t>※1 </a:t>
          </a:r>
          <a:r>
            <a:rPr kumimoji="1" lang="ja-JP" altLang="ja-JP" sz="900">
              <a:effectLst/>
              <a:latin typeface="+mn-lt"/>
              <a:ea typeface="+mn-ea"/>
              <a:cs typeface="+mn-cs"/>
            </a:rPr>
            <a:t>　電気を使用し、他の用途に含まれないものが含まれる。例：照明、冷蔵庫、掃除機、テレビなど。</a:t>
          </a:r>
          <a:endParaRPr lang="en-US" altLang="ja-JP" sz="900"/>
        </a:p>
      </cdr:txBody>
    </cdr:sp>
  </cdr:relSizeAnchor>
</c:userShapes>
</file>

<file path=xl/drawings/drawing72.xml><?xml version="1.0" encoding="utf-8"?>
<c:userShapes xmlns:c="http://schemas.openxmlformats.org/drawingml/2006/chart">
  <cdr:relSizeAnchor xmlns:cdr="http://schemas.openxmlformats.org/drawingml/2006/chartDrawing">
    <cdr:from>
      <cdr:x>0.34696</cdr:x>
      <cdr:y>0.37409</cdr:y>
    </cdr:from>
    <cdr:to>
      <cdr:x>0.65382</cdr:x>
      <cdr:y>0.51678</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778768" y="3092214"/>
          <a:ext cx="1573179" cy="11793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CO</a:t>
          </a:r>
          <a:r>
            <a:rPr lang="en-US" altLang="ja-JP" sz="1100" b="1" i="0" baseline="-25000">
              <a:effectLst/>
              <a:latin typeface="+mn-lt"/>
              <a:ea typeface="+mn-ea"/>
              <a:cs typeface="+mn-cs"/>
            </a:rPr>
            <a:t>2</a:t>
          </a:r>
          <a:r>
            <a:rPr lang="en-US" altLang="ja-JP" sz="1100" b="1" i="0">
              <a:effectLst/>
              <a:latin typeface="+mn-lt"/>
              <a:ea typeface="+mn-ea"/>
              <a:cs typeface="+mn-cs"/>
            </a:rPr>
            <a:t> emissions </a:t>
          </a:r>
        </a:p>
        <a:p xmlns:a="http://schemas.openxmlformats.org/drawingml/2006/main">
          <a:pPr algn="ctr" rtl="0"/>
          <a:r>
            <a:rPr lang="en-US" altLang="ja-JP" sz="1100" b="1" i="0">
              <a:effectLst/>
              <a:latin typeface="+mn-lt"/>
              <a:ea typeface="+mn-ea"/>
              <a:cs typeface="+mn-cs"/>
            </a:rPr>
            <a:t>per capita</a:t>
          </a:r>
          <a:endParaRPr lang="ja-JP" altLang="ja-JP" b="1">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0.15738</cdr:x>
      <cdr:y>0.05108</cdr:y>
    </cdr:from>
    <cdr:to>
      <cdr:x>0.84386</cdr:x>
      <cdr:y>0.1067</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904054" y="427666"/>
          <a:ext cx="3943377" cy="4656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mn-lt"/>
              <a:cs typeface="Times New Roman" panose="02020603050405020304" pitchFamily="18" charset="0"/>
            </a:rPr>
            <a:t>CO</a:t>
          </a:r>
          <a:r>
            <a:rPr lang="en-US" altLang="ja-JP" sz="1800" b="1" i="0" baseline="-25000">
              <a:effectLst/>
              <a:latin typeface="+mn-lt"/>
              <a:cs typeface="Times New Roman" panose="02020603050405020304" pitchFamily="18" charset="0"/>
            </a:rPr>
            <a:t>2</a:t>
          </a:r>
          <a:r>
            <a:rPr lang="en-US" altLang="ja-JP" sz="1800" b="1" i="0" baseline="0">
              <a:effectLst/>
              <a:latin typeface="+mn-lt"/>
              <a:cs typeface="Times New Roman" panose="02020603050405020304" pitchFamily="18" charset="0"/>
            </a:rPr>
            <a:t> emissions per capita </a:t>
          </a:r>
          <a:r>
            <a:rPr lang="en-US" altLang="ja-JP" sz="1800" b="1" i="0" baseline="0">
              <a:effectLst/>
              <a:latin typeface="+mn-lt"/>
              <a:ea typeface="+mn-ea"/>
              <a:cs typeface="Times New Roman" panose="02020603050405020304" pitchFamily="18" charset="0"/>
            </a:rPr>
            <a:t>(by fuel type) </a:t>
          </a:r>
          <a:endParaRPr lang="ja-JP" altLang="ja-JP" sz="1800" b="1">
            <a:effectLst/>
            <a:latin typeface="+mn-lt"/>
            <a:cs typeface="Times New Roman" panose="02020603050405020304" pitchFamily="18" charset="0"/>
          </a:endParaRPr>
        </a:p>
      </cdr:txBody>
    </cdr:sp>
  </cdr:relSizeAnchor>
  <cdr:relSizeAnchor xmlns:cdr="http://schemas.openxmlformats.org/drawingml/2006/chartDrawing">
    <cdr:from>
      <cdr:x>0.03537</cdr:x>
      <cdr:y>0.65908</cdr:y>
    </cdr:from>
    <cdr:to>
      <cdr:x>0.98108</cdr:x>
      <cdr:y>0.99873</cdr:y>
    </cdr:to>
    <cdr:sp macro="" textlink="">
      <cdr:nvSpPr>
        <cdr:cNvPr id="8" name="Text Box 5">
          <a:extLst xmlns:a="http://schemas.openxmlformats.org/drawingml/2006/main">
            <a:ext uri="{FF2B5EF4-FFF2-40B4-BE49-F238E27FC236}">
              <a16:creationId xmlns:a16="http://schemas.microsoft.com/office/drawing/2014/main" id="{ABF3BAAE-C727-F285-E917-B777D9298E91}"/>
            </a:ext>
          </a:extLst>
        </cdr:cNvPr>
        <cdr:cNvSpPr txBox="1">
          <a:spLocks xmlns:a="http://schemas.openxmlformats.org/drawingml/2006/main" noChangeArrowheads="1"/>
        </cdr:cNvSpPr>
      </cdr:nvSpPr>
      <cdr:spPr bwMode="auto">
        <a:xfrm xmlns:a="http://schemas.openxmlformats.org/drawingml/2006/main">
          <a:off x="203200" y="5518150"/>
          <a:ext cx="5432490" cy="284368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0" tIns="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residential sector in the inventory and the emissions from car, municipal solid waste, and water and wastewater categories.</a:t>
          </a:r>
        </a:p>
        <a:p xmlns:a="http://schemas.openxmlformats.org/drawingml/2006/main">
          <a:pPr rtl="0"/>
          <a:r>
            <a:rPr lang="en-US" altLang="ja-JP" sz="1100" b="0" i="0">
              <a:solidFill>
                <a:sysClr val="windowText" lastClr="000000"/>
              </a:solidFill>
              <a:effectLst/>
              <a:latin typeface="+mn-lt"/>
              <a:ea typeface="+mn-ea"/>
              <a:cs typeface="+mn-cs"/>
            </a:rPr>
            <a:t>*</a:t>
          </a:r>
          <a:r>
            <a:rPr lang="ja-JP" altLang="en-US"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p>
      </cdr:txBody>
    </cdr:sp>
  </cdr:relSizeAnchor>
</c:userShapes>
</file>

<file path=xl/drawings/drawing73.xml><?xml version="1.0" encoding="utf-8"?>
<c:userShapes xmlns:c="http://schemas.openxmlformats.org/drawingml/2006/chart">
  <cdr:relSizeAnchor xmlns:cdr="http://schemas.openxmlformats.org/drawingml/2006/chartDrawing">
    <cdr:from>
      <cdr:x>0.356</cdr:x>
      <cdr:y>0.40173</cdr:y>
    </cdr:from>
    <cdr:to>
      <cdr:x>0.64576</cdr:x>
      <cdr:y>0.49724</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55733" y="4412133"/>
          <a:ext cx="1673228" cy="10489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1" i="0">
              <a:effectLst/>
              <a:latin typeface="+mn-lt"/>
              <a:ea typeface="+mn-ea"/>
              <a:cs typeface="+mn-cs"/>
            </a:rPr>
            <a:t>CO</a:t>
          </a:r>
          <a:r>
            <a:rPr lang="en-US" altLang="ja-JP" sz="1100" b="1" i="0" baseline="-25000">
              <a:effectLst/>
              <a:latin typeface="+mn-lt"/>
              <a:ea typeface="+mn-ea"/>
              <a:cs typeface="+mn-cs"/>
            </a:rPr>
            <a:t>2</a:t>
          </a:r>
          <a:r>
            <a:rPr lang="en-US" altLang="ja-JP" sz="1100" b="1" i="0">
              <a:effectLst/>
              <a:latin typeface="+mn-lt"/>
              <a:ea typeface="+mn-ea"/>
              <a:cs typeface="+mn-cs"/>
            </a:rPr>
            <a:t> emissions </a:t>
          </a:r>
        </a:p>
        <a:p xmlns:a="http://schemas.openxmlformats.org/drawingml/2006/main">
          <a:pPr algn="ctr" rtl="0"/>
          <a:r>
            <a:rPr lang="en-US" altLang="ja-JP" sz="1100" b="1" i="0">
              <a:effectLst/>
              <a:latin typeface="+mn-lt"/>
              <a:ea typeface="+mn-ea"/>
              <a:cs typeface="+mn-cs"/>
            </a:rPr>
            <a:t>per capita</a:t>
          </a:r>
          <a:endParaRPr lang="ja-JP" altLang="ja-JP" b="1">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endParaRPr lang="en-US" altLang="ja-JP" sz="1400" b="0"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0.16592</cdr:x>
      <cdr:y>0.17557</cdr:y>
    </cdr:from>
    <cdr:to>
      <cdr:x>0.85157</cdr:x>
      <cdr:y>0.21739</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944562" y="2052383"/>
          <a:ext cx="3903331" cy="4888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mn-lt"/>
              <a:ea typeface="+mn-ea"/>
              <a:cs typeface="Times New Roman" panose="02020603050405020304" pitchFamily="18" charset="0"/>
            </a:rPr>
            <a:t>CO</a:t>
          </a:r>
          <a:r>
            <a:rPr lang="en-US" altLang="ja-JP" sz="1800" b="1" i="0" baseline="-25000">
              <a:effectLst/>
              <a:latin typeface="+mn-lt"/>
              <a:ea typeface="+mn-ea"/>
              <a:cs typeface="Times New Roman" panose="02020603050405020304" pitchFamily="18" charset="0"/>
            </a:rPr>
            <a:t>2</a:t>
          </a:r>
          <a:r>
            <a:rPr lang="en-US" altLang="ja-JP" sz="1800" b="1" i="0" baseline="0">
              <a:effectLst/>
              <a:latin typeface="+mn-lt"/>
              <a:ea typeface="+mn-ea"/>
              <a:cs typeface="Times New Roman" panose="02020603050405020304" pitchFamily="18" charset="0"/>
            </a:rPr>
            <a:t> emissions per capita (by purpose) </a:t>
          </a:r>
          <a:endParaRPr lang="ja-JP" altLang="ja-JP" sz="2800">
            <a:effectLst/>
            <a:latin typeface="+mn-lt"/>
            <a:cs typeface="Times New Roman" panose="02020603050405020304" pitchFamily="18" charset="0"/>
          </a:endParaRPr>
        </a:p>
      </cdr:txBody>
    </cdr:sp>
  </cdr:relSizeAnchor>
  <cdr:relSizeAnchor xmlns:cdr="http://schemas.openxmlformats.org/drawingml/2006/chartDrawing">
    <cdr:from>
      <cdr:x>0.03277</cdr:x>
      <cdr:y>0.62228</cdr:y>
    </cdr:from>
    <cdr:to>
      <cdr:x>0.97767</cdr:x>
      <cdr:y>0.98067</cdr:y>
    </cdr:to>
    <cdr:sp macro="" textlink="">
      <cdr:nvSpPr>
        <cdr:cNvPr id="2" name="テキスト ボックス 1">
          <a:extLst xmlns:a="http://schemas.openxmlformats.org/drawingml/2006/main">
            <a:ext uri="{FF2B5EF4-FFF2-40B4-BE49-F238E27FC236}">
              <a16:creationId xmlns:a16="http://schemas.microsoft.com/office/drawing/2014/main" id="{91FF3110-12F4-C64A-E68E-6A43B6771031}"/>
            </a:ext>
          </a:extLst>
        </cdr:cNvPr>
        <cdr:cNvSpPr txBox="1"/>
      </cdr:nvSpPr>
      <cdr:spPr>
        <a:xfrm xmlns:a="http://schemas.openxmlformats.org/drawingml/2006/main">
          <a:off x="189800" y="7276679"/>
          <a:ext cx="5472718" cy="41908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ysClr val="windowText" lastClr="000000"/>
              </a:solidFill>
              <a:effectLst/>
              <a:latin typeface="+mn-lt"/>
              <a:ea typeface="+mn-ea"/>
              <a:cs typeface="+mn-cs"/>
            </a:rPr>
            <a:t>1)  Power, etc: includes lighting, refrigerators, vacuum cleaners, and TVs which use electricity, and which are not included in other uses.</a:t>
          </a:r>
        </a:p>
        <a:p xmlns:a="http://schemas.openxmlformats.org/drawingml/2006/main">
          <a:pPr rtl="0"/>
          <a:r>
            <a:rPr lang="en-US" altLang="ja-JP" sz="1100" b="0" i="0">
              <a:solidFill>
                <a:sysClr val="windowText" lastClr="000000"/>
              </a:solidFill>
              <a:effectLst/>
              <a:latin typeface="+mn-lt"/>
              <a:ea typeface="+mn-ea"/>
              <a:cs typeface="+mn-cs"/>
            </a:rPr>
            <a:t>2)  Household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in this sheet are the sum of emissions from the residential sector in the inventory and the emissions from car, municipal solid waste, and water and wastewater categories.</a:t>
          </a:r>
        </a:p>
        <a:p xmlns:a="http://schemas.openxmlformats.org/drawingml/2006/main">
          <a:pPr rtl="0"/>
          <a:endParaRPr lang="en-US" altLang="ja-JP" sz="1100" b="0" i="0">
            <a:solidFill>
              <a:sysClr val="windowText" lastClr="000000"/>
            </a:solidFill>
            <a:effectLst/>
            <a:latin typeface="+mn-lt"/>
            <a:ea typeface="+mn-ea"/>
            <a:cs typeface="+mn-cs"/>
          </a:endParaRPr>
        </a:p>
        <a:p xmlns:a="http://schemas.openxmlformats.org/drawingml/2006/main">
          <a:pPr rtl="0"/>
          <a:r>
            <a:rPr lang="en-US" altLang="ja-JP" sz="1100" b="0" i="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 </a:t>
          </a:r>
          <a:r>
            <a:rPr lang="en-US" altLang="ja-JP" sz="1100" b="0" i="0">
              <a:solidFill>
                <a:sysClr val="windowText" lastClr="000000"/>
              </a:solidFill>
              <a:effectLst/>
              <a:latin typeface="+mn-lt"/>
              <a:ea typeface="+mn-ea"/>
              <a:cs typeface="+mn-cs"/>
            </a:rPr>
            <a:t>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emissions from electricity and heat are derived from the electricity and heat purchased from the electricity companies etc. The emissions do not include those from private power generation.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car are from passenger vehicle (household use) in transport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municipal solid waste are an estimation of household related emissions, out of the following sources: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Incineration of fossil-fuel derived waste (e.g., plastics) (a part of waste sector in non-energy-related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 Energy use at waste disposal and treatment facilities (a part of miscellaneous services in commercial and other sector). </a:t>
          </a:r>
          <a:endParaRPr lang="ja-JP" altLang="ja-JP">
            <a:solidFill>
              <a:sysClr val="windowText" lastClr="000000"/>
            </a:solidFill>
            <a:effectLst/>
          </a:endParaRPr>
        </a:p>
        <a:p xmlns:a="http://schemas.openxmlformats.org/drawingml/2006/main">
          <a:pPr rtl="0"/>
          <a:r>
            <a:rPr lang="en-US" altLang="ja-JP" sz="1100" b="0" i="0">
              <a:solidFill>
                <a:sysClr val="windowText" lastClr="000000"/>
              </a:solidFill>
              <a:effectLst/>
              <a:latin typeface="+mn-lt"/>
              <a:ea typeface="+mn-ea"/>
              <a:cs typeface="+mn-cs"/>
            </a:rPr>
            <a:t>* CO</a:t>
          </a:r>
          <a:r>
            <a:rPr lang="en-US" altLang="ja-JP" sz="1100" b="0" i="0" baseline="-25000">
              <a:solidFill>
                <a:sysClr val="windowText" lastClr="000000"/>
              </a:solidFill>
              <a:effectLst/>
              <a:latin typeface="+mn-lt"/>
              <a:ea typeface="+mn-ea"/>
              <a:cs typeface="+mn-cs"/>
            </a:rPr>
            <a:t>2</a:t>
          </a:r>
          <a:r>
            <a:rPr lang="en-US" altLang="ja-JP" sz="1100" b="0" i="0">
              <a:solidFill>
                <a:sysClr val="windowText" lastClr="000000"/>
              </a:solidFill>
              <a:effectLst/>
              <a:latin typeface="+mn-lt"/>
              <a:ea typeface="+mn-ea"/>
              <a:cs typeface="+mn-cs"/>
            </a:rPr>
            <a:t> emissions from water and wastewater are an estimation of household related emissions from the water treatment facilities (a part of electricity, gas, heat supply and water in commercial and other sector). </a:t>
          </a:r>
          <a:endParaRPr lang="ja-JP" altLang="ja-JP">
            <a:solidFill>
              <a:sysClr val="windowText" lastClr="000000"/>
            </a:solidFill>
            <a:effectLst/>
          </a:endParaRPr>
        </a:p>
        <a:p xmlns:a="http://schemas.openxmlformats.org/drawingml/2006/main">
          <a:r>
            <a:rPr lang="en-US" altLang="ja-JP" sz="1100" b="0" i="0">
              <a:solidFill>
                <a:sysClr val="windowText" lastClr="000000"/>
              </a:solidFill>
              <a:effectLst/>
              <a:latin typeface="+mn-lt"/>
              <a:ea typeface="+mn-ea"/>
              <a:cs typeface="+mn-cs"/>
            </a:rPr>
            <a:t>* </a:t>
          </a:r>
          <a:r>
            <a:rPr lang="en-US" altLang="ja-JP" sz="1100">
              <a:solidFill>
                <a:sysClr val="windowText" lastClr="000000"/>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p>
      </cdr:txBody>
    </cdr:sp>
  </cdr:relSizeAnchor>
</c:userShapes>
</file>

<file path=xl/drawings/drawing74.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0.46149</cdr:x>
      <cdr:y>0.87383</cdr:y>
    </cdr:from>
    <cdr:to>
      <cdr:x>0.63728</cdr:x>
      <cdr:y>0.92697</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450242" y="5027459"/>
          <a:ext cx="1314256" cy="3057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0.46737</cdr:x>
      <cdr:y>0.87564</cdr:y>
    </cdr:from>
    <cdr:to>
      <cdr:x>0.62595</cdr:x>
      <cdr:y>0.91778</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487198" y="6316221"/>
          <a:ext cx="1183213" cy="30393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alibri"/>
              <a:ea typeface="+mn-ea"/>
              <a:cs typeface="+mn-cs"/>
            </a:rPr>
            <a:t>[Fiscal</a:t>
          </a:r>
          <a:r>
            <a:rPr lang="en-US" altLang="ja-JP" sz="1200" baseline="0">
              <a:effectLst/>
              <a:latin typeface="Calibri"/>
              <a:ea typeface="+mn-ea"/>
              <a:cs typeface="+mn-cs"/>
            </a:rPr>
            <a:t> year</a:t>
          </a:r>
          <a:r>
            <a:rPr lang="en-US" altLang="ja-JP" sz="1200">
              <a:effectLst/>
              <a:latin typeface="Calibri"/>
              <a:ea typeface="+mn-ea"/>
              <a:cs typeface="+mn-cs"/>
            </a:rPr>
            <a:t>]</a:t>
          </a: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dr:relSizeAnchor xmlns:cdr="http://schemas.openxmlformats.org/drawingml/2006/chartDrawing">
    <cdr:from>
      <cdr:x>0.1034</cdr:x>
      <cdr:y>0.93615</cdr:y>
    </cdr:from>
    <cdr:to>
      <cdr:x>0.97327</cdr:x>
      <cdr:y>0.99126</cdr:y>
    </cdr:to>
    <cdr:sp macro="" textlink="">
      <cdr:nvSpPr>
        <cdr:cNvPr id="6" name="テキスト ボックス 1">
          <a:extLst xmlns:a="http://schemas.openxmlformats.org/drawingml/2006/main">
            <a:ext uri="{FF2B5EF4-FFF2-40B4-BE49-F238E27FC236}">
              <a16:creationId xmlns:a16="http://schemas.microsoft.com/office/drawing/2014/main" id="{FFBDF69A-CAFC-4828-97BA-3FCAE8110AD1}"/>
            </a:ext>
          </a:extLst>
        </cdr:cNvPr>
        <cdr:cNvSpPr txBox="1"/>
      </cdr:nvSpPr>
      <cdr:spPr>
        <a:xfrm xmlns:a="http://schemas.openxmlformats.org/drawingml/2006/main">
          <a:off x="774936" y="6751497"/>
          <a:ext cx="6519036" cy="39745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tx1"/>
              </a:solidFill>
              <a:effectLst/>
              <a:latin typeface="+mn-lt"/>
              <a:ea typeface="+mn-ea"/>
              <a:cs typeface="+mn-cs"/>
            </a:rPr>
            <a:t>1) Power, etc: Includes lighting, refrigerators, vacuum cleaners, and TVs which use electricity, and which are not included in other uses.</a:t>
          </a:r>
        </a:p>
        <a:p xmlns:a="http://schemas.openxmlformats.org/drawingml/2006/main">
          <a:endParaRPr lang="ja-JP" altLang="ja-JP">
            <a:effectLs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92653</xdr:colOff>
      <xdr:row>25</xdr:row>
      <xdr:rowOff>82260</xdr:rowOff>
    </xdr:from>
    <xdr:to>
      <xdr:col>57</xdr:col>
      <xdr:colOff>116417</xdr:colOff>
      <xdr:row>44</xdr:row>
      <xdr:rowOff>52917</xdr:rowOff>
    </xdr:to>
    <xdr:graphicFrame macro="">
      <xdr:nvGraphicFramePr>
        <xdr:cNvPr id="8" name="G_NDC-LULUCF_J">
          <a:extLst>
            <a:ext uri="{FF2B5EF4-FFF2-40B4-BE49-F238E27FC236}">
              <a16:creationId xmlns:a16="http://schemas.microsoft.com/office/drawing/2014/main" id="{6E555DC4-D14E-B999-B88E-BA8C9CB69D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63</xdr:col>
      <xdr:colOff>1419267</xdr:colOff>
      <xdr:row>25</xdr:row>
      <xdr:rowOff>142662</xdr:rowOff>
    </xdr:from>
    <xdr:to>
      <xdr:col>71</xdr:col>
      <xdr:colOff>219004</xdr:colOff>
      <xdr:row>44</xdr:row>
      <xdr:rowOff>113319</xdr:rowOff>
    </xdr:to>
    <xdr:graphicFrame macro="">
      <xdr:nvGraphicFramePr>
        <xdr:cNvPr id="3" name="G_NDC-LULUCF_J">
          <a:extLst>
            <a:ext uri="{FF2B5EF4-FFF2-40B4-BE49-F238E27FC236}">
              <a16:creationId xmlns:a16="http://schemas.microsoft.com/office/drawing/2014/main" id="{0C211F86-48B3-4AFC-BE7D-3B1809E20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64</xdr:col>
      <xdr:colOff>35456</xdr:colOff>
      <xdr:row>6</xdr:row>
      <xdr:rowOff>10548</xdr:rowOff>
    </xdr:from>
    <xdr:to>
      <xdr:col>78</xdr:col>
      <xdr:colOff>21167</xdr:colOff>
      <xdr:row>35</xdr:row>
      <xdr:rowOff>46491</xdr:rowOff>
    </xdr:to>
    <xdr:graphicFrame macro="">
      <xdr:nvGraphicFramePr>
        <xdr:cNvPr id="5" name="G_CO2_J">
          <a:extLst>
            <a:ext uri="{FF2B5EF4-FFF2-40B4-BE49-F238E27FC236}">
              <a16:creationId xmlns:a16="http://schemas.microsoft.com/office/drawing/2014/main" id="{E29B7614-E2E0-418B-B219-65D7B1903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78</xdr:col>
      <xdr:colOff>75854</xdr:colOff>
      <xdr:row>7</xdr:row>
      <xdr:rowOff>70453</xdr:rowOff>
    </xdr:from>
    <xdr:to>
      <xdr:col>92</xdr:col>
      <xdr:colOff>81503</xdr:colOff>
      <xdr:row>35</xdr:row>
      <xdr:rowOff>119324</xdr:rowOff>
    </xdr:to>
    <xdr:graphicFrame macro="">
      <xdr:nvGraphicFramePr>
        <xdr:cNvPr id="7" name="G_CO2_E">
          <a:extLst>
            <a:ext uri="{FF2B5EF4-FFF2-40B4-BE49-F238E27FC236}">
              <a16:creationId xmlns:a16="http://schemas.microsoft.com/office/drawing/2014/main" id="{42C1AEA5-E979-43D6-803A-B9B5A1E94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0.08978</cdr:x>
      <cdr:y>0.91901</cdr:y>
    </cdr:from>
    <cdr:to>
      <cdr:x>0.71698</cdr:x>
      <cdr:y>0.95708</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60857" y="5980211"/>
          <a:ext cx="6014141" cy="24773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0.00905</cdr:x>
      <cdr:y>0.29947</cdr:y>
    </cdr:from>
    <cdr:to>
      <cdr:x>0.0393</cdr:x>
      <cdr:y>0.68753</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1049125" y="3116268"/>
          <a:ext cx="2565314" cy="2921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排出量　［百万トン</a:t>
          </a:r>
          <a:r>
            <a:rPr lang="en-US" altLang="ja-JP" sz="1200">
              <a:latin typeface=" calibli 本文"/>
            </a:rPr>
            <a:t>CO</a:t>
          </a:r>
          <a:r>
            <a:rPr lang="en-US" altLang="ja-JP" sz="1200" baseline="-25000">
              <a:latin typeface=" calibli 本文"/>
            </a:rPr>
            <a:t>2</a:t>
          </a:r>
          <a:r>
            <a:rPr lang="ja-JP" altLang="en-US" sz="1200"/>
            <a:t>］</a:t>
          </a:r>
        </a:p>
      </cdr:txBody>
    </cdr:sp>
  </cdr:relSizeAnchor>
  <cdr:relSizeAnchor xmlns:cdr="http://schemas.openxmlformats.org/drawingml/2006/chartDrawing">
    <cdr:from>
      <cdr:x>0.16031</cdr:x>
      <cdr:y>0.29738</cdr:y>
    </cdr:from>
    <cdr:to>
      <cdr:x>0.33723</cdr:x>
      <cdr:y>0.33794</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1532836" y="1971675"/>
          <a:ext cx="1691657" cy="26894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A8423F"/>
              </a:solidFill>
            </a:rPr>
            <a:t>産業部門</a:t>
          </a:r>
          <a:r>
            <a:rPr kumimoji="1" lang="ja-JP" altLang="en-US" sz="1000">
              <a:solidFill>
                <a:srgbClr val="A8423F"/>
              </a:solidFill>
            </a:rPr>
            <a:t>（工場等）</a:t>
          </a:r>
        </a:p>
      </cdr:txBody>
    </cdr:sp>
  </cdr:relSizeAnchor>
  <cdr:relSizeAnchor xmlns:cdr="http://schemas.openxmlformats.org/drawingml/2006/chartDrawing">
    <cdr:from>
      <cdr:x>0.17728</cdr:x>
      <cdr:y>0.47415</cdr:y>
    </cdr:from>
    <cdr:to>
      <cdr:x>0.38625</cdr:x>
      <cdr:y>0.53255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1558162" y="3346974"/>
          <a:ext cx="1836695" cy="412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0.17131</cdr:x>
      <cdr:y>0.65724</cdr:y>
    </cdr:from>
    <cdr:to>
      <cdr:x>0.38176</cdr:x>
      <cdr:y>0.72193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638015" y="4357648"/>
          <a:ext cx="2012301" cy="42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E548D"/>
              </a:solidFill>
              <a:latin typeface="ＭＳ Ｐゴシック" panose="020B0600070205080204" pitchFamily="50" charset="-128"/>
              <a:ea typeface="ＭＳ Ｐゴシック" panose="020B0600070205080204" pitchFamily="50" charset="-128"/>
            </a:rPr>
            <a:t>業務その他部門</a:t>
          </a:r>
          <a:endParaRPr kumimoji="1" lang="en-US" altLang="ja-JP" sz="1100">
            <a:solidFill>
              <a:srgbClr val="6E548D"/>
            </a:solidFill>
            <a:latin typeface="ＭＳ Ｐゴシック" panose="020B0600070205080204" pitchFamily="50" charset="-128"/>
            <a:ea typeface="ＭＳ Ｐゴシック" panose="020B0600070205080204" pitchFamily="50" charset="-128"/>
          </a:endParaRPr>
        </a:p>
        <a:p xmlns:a="http://schemas.openxmlformats.org/drawingml/2006/main">
          <a:pPr algn="ctr">
            <a:lnSpc>
              <a:spcPts val="1500"/>
            </a:lnSpc>
          </a:pPr>
          <a:r>
            <a:rPr kumimoji="1" lang="ja-JP" altLang="en-US" sz="1000">
              <a:solidFill>
                <a:srgbClr val="6E548D"/>
              </a:solidFill>
              <a:latin typeface="ＭＳ Ｐゴシック" panose="020B0600070205080204" pitchFamily="50" charset="-128"/>
              <a:ea typeface="ＭＳ Ｐゴシック" panose="020B0600070205080204" pitchFamily="50" charset="-128"/>
            </a:rPr>
            <a:t>（商業・サービス・事業所等）</a:t>
          </a:r>
          <a:endParaRPr kumimoji="1" lang="en-US" altLang="ja-JP" sz="1000">
            <a:solidFill>
              <a:srgbClr val="6E548D"/>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0.46017</cdr:x>
      <cdr:y>0.72622</cdr:y>
    </cdr:from>
    <cdr:to>
      <cdr:x>0.54667</cdr:x>
      <cdr:y>0.76476</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4422279" y="4796011"/>
          <a:ext cx="831274" cy="2545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D96AE"/>
              </a:solidFill>
            </a:rPr>
            <a:t>家庭部門</a:t>
          </a:r>
        </a:p>
      </cdr:txBody>
    </cdr:sp>
  </cdr:relSizeAnchor>
  <cdr:relSizeAnchor xmlns:cdr="http://schemas.openxmlformats.org/drawingml/2006/chartDrawing">
    <cdr:from>
      <cdr:x>0.22369</cdr:x>
      <cdr:y>0.18696</cdr:y>
    </cdr:from>
    <cdr:to>
      <cdr:x>0.53056</cdr:x>
      <cdr:y>0.22778</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151601" y="1210237"/>
          <a:ext cx="2951631" cy="26424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4572A7"/>
              </a:solidFill>
            </a:rPr>
            <a:t>エネルギー転換部門</a:t>
          </a:r>
          <a:r>
            <a:rPr kumimoji="1" lang="ja-JP" altLang="en-US" sz="1000">
              <a:solidFill>
                <a:srgbClr val="4572A7"/>
              </a:solidFill>
            </a:rPr>
            <a:t>（発電所、製油所等）</a:t>
          </a:r>
        </a:p>
      </cdr:txBody>
    </cdr:sp>
  </cdr:relSizeAnchor>
  <cdr:relSizeAnchor xmlns:cdr="http://schemas.openxmlformats.org/drawingml/2006/chartDrawing">
    <cdr:from>
      <cdr:x>0.24591</cdr:x>
      <cdr:y>0.80901</cdr:y>
    </cdr:from>
    <cdr:to>
      <cdr:x>0.37121</cdr:x>
      <cdr:y>0.85007</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2349793" y="5314349"/>
          <a:ext cx="1197309" cy="2697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rgbClr val="8EA5CB"/>
              </a:solidFill>
            </a:rPr>
            <a:t>廃棄物</a:t>
          </a:r>
          <a:r>
            <a:rPr kumimoji="1" lang="ja-JP" altLang="en-US" sz="1000">
              <a:solidFill>
                <a:srgbClr val="8EA5CB"/>
              </a:solidFill>
            </a:rPr>
            <a:t>（焼却等）</a:t>
          </a:r>
          <a:endParaRPr kumimoji="1" lang="ja-JP" altLang="en-US" sz="1000">
            <a:solidFill>
              <a:schemeClr val="accent1">
                <a:lumMod val="60000"/>
                <a:lumOff val="40000"/>
              </a:schemeClr>
            </a:solidFill>
          </a:endParaRPr>
        </a:p>
      </cdr:txBody>
    </cdr:sp>
  </cdr:relSizeAnchor>
  <cdr:relSizeAnchor xmlns:cdr="http://schemas.openxmlformats.org/drawingml/2006/chartDrawing">
    <cdr:from>
      <cdr:x>0.11773</cdr:x>
      <cdr:y>0.77305</cdr:y>
    </cdr:from>
    <cdr:to>
      <cdr:x>0.36368</cdr:x>
      <cdr:y>0.811</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123436" y="5108486"/>
          <a:ext cx="2346968" cy="2507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F79646"/>
              </a:solidFill>
            </a:rPr>
            <a:t>工業プロセス及び製品の使用</a:t>
          </a:r>
        </a:p>
      </cdr:txBody>
    </cdr:sp>
  </cdr:relSizeAnchor>
  <cdr:relSizeAnchor xmlns:cdr="http://schemas.openxmlformats.org/drawingml/2006/chartDrawing">
    <cdr:from>
      <cdr:x>0.81251</cdr:x>
      <cdr:y>0.13821</cdr:y>
    </cdr:from>
    <cdr:to>
      <cdr:x>0.93844</cdr:x>
      <cdr:y>0.19844</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764004" y="897177"/>
          <a:ext cx="1203328" cy="3909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aseline="0">
              <a:solidFill>
                <a:schemeClr val="bg2">
                  <a:lumMod val="10000"/>
                </a:schemeClr>
              </a:solidFill>
              <a:latin typeface="Calibri" panose="020F0502020204030204" pitchFamily="34" charset="0"/>
              <a:ea typeface="ＭＳ Ｐゴシック" panose="020B0600070205080204" pitchFamily="50" charset="-128"/>
            </a:rPr>
            <a:t>　</a:t>
          </a:r>
          <a:r>
            <a:rPr kumimoji="1" lang="en-US" altLang="ja-JP" sz="1100" baseline="0">
              <a:solidFill>
                <a:schemeClr val="bg2">
                  <a:lumMod val="10000"/>
                </a:schemeClr>
              </a:solidFill>
              <a:latin typeface="ＭＳ Ｐゴシック" panose="020B0600070205080204" pitchFamily="50" charset="-128"/>
              <a:ea typeface="ＭＳ Ｐゴシック" panose="020B0600070205080204" pitchFamily="50" charset="-128"/>
            </a:rPr>
            <a:t>&lt;</a:t>
          </a:r>
          <a:r>
            <a:rPr kumimoji="1" lang="en-US" altLang="ja-JP" sz="1100" baseline="0">
              <a:solidFill>
                <a:schemeClr val="tx1"/>
              </a:solidFill>
              <a:effectLst/>
              <a:latin typeface="Calibri" panose="020F0502020204030204" pitchFamily="34" charset="0"/>
              <a:ea typeface="ＭＳ Ｐゴシック" panose="020B0600070205080204" pitchFamily="50" charset="-128"/>
              <a:cs typeface="+mn-cs"/>
            </a:rPr>
            <a:t>2013</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en-US" altLang="ja-JP" sz="1100" baseline="0">
              <a:solidFill>
                <a:schemeClr val="tx1"/>
              </a:solidFill>
              <a:effectLst/>
              <a:latin typeface="ＭＳ Ｐゴシック" panose="020B0600070205080204" pitchFamily="50" charset="-128"/>
              <a:ea typeface="ＭＳ Ｐゴシック" panose="020B0600070205080204" pitchFamily="50" charset="-128"/>
              <a:cs typeface="+mn-cs"/>
            </a:rPr>
            <a:t>&gt;</a:t>
          </a:r>
        </a:p>
        <a:p xmlns:a="http://schemas.openxmlformats.org/drawingml/2006/main">
          <a:pPr algn="ct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　（</a:t>
          </a:r>
          <a:r>
            <a:rPr kumimoji="1" lang="ja-JP" altLang="en-US" sz="1100" baseline="0">
              <a:solidFill>
                <a:schemeClr val="tx1"/>
              </a:solidFill>
              <a:effectLst/>
              <a:latin typeface="Calibri" panose="020F0502020204030204" pitchFamily="34" charset="0"/>
              <a:ea typeface="ＭＳ Ｐゴシック" panose="020B0600070205080204" pitchFamily="50" charset="-128"/>
              <a:cs typeface="+mn-cs"/>
            </a:rPr>
            <a:t>前</a:t>
          </a:r>
          <a:r>
            <a:rPr kumimoji="1" lang="ja-JP" altLang="ja-JP" sz="1100" baseline="0">
              <a:solidFill>
                <a:schemeClr val="tx1"/>
              </a:solidFill>
              <a:effectLst/>
              <a:latin typeface="Calibri" panose="020F0502020204030204" pitchFamily="34" charset="0"/>
              <a:ea typeface="ＭＳ Ｐゴシック" panose="020B0600070205080204" pitchFamily="50" charset="-128"/>
              <a:cs typeface="+mn-cs"/>
            </a:rPr>
            <a:t>年度比）</a:t>
          </a:r>
          <a:r>
            <a:rPr kumimoji="1" lang="ja-JP" altLang="ja-JP" sz="1050" baseline="0">
              <a:solidFill>
                <a:schemeClr val="tx1"/>
              </a:solidFill>
              <a:effectLst/>
              <a:latin typeface="Calibri" panose="020F0502020204030204" pitchFamily="34" charset="0"/>
              <a:ea typeface="ＭＳ Ｐゴシック" panose="020B0600070205080204" pitchFamily="50" charset="-128"/>
              <a:cs typeface="+mn-cs"/>
            </a:rPr>
            <a:t>　</a:t>
          </a:r>
          <a:endParaRPr lang="ja-JP" altLang="ja-JP" sz="1050" baseline="0">
            <a:effectLst/>
            <a:latin typeface="Calibri" panose="020F0502020204030204" pitchFamily="34" charset="0"/>
            <a:ea typeface="ＭＳ Ｐゴシック" panose="020B0600070205080204" pitchFamily="50" charset="-128"/>
          </a:endParaRPr>
        </a:p>
      </cdr:txBody>
    </cdr:sp>
  </cdr:relSizeAnchor>
  <cdr:relSizeAnchor xmlns:cdr="http://schemas.openxmlformats.org/drawingml/2006/chartDrawing">
    <cdr:from>
      <cdr:x>0.35841</cdr:x>
      <cdr:y>0.81184</cdr:y>
    </cdr:from>
    <cdr:to>
      <cdr:x>0.50216</cdr:x>
      <cdr:y>0.84566</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420148" y="5364819"/>
          <a:ext cx="1371729" cy="22348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4A452A"/>
              </a:solidFill>
              <a:latin typeface="ＭＳ Ｐゴシック" panose="020B0600070205080204" pitchFamily="50" charset="-128"/>
              <a:ea typeface="ＭＳ Ｐゴシック" panose="020B0600070205080204" pitchFamily="50" charset="-128"/>
            </a:rPr>
            <a:t>その他</a:t>
          </a:r>
          <a:r>
            <a:rPr lang="ja-JP" altLang="en-US" sz="1000">
              <a:solidFill>
                <a:srgbClr val="4A452A"/>
              </a:solidFill>
              <a:latin typeface="ＭＳ Ｐゴシック" panose="020B0600070205080204" pitchFamily="50" charset="-128"/>
              <a:ea typeface="ＭＳ Ｐゴシック" panose="020B0600070205080204" pitchFamily="50" charset="-128"/>
            </a:rPr>
            <a:t>（間接</a:t>
          </a:r>
          <a:r>
            <a:rPr lang="en-US" altLang="ja-JP" sz="10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CO</a:t>
          </a:r>
          <a:r>
            <a:rPr lang="en-US" altLang="ja-JP" sz="800">
              <a:solidFill>
                <a:srgbClr val="4A452A"/>
              </a:solidFill>
              <a:latin typeface="Calibri" panose="020F0502020204030204" pitchFamily="34" charset="0"/>
              <a:ea typeface="ＭＳ Ｐゴシック" panose="020B0600070205080204" pitchFamily="50" charset="-128"/>
              <a:cs typeface="Calibri" panose="020F0502020204030204" pitchFamily="34" charset="0"/>
            </a:rPr>
            <a:t>2</a:t>
          </a:r>
          <a:r>
            <a:rPr lang="ja-JP" altLang="en-US" sz="1000">
              <a:solidFill>
                <a:srgbClr val="4A452A"/>
              </a:solidFill>
              <a:latin typeface="ＭＳ Ｐゴシック" panose="020B0600070205080204" pitchFamily="50" charset="-128"/>
              <a:ea typeface="ＭＳ Ｐゴシック" panose="020B0600070205080204" pitchFamily="50" charset="-128"/>
            </a:rPr>
            <a:t>等）</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ies.go.jp/gio/en/copyright/index.html" TargetMode="External"/><Relationship Id="rId1" Type="http://schemas.openxmlformats.org/officeDocument/2006/relationships/hyperlink" Target="https://www.nies.go.jp/gio/copyright/index.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J27"/>
  <sheetViews>
    <sheetView tabSelected="1" zoomScaleNormal="100" workbookViewId="0"/>
  </sheetViews>
  <sheetFormatPr defaultColWidth="9" defaultRowHeight="15"/>
  <cols>
    <col min="1" max="1" width="1.75" style="2" customWidth="1"/>
    <col min="2" max="2" width="25.25" style="2" customWidth="1"/>
    <col min="3" max="3" width="59.875" style="2" customWidth="1"/>
    <col min="4" max="4" width="98.625" style="2" customWidth="1"/>
    <col min="5" max="16384" width="9" style="2"/>
  </cols>
  <sheetData>
    <row r="1" spans="2:10" ht="23.25" customHeight="1">
      <c r="B1" s="1713" t="s">
        <v>691</v>
      </c>
      <c r="D1" s="1713" t="s">
        <v>828</v>
      </c>
    </row>
    <row r="2" spans="2:10" ht="23.25" customHeight="1">
      <c r="B2" s="1886" t="s">
        <v>936</v>
      </c>
      <c r="D2" s="1889" t="s">
        <v>1110</v>
      </c>
      <c r="E2" s="3"/>
    </row>
    <row r="3" spans="2:10">
      <c r="C3" s="2250" t="s">
        <v>1085</v>
      </c>
      <c r="D3" s="2250" t="s">
        <v>838</v>
      </c>
    </row>
    <row r="4" spans="2:10">
      <c r="C4" s="4" t="s">
        <v>32</v>
      </c>
      <c r="D4" s="4" t="s">
        <v>196</v>
      </c>
    </row>
    <row r="5" spans="2:10" ht="8.25" customHeight="1">
      <c r="C5" s="5"/>
      <c r="D5" s="1890"/>
    </row>
    <row r="6" spans="2:10" ht="8.25" customHeight="1">
      <c r="C6" s="5"/>
      <c r="D6" s="1890"/>
    </row>
    <row r="7" spans="2:10" ht="18" customHeight="1">
      <c r="B7" s="6" t="s">
        <v>452</v>
      </c>
      <c r="C7" s="6" t="s">
        <v>31</v>
      </c>
      <c r="D7" s="6" t="s">
        <v>197</v>
      </c>
    </row>
    <row r="8" spans="2:10" ht="18" customHeight="1">
      <c r="B8" s="7" t="s">
        <v>5</v>
      </c>
      <c r="C8" s="2255" t="s">
        <v>1086</v>
      </c>
      <c r="D8" s="2255" t="s">
        <v>198</v>
      </c>
    </row>
    <row r="9" spans="2:10" ht="18" customHeight="1">
      <c r="B9" s="8" t="s">
        <v>329</v>
      </c>
      <c r="C9" s="2257" t="s">
        <v>1087</v>
      </c>
      <c r="D9" s="9" t="s">
        <v>830</v>
      </c>
    </row>
    <row r="10" spans="2:10" ht="18" customHeight="1">
      <c r="B10" s="7" t="s">
        <v>432</v>
      </c>
      <c r="C10" s="2256" t="s">
        <v>1088</v>
      </c>
      <c r="D10" s="9" t="s">
        <v>835</v>
      </c>
    </row>
    <row r="11" spans="2:10" ht="16.5">
      <c r="B11" s="7" t="s">
        <v>833</v>
      </c>
      <c r="C11" s="10" t="s">
        <v>685</v>
      </c>
      <c r="D11" s="10" t="s">
        <v>1104</v>
      </c>
      <c r="G11" s="3"/>
    </row>
    <row r="12" spans="2:10" ht="16.5" customHeight="1">
      <c r="B12" s="7" t="s">
        <v>834</v>
      </c>
      <c r="C12" s="9" t="s">
        <v>686</v>
      </c>
      <c r="D12" s="10" t="s">
        <v>1106</v>
      </c>
      <c r="G12" s="11"/>
      <c r="H12" s="11"/>
      <c r="I12" s="11"/>
      <c r="J12" s="11"/>
    </row>
    <row r="13" spans="2:10" ht="18" customHeight="1">
      <c r="B13" s="7" t="s">
        <v>831</v>
      </c>
      <c r="C13" s="12" t="s">
        <v>453</v>
      </c>
      <c r="D13" s="9" t="s">
        <v>1093</v>
      </c>
    </row>
    <row r="14" spans="2:10" ht="18" customHeight="1">
      <c r="B14" s="7" t="s">
        <v>454</v>
      </c>
      <c r="C14" s="2259" t="s">
        <v>1099</v>
      </c>
      <c r="D14" s="9" t="s">
        <v>1094</v>
      </c>
    </row>
    <row r="15" spans="2:10" ht="18" customHeight="1">
      <c r="B15" s="7" t="s">
        <v>455</v>
      </c>
      <c r="C15" s="9" t="s">
        <v>876</v>
      </c>
      <c r="D15" s="10" t="s">
        <v>1038</v>
      </c>
    </row>
    <row r="16" spans="2:10" ht="18" customHeight="1">
      <c r="B16" s="7" t="s">
        <v>456</v>
      </c>
      <c r="C16" s="9" t="s">
        <v>457</v>
      </c>
      <c r="D16" s="10" t="s">
        <v>1039</v>
      </c>
    </row>
    <row r="17" spans="2:4" ht="18" customHeight="1">
      <c r="B17" s="7" t="s">
        <v>419</v>
      </c>
      <c r="C17" s="9" t="s">
        <v>458</v>
      </c>
      <c r="D17" s="10" t="s">
        <v>1040</v>
      </c>
    </row>
    <row r="18" spans="2:4" ht="18" customHeight="1">
      <c r="B18" s="7" t="s">
        <v>420</v>
      </c>
      <c r="C18" s="12" t="s">
        <v>633</v>
      </c>
      <c r="D18" s="10" t="s">
        <v>836</v>
      </c>
    </row>
    <row r="19" spans="2:4" ht="18" customHeight="1">
      <c r="B19" s="7" t="s">
        <v>421</v>
      </c>
      <c r="C19" s="12" t="s">
        <v>634</v>
      </c>
      <c r="D19" s="10" t="s">
        <v>837</v>
      </c>
    </row>
    <row r="20" spans="2:4" ht="18" customHeight="1">
      <c r="B20" s="13" t="s">
        <v>422</v>
      </c>
      <c r="C20" s="2258" t="s">
        <v>1091</v>
      </c>
      <c r="D20" s="10" t="s">
        <v>1041</v>
      </c>
    </row>
    <row r="21" spans="2:4" ht="18" customHeight="1">
      <c r="B21" s="13" t="s">
        <v>423</v>
      </c>
      <c r="C21" s="2258" t="s">
        <v>1092</v>
      </c>
      <c r="D21" s="10" t="s">
        <v>1042</v>
      </c>
    </row>
    <row r="22" spans="2:4" ht="18" customHeight="1">
      <c r="B22" s="7" t="s">
        <v>431</v>
      </c>
      <c r="C22" s="12" t="s">
        <v>1089</v>
      </c>
      <c r="D22" s="9" t="s">
        <v>441</v>
      </c>
    </row>
    <row r="23" spans="2:4" ht="27">
      <c r="B23" s="7" t="s">
        <v>877</v>
      </c>
      <c r="C23" s="9" t="s">
        <v>1090</v>
      </c>
      <c r="D23" s="9" t="s">
        <v>1031</v>
      </c>
    </row>
    <row r="24" spans="2:4">
      <c r="B24" s="14"/>
      <c r="C24" s="15"/>
      <c r="D24" s="1891"/>
    </row>
    <row r="25" spans="2:4">
      <c r="B25" s="1290"/>
      <c r="C25" s="15"/>
      <c r="D25" s="1891"/>
    </row>
    <row r="26" spans="2:4">
      <c r="B26" s="2" t="s">
        <v>451</v>
      </c>
      <c r="D26" s="2" t="s">
        <v>937</v>
      </c>
    </row>
    <row r="27" spans="2:4">
      <c r="B27" s="928" t="s">
        <v>428</v>
      </c>
      <c r="D27" s="1892" t="s">
        <v>429</v>
      </c>
    </row>
  </sheetData>
  <phoneticPr fontId="10"/>
  <hyperlinks>
    <hyperlink ref="C9" location="Notes!A1" display="単位／地球温暖化係数／その他注意事項" xr:uid="{50B1CC57-D5C6-4595-999E-07842C4CEF67}"/>
    <hyperlink ref="C10" location="'1.Summary'!S1" display="温室効果ガス排出量及び吸収量のまとめ" xr:uid="{4C91842C-26C1-4D0F-A980-6752AAC1031F}"/>
    <hyperlink ref="D9" location="Notes!T1" display="Notes / Units of measures / Global Warming Potentials  " xr:uid="{65DF0C44-A118-4BFD-B84F-55BE8902BA1A}"/>
    <hyperlink ref="D13" location="'4.CO2-share'!S1" display="Breakdown of CO2 Emissions (Share of Unallocated and Allocated Emissions)" xr:uid="{25B3172E-395B-4525-937A-0AF64ECF8D1F}"/>
    <hyperlink ref="C11" location="'2.CO2-Sector'!Q1" display="CO2 の部門別排出量【電気・熱配分前排出量】（簡約表）" xr:uid="{AF457960-B5A7-4821-A29D-B25EBDA4467D}"/>
    <hyperlink ref="C12" location="'3.Allocated_CO2-Sector'!Q1" display="CO2 の部門別排出量【電気・熱配分後排出量】" xr:uid="{7FEAD615-269E-4E43-B12D-BDDAFC25160C}"/>
    <hyperlink ref="D12" location="'3.Allocated_CO2-Sector'!V1" display="Allocated CO2 emissions by sector  (with allocation of CO2 emissions from power generation and steam generation to each sector)" xr:uid="{CA26ABBF-EC82-4995-99B0-B66D501964CB}"/>
    <hyperlink ref="C18" location="'9.GHG-capita'!R1" display="一人当たりGHG排出量" xr:uid="{7B2DFFBB-6C72-47FE-8897-00B369F8949F}"/>
    <hyperlink ref="D18" location="'9.GHG-capita'!W1" display="GHG emissions per capita" xr:uid="{AA0D3300-7AD8-41AA-AAD5-1BD11F0FA5DF}"/>
    <hyperlink ref="C19" location="'10.GHG-GDP'!R1" display="GDP当たりGHG排出量" xr:uid="{99559349-1881-4E5C-8EFF-F8F02A28EEA2}"/>
    <hyperlink ref="D19" location="'10.GHG-GDP'!W1" display="GHG emissions per GDP" xr:uid="{04266816-5AE5-4DA1-9F3C-269318F88E4F}"/>
    <hyperlink ref="C14" location="'5.CO2-fuel'!W1" display="エネルギー起源CO2 排出量（燃料種別）" xr:uid="{85C21F2E-E90B-4C86-A069-30021B9C0E0B}"/>
    <hyperlink ref="C15" location="'6.CH4'!U1" display="CH4 排出量" xr:uid="{7BCA941D-8093-4073-875E-BA1F4FF9BB8C}"/>
    <hyperlink ref="D15" location="'6.CH4'!X1" display="CH4 emissions" xr:uid="{05E66B8D-32AC-4C28-A450-6E670069E406}"/>
    <hyperlink ref="C16" location="'7.N2O'!U1" display="N2O 排出量" xr:uid="{4CDAB14B-08B7-4CC3-B58E-B02B9564E7C9}"/>
    <hyperlink ref="D16" location="'7.N2O'!X1" display="N2O emissions" xr:uid="{A63CF409-038E-428C-8A70-C14F01FF0174}"/>
    <hyperlink ref="C17" location="'8.F-gas'!S1" display="F-gas（HFCs, PFCs, SF6, NF3）排出量" xr:uid="{288D4212-B279-4D57-85D7-669630BE7D12}"/>
    <hyperlink ref="D17" location="'8.F-gas'!W1" display="F-gas (HFCs, PFCs, SF6, NF3) emissions" xr:uid="{23AFE7E8-4E5E-44FA-912B-BA1AB6343123}"/>
    <hyperlink ref="D20" location="'11.Household (per household)'!Y1" display="Household CO2 emissions (per household) " xr:uid="{41D63F61-0745-497D-84C3-E33365389A99}"/>
    <hyperlink ref="C21" location="'12.Household (per capita)'!V1" display="家庭におけるCO2 排出量（一人当たり）" xr:uid="{458762E0-6392-40DE-9770-7834C84C5BD1}"/>
    <hyperlink ref="C22" location="'13.NDC-LULUCF'!B1" display="森林等の吸収源対策による吸収量" xr:uid="{2C9AD521-FBC7-4ADE-B88A-9F32770EF2A9}"/>
    <hyperlink ref="C23" location="'14.【Annex】UN-GHGs'!T1" display="【参考】国連ガイドライン準拠のガス別・部門別温室効果ガス排出量及び吸収量" xr:uid="{98FCA2DB-7499-4A6A-884B-1DF020BC92EF}"/>
    <hyperlink ref="D23" location="'14.【Annex】UN-GHGs'!X1" display="【Annex】Greenhouse Gas Emissions and Removals by Gas and by Sector Based on the UN Guidelines" xr:uid="{9ECCB4E3-C4C3-4ACE-AECC-D224EBE0CF21}"/>
    <hyperlink ref="D21" location="'12.Household (per capita)'!Y1" display="Household CO2 emissions (per capita)" xr:uid="{1B5EF585-B754-4568-B711-9B09E7EA09D8}"/>
    <hyperlink ref="D11" location="'2.CO2-Sector'!V1" display="CO2 emissions by sector (without allocation of CO2 emissions from power generation and steam generation to each sector) (Summary)" xr:uid="{63DAF269-F01F-427C-8CD1-0C0C2FD28B2B}"/>
    <hyperlink ref="D10" location="'1.Summary'!W1" display="Summary of GHG Emissions and Removals" xr:uid="{AB1A47B3-1A57-48AB-9119-E029AC8AA5D5}"/>
    <hyperlink ref="C20" location="'11.Household (per household)'!V1" display="家庭におけるCO2 排出量（世帯当たり）" xr:uid="{082EB5B9-E3A4-4921-8516-6E8DD2EC2CF3}"/>
    <hyperlink ref="D22" location="'13.NDC-LULUCF'!BI1" display="Removals by Measures for Forest and Other Carbon Sinks" xr:uid="{E71A0571-E72B-46C6-8862-65894717BE65}"/>
    <hyperlink ref="B27" r:id="rId1" xr:uid="{E065E018-1CF7-40A7-9EA3-2CE52A7A6583}"/>
    <hyperlink ref="D27" r:id="rId2" xr:uid="{63565E8B-3121-447C-ACD0-E70BFC1BA0C1}"/>
    <hyperlink ref="D14" location="'5.CO2-fuel'!Y1" display="Energy-related CO2 Emissions by Fuel Type " xr:uid="{5501FB03-3E2A-4D6D-84FA-D4E885A667F9}"/>
    <hyperlink ref="C13" location="'4.CO2-share'!C1" display="CO2 の部門別排出量のシェア（電気・熱配分前後のシェア）" xr:uid="{1F56B2F9-3219-4E54-A392-3389CD878857}"/>
  </hyperlinks>
  <pageMargins left="0.78740157480314965" right="0.78740157480314965" top="0.98425196850393704" bottom="0.98425196850393704" header="0.51181102362204722" footer="0.51181102362204722"/>
  <pageSetup paperSize="9" scale="6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codeName="Sheet20">
    <pageSetUpPr fitToPage="1"/>
  </sheetPr>
  <dimension ref="A1:BZ155"/>
  <sheetViews>
    <sheetView zoomScaleNormal="100" workbookViewId="0">
      <pane xSplit="21" ySplit="4" topLeftCell="V5" activePane="bottomRight" state="frozen"/>
      <selection pane="topRight" activeCell="W1" sqref="W1"/>
      <selection pane="bottomLeft" activeCell="A5" sqref="A5"/>
      <selection pane="bottomRight"/>
    </sheetView>
  </sheetViews>
  <sheetFormatPr defaultColWidth="9.625" defaultRowHeight="15"/>
  <cols>
    <col min="1" max="1" width="1.625" style="28" customWidth="1"/>
    <col min="2" max="18" width="1.625" style="22" hidden="1" customWidth="1"/>
    <col min="19" max="20" width="1.625" style="22" customWidth="1"/>
    <col min="21" max="21" width="36.375" style="22" customWidth="1"/>
    <col min="22" max="22" width="1.625" style="1292" customWidth="1"/>
    <col min="23" max="24" width="1.625" style="22" customWidth="1"/>
    <col min="25" max="25" width="36.75" style="22" customWidth="1"/>
    <col min="26" max="26" width="10.625" style="2397" hidden="1" customWidth="1"/>
    <col min="27" max="60" width="8.125" style="22" customWidth="1"/>
    <col min="61" max="61" width="7.875" style="28" customWidth="1"/>
    <col min="62" max="62" width="8.375" style="22" customWidth="1"/>
    <col min="63" max="77" width="9.625" style="22"/>
    <col min="78" max="78" width="9.625" style="28"/>
    <col min="79" max="16384" width="9.625" style="22"/>
  </cols>
  <sheetData>
    <row r="1" spans="1:78" s="1073" customFormat="1" ht="61.5" customHeight="1">
      <c r="A1" s="103"/>
      <c r="S1" s="2267" t="s">
        <v>656</v>
      </c>
      <c r="T1" s="2267"/>
      <c r="U1" s="2267"/>
      <c r="V1" s="1424"/>
      <c r="W1" s="2267" t="s">
        <v>895</v>
      </c>
      <c r="X1" s="2267"/>
      <c r="Y1" s="2267"/>
      <c r="Z1" s="2395"/>
      <c r="BI1" s="103"/>
      <c r="BZ1" s="103"/>
    </row>
    <row r="2" spans="1:78" ht="14.25" customHeight="1">
      <c r="S2" s="31" t="str">
        <f>'0.Contents'!$B$2</f>
        <v>＜報告値＞</v>
      </c>
      <c r="T2" s="31"/>
      <c r="W2" s="32" t="str">
        <f>'0.Contents'!$D$2</f>
        <v>&lt;Reported Value&gt;</v>
      </c>
      <c r="X2" s="32"/>
      <c r="Z2" s="2396"/>
    </row>
    <row r="3" spans="1:78" ht="17.25" thickBot="1">
      <c r="S3" s="186" t="s">
        <v>498</v>
      </c>
      <c r="T3" s="186"/>
      <c r="W3" s="21" t="s">
        <v>896</v>
      </c>
      <c r="X3" s="21"/>
    </row>
    <row r="4" spans="1:78">
      <c r="S4" s="1865"/>
      <c r="T4" s="1866"/>
      <c r="U4" s="2209"/>
      <c r="W4" s="1778"/>
      <c r="X4" s="1779"/>
      <c r="Y4" s="2387"/>
      <c r="Z4" s="2398"/>
      <c r="AA4" s="2206">
        <v>1990</v>
      </c>
      <c r="AB4" s="2207">
        <f>AA4+1</f>
        <v>1991</v>
      </c>
      <c r="AC4" s="2207">
        <f t="shared" ref="AC4:BH4" si="0">AB4+1</f>
        <v>1992</v>
      </c>
      <c r="AD4" s="2207">
        <f t="shared" si="0"/>
        <v>1993</v>
      </c>
      <c r="AE4" s="2207">
        <f t="shared" si="0"/>
        <v>1994</v>
      </c>
      <c r="AF4" s="2207">
        <f t="shared" si="0"/>
        <v>1995</v>
      </c>
      <c r="AG4" s="2207">
        <f t="shared" si="0"/>
        <v>1996</v>
      </c>
      <c r="AH4" s="2207">
        <f t="shared" si="0"/>
        <v>1997</v>
      </c>
      <c r="AI4" s="2207">
        <f t="shared" si="0"/>
        <v>1998</v>
      </c>
      <c r="AJ4" s="2207">
        <f t="shared" si="0"/>
        <v>1999</v>
      </c>
      <c r="AK4" s="2207">
        <f t="shared" si="0"/>
        <v>2000</v>
      </c>
      <c r="AL4" s="2207">
        <f t="shared" si="0"/>
        <v>2001</v>
      </c>
      <c r="AM4" s="2207">
        <f t="shared" si="0"/>
        <v>2002</v>
      </c>
      <c r="AN4" s="2207">
        <f t="shared" si="0"/>
        <v>2003</v>
      </c>
      <c r="AO4" s="2207">
        <f t="shared" si="0"/>
        <v>2004</v>
      </c>
      <c r="AP4" s="2207">
        <f t="shared" si="0"/>
        <v>2005</v>
      </c>
      <c r="AQ4" s="2207">
        <f t="shared" si="0"/>
        <v>2006</v>
      </c>
      <c r="AR4" s="2207">
        <f t="shared" si="0"/>
        <v>2007</v>
      </c>
      <c r="AS4" s="2207">
        <f t="shared" si="0"/>
        <v>2008</v>
      </c>
      <c r="AT4" s="2207">
        <f t="shared" si="0"/>
        <v>2009</v>
      </c>
      <c r="AU4" s="2207">
        <f t="shared" si="0"/>
        <v>2010</v>
      </c>
      <c r="AV4" s="2207">
        <f t="shared" si="0"/>
        <v>2011</v>
      </c>
      <c r="AW4" s="2207">
        <f t="shared" si="0"/>
        <v>2012</v>
      </c>
      <c r="AX4" s="2207">
        <f t="shared" si="0"/>
        <v>2013</v>
      </c>
      <c r="AY4" s="2207">
        <f t="shared" si="0"/>
        <v>2014</v>
      </c>
      <c r="AZ4" s="2207">
        <f t="shared" si="0"/>
        <v>2015</v>
      </c>
      <c r="BA4" s="2207">
        <f t="shared" si="0"/>
        <v>2016</v>
      </c>
      <c r="BB4" s="2207">
        <f t="shared" si="0"/>
        <v>2017</v>
      </c>
      <c r="BC4" s="2207">
        <f t="shared" si="0"/>
        <v>2018</v>
      </c>
      <c r="BD4" s="2207">
        <f t="shared" si="0"/>
        <v>2019</v>
      </c>
      <c r="BE4" s="2207">
        <f t="shared" si="0"/>
        <v>2020</v>
      </c>
      <c r="BF4" s="2207">
        <f t="shared" si="0"/>
        <v>2021</v>
      </c>
      <c r="BG4" s="2208">
        <f t="shared" si="0"/>
        <v>2022</v>
      </c>
      <c r="BH4" s="1887">
        <f t="shared" si="0"/>
        <v>2023</v>
      </c>
      <c r="BI4" s="188"/>
    </row>
    <row r="5" spans="1:78" ht="17.100000000000001" customHeight="1">
      <c r="S5" s="1074" t="s">
        <v>15</v>
      </c>
      <c r="T5" s="1"/>
      <c r="U5" s="1087"/>
      <c r="W5" s="1074" t="s">
        <v>15</v>
      </c>
      <c r="X5" s="1"/>
      <c r="Y5" s="1531"/>
      <c r="Z5" s="2399"/>
      <c r="AA5" s="2404">
        <f t="shared" ref="AA5:BG5" si="1">SUM(AA6,AA11:AA20)</f>
        <v>13409.950442681184</v>
      </c>
      <c r="AB5" s="2205">
        <f t="shared" si="1"/>
        <v>14605.139090759387</v>
      </c>
      <c r="AC5" s="2205">
        <f t="shared" si="1"/>
        <v>14969.798323589463</v>
      </c>
      <c r="AD5" s="2205">
        <f t="shared" si="1"/>
        <v>15387.123428309875</v>
      </c>
      <c r="AE5" s="2205">
        <f t="shared" si="1"/>
        <v>17949.348377267317</v>
      </c>
      <c r="AF5" s="2205">
        <f t="shared" si="1"/>
        <v>21548.60222778282</v>
      </c>
      <c r="AG5" s="2205">
        <f t="shared" si="1"/>
        <v>21101.399048100033</v>
      </c>
      <c r="AH5" s="2205">
        <f t="shared" si="1"/>
        <v>21025.10769030387</v>
      </c>
      <c r="AI5" s="2205">
        <f t="shared" si="1"/>
        <v>20470.921455792006</v>
      </c>
      <c r="AJ5" s="2205">
        <f t="shared" si="1"/>
        <v>21014.211965589824</v>
      </c>
      <c r="AK5" s="2205">
        <f t="shared" si="1"/>
        <v>19794.699210012273</v>
      </c>
      <c r="AL5" s="2205">
        <f t="shared" si="1"/>
        <v>16901.788263525908</v>
      </c>
      <c r="AM5" s="2205">
        <f t="shared" si="1"/>
        <v>14183.287315848558</v>
      </c>
      <c r="AN5" s="2205">
        <f t="shared" si="1"/>
        <v>14140.783673039681</v>
      </c>
      <c r="AO5" s="2205">
        <f t="shared" si="1"/>
        <v>10825.296415664909</v>
      </c>
      <c r="AP5" s="2205">
        <f t="shared" si="1"/>
        <v>10788.332950634145</v>
      </c>
      <c r="AQ5" s="2205">
        <f t="shared" si="1"/>
        <v>11786.039835212892</v>
      </c>
      <c r="AR5" s="2205">
        <f t="shared" si="1"/>
        <v>12896.071407874872</v>
      </c>
      <c r="AS5" s="2205">
        <f t="shared" si="1"/>
        <v>14396.746946663785</v>
      </c>
      <c r="AT5" s="2205">
        <f t="shared" si="1"/>
        <v>15120.368203562144</v>
      </c>
      <c r="AU5" s="2205">
        <f t="shared" si="1"/>
        <v>16666.858265388433</v>
      </c>
      <c r="AV5" s="2205">
        <f t="shared" si="1"/>
        <v>18417.221888496839</v>
      </c>
      <c r="AW5" s="2205">
        <f t="shared" si="1"/>
        <v>20287.088186042813</v>
      </c>
      <c r="AX5" s="2205">
        <f t="shared" si="1"/>
        <v>22044.881924762019</v>
      </c>
      <c r="AY5" s="2205">
        <f t="shared" si="1"/>
        <v>24258.399616204188</v>
      </c>
      <c r="AZ5" s="2205">
        <f t="shared" si="1"/>
        <v>26757.064060779034</v>
      </c>
      <c r="BA5" s="2205">
        <f t="shared" si="1"/>
        <v>28421.065688868246</v>
      </c>
      <c r="BB5" s="2205">
        <f t="shared" si="1"/>
        <v>29434.25906225188</v>
      </c>
      <c r="BC5" s="2205">
        <f t="shared" si="1"/>
        <v>30422.771054508263</v>
      </c>
      <c r="BD5" s="2205">
        <f t="shared" si="1"/>
        <v>31979.085792972546</v>
      </c>
      <c r="BE5" s="2205">
        <f t="shared" si="1"/>
        <v>33187.412989902943</v>
      </c>
      <c r="BF5" s="2205">
        <f t="shared" si="1"/>
        <v>33772.286967153603</v>
      </c>
      <c r="BG5" s="2205">
        <f t="shared" si="1"/>
        <v>32989.50417926137</v>
      </c>
      <c r="BH5" s="2149">
        <f>SUM(BH6,BH11:BH20)</f>
        <v>31698.063854017601</v>
      </c>
      <c r="BI5" s="214"/>
      <c r="BN5" s="215"/>
      <c r="BO5" s="215"/>
    </row>
    <row r="6" spans="1:78" ht="17.100000000000001" customHeight="1">
      <c r="S6" s="1074"/>
      <c r="T6" s="161" t="s">
        <v>1055</v>
      </c>
      <c r="U6" s="2203"/>
      <c r="W6" s="1074"/>
      <c r="X6" s="161" t="s">
        <v>1056</v>
      </c>
      <c r="Y6" s="194"/>
      <c r="Z6" s="2399"/>
      <c r="AA6" s="1089" t="s">
        <v>1054</v>
      </c>
      <c r="AB6" s="217" t="s">
        <v>1054</v>
      </c>
      <c r="AC6" s="218">
        <v>3.7301299559312824</v>
      </c>
      <c r="AD6" s="218">
        <v>64.089052314974154</v>
      </c>
      <c r="AE6" s="217">
        <v>331.36486415034295</v>
      </c>
      <c r="AF6" s="217">
        <v>827.82468487226038</v>
      </c>
      <c r="AG6" s="217">
        <v>1185.8014695105644</v>
      </c>
      <c r="AH6" s="217">
        <v>1552.3086273441306</v>
      </c>
      <c r="AI6" s="217">
        <v>1899.0717989202565</v>
      </c>
      <c r="AJ6" s="217">
        <v>2253.192628094137</v>
      </c>
      <c r="AK6" s="217">
        <v>2666.5653926003051</v>
      </c>
      <c r="AL6" s="217">
        <v>3180.4154630242183</v>
      </c>
      <c r="AM6" s="217">
        <v>3886.8656377939806</v>
      </c>
      <c r="AN6" s="217">
        <v>4763.1286864083741</v>
      </c>
      <c r="AO6" s="217">
        <v>5895.3858409543309</v>
      </c>
      <c r="AP6" s="217">
        <v>7138.0651361483106</v>
      </c>
      <c r="AQ6" s="217">
        <v>8278.7896449250638</v>
      </c>
      <c r="AR6" s="217">
        <v>9832.4918365331214</v>
      </c>
      <c r="AS6" s="217">
        <v>11036.347651866379</v>
      </c>
      <c r="AT6" s="217">
        <v>12370.821455366187</v>
      </c>
      <c r="AU6" s="217">
        <v>14024.423603604377</v>
      </c>
      <c r="AV6" s="217">
        <v>15674.236301952125</v>
      </c>
      <c r="AW6" s="217">
        <v>17536.300866880782</v>
      </c>
      <c r="AX6" s="217">
        <v>19229.63310102775</v>
      </c>
      <c r="AY6" s="217">
        <v>21312.866290276412</v>
      </c>
      <c r="AZ6" s="217">
        <v>23693.872247130312</v>
      </c>
      <c r="BA6" s="217">
        <v>25094.834708978102</v>
      </c>
      <c r="BB6" s="217">
        <v>26005.158141531218</v>
      </c>
      <c r="BC6" s="217">
        <v>26976.673730171548</v>
      </c>
      <c r="BD6" s="217">
        <v>28430.142155908019</v>
      </c>
      <c r="BE6" s="217">
        <v>29507.853501028971</v>
      </c>
      <c r="BF6" s="217">
        <v>30142.382754208033</v>
      </c>
      <c r="BG6" s="1449">
        <v>29663.278696205387</v>
      </c>
      <c r="BH6" s="1090">
        <v>28453.036665177453</v>
      </c>
      <c r="BI6" s="214"/>
      <c r="BJ6" s="213"/>
    </row>
    <row r="7" spans="1:78" ht="17.100000000000001" customHeight="1">
      <c r="S7" s="1074"/>
      <c r="T7" s="166"/>
      <c r="U7" s="2134" t="s">
        <v>891</v>
      </c>
      <c r="W7" s="1074"/>
      <c r="X7" s="166"/>
      <c r="Y7" s="2388" t="s">
        <v>1004</v>
      </c>
      <c r="Z7" s="2399"/>
      <c r="AA7" s="2137" t="s">
        <v>1054</v>
      </c>
      <c r="AB7" s="2138" t="s">
        <v>1054</v>
      </c>
      <c r="AC7" s="2139">
        <v>0.15861858121621619</v>
      </c>
      <c r="AD7" s="2139">
        <v>2.2522206705990975</v>
      </c>
      <c r="AE7" s="2138">
        <v>10.930240018783774</v>
      </c>
      <c r="AF7" s="2138">
        <v>29.714638531105692</v>
      </c>
      <c r="AG7" s="2138">
        <v>51.501218393690358</v>
      </c>
      <c r="AH7" s="2138">
        <v>86.99314306976018</v>
      </c>
      <c r="AI7" s="2138">
        <v>132.39462172573465</v>
      </c>
      <c r="AJ7" s="2138">
        <v>181.81646141864042</v>
      </c>
      <c r="AK7" s="2138">
        <v>250.35975660969635</v>
      </c>
      <c r="AL7" s="2138">
        <v>357.69692972599813</v>
      </c>
      <c r="AM7" s="2138">
        <v>638.34759276983777</v>
      </c>
      <c r="AN7" s="2138">
        <v>1169.3690507503457</v>
      </c>
      <c r="AO7" s="2138">
        <v>1939.2588481656919</v>
      </c>
      <c r="AP7" s="2138">
        <v>2823.6718813584775</v>
      </c>
      <c r="AQ7" s="2138">
        <v>3939.9132231786607</v>
      </c>
      <c r="AR7" s="2138">
        <v>4974.3796230963371</v>
      </c>
      <c r="AS7" s="2138">
        <v>5667.247717080445</v>
      </c>
      <c r="AT7" s="2138">
        <v>6531.3412385039574</v>
      </c>
      <c r="AU7" s="2138">
        <v>7630.2443425161873</v>
      </c>
      <c r="AV7" s="2138">
        <v>8760.3485398550692</v>
      </c>
      <c r="AW7" s="2138">
        <v>9829.3546543689608</v>
      </c>
      <c r="AX7" s="2138">
        <v>10771.468768199416</v>
      </c>
      <c r="AY7" s="2138">
        <v>12196.453071116117</v>
      </c>
      <c r="AZ7" s="2138">
        <v>13910.110179783032</v>
      </c>
      <c r="BA7" s="2138">
        <v>14723.048474350297</v>
      </c>
      <c r="BB7" s="2138">
        <v>15150.870869329679</v>
      </c>
      <c r="BC7" s="2138">
        <v>15900.774946145639</v>
      </c>
      <c r="BD7" s="2138">
        <v>16964.056658140547</v>
      </c>
      <c r="BE7" s="2138">
        <v>17786.391872501052</v>
      </c>
      <c r="BF7" s="2138">
        <v>18062.626065267257</v>
      </c>
      <c r="BG7" s="2138">
        <v>17385.503226997465</v>
      </c>
      <c r="BH7" s="2140">
        <v>16476.072998733362</v>
      </c>
      <c r="BI7" s="214"/>
      <c r="BJ7" s="213"/>
    </row>
    <row r="8" spans="1:78" ht="17.100000000000001" customHeight="1">
      <c r="S8" s="1074"/>
      <c r="T8" s="166"/>
      <c r="U8" s="2135" t="s">
        <v>892</v>
      </c>
      <c r="W8" s="1074"/>
      <c r="X8" s="166"/>
      <c r="Y8" s="2389" t="s">
        <v>1005</v>
      </c>
      <c r="Z8" s="2399"/>
      <c r="AA8" s="2141" t="s">
        <v>1054</v>
      </c>
      <c r="AB8" s="2142" t="s">
        <v>1054</v>
      </c>
      <c r="AC8" s="2142" t="s">
        <v>1054</v>
      </c>
      <c r="AD8" s="2142" t="s">
        <v>1054</v>
      </c>
      <c r="AE8" s="2142" t="s">
        <v>1054</v>
      </c>
      <c r="AF8" s="2142" t="s">
        <v>1054</v>
      </c>
      <c r="AG8" s="2142" t="s">
        <v>1054</v>
      </c>
      <c r="AH8" s="2142" t="s">
        <v>1054</v>
      </c>
      <c r="AI8" s="2142">
        <v>5.7266326590000007</v>
      </c>
      <c r="AJ8" s="2142">
        <v>27.52354572723992</v>
      </c>
      <c r="AK8" s="2142">
        <v>73.300694842929346</v>
      </c>
      <c r="AL8" s="2142">
        <v>182.91571631358536</v>
      </c>
      <c r="AM8" s="2142">
        <v>308.88609151547217</v>
      </c>
      <c r="AN8" s="2142">
        <v>519.02628074953464</v>
      </c>
      <c r="AO8" s="2142">
        <v>810.70211225337528</v>
      </c>
      <c r="AP8" s="2142">
        <v>1147.2828707205649</v>
      </c>
      <c r="AQ8" s="2142">
        <v>1506.82517877706</v>
      </c>
      <c r="AR8" s="2142">
        <v>1887.3128072168454</v>
      </c>
      <c r="AS8" s="2142">
        <v>2319.3810946404024</v>
      </c>
      <c r="AT8" s="2142">
        <v>2742.6528173761194</v>
      </c>
      <c r="AU8" s="2142">
        <v>3223.770812138504</v>
      </c>
      <c r="AV8" s="2142">
        <v>3873.9178451763682</v>
      </c>
      <c r="AW8" s="2142">
        <v>4615.6545707324049</v>
      </c>
      <c r="AX8" s="2142">
        <v>5287.8000120567967</v>
      </c>
      <c r="AY8" s="2142">
        <v>6019.0499285613678</v>
      </c>
      <c r="AZ8" s="2142">
        <v>6760.9831650380092</v>
      </c>
      <c r="BA8" s="2142">
        <v>7408.1897225912344</v>
      </c>
      <c r="BB8" s="2142">
        <v>7907.7113242934302</v>
      </c>
      <c r="BC8" s="2142">
        <v>8217.3377325486363</v>
      </c>
      <c r="BD8" s="2142">
        <v>8618.6881386986079</v>
      </c>
      <c r="BE8" s="2142">
        <v>8918.69119543124</v>
      </c>
      <c r="BF8" s="2142">
        <v>9326.1417545373297</v>
      </c>
      <c r="BG8" s="2142">
        <v>9636.6067076546042</v>
      </c>
      <c r="BH8" s="2143">
        <v>9390.1370912212078</v>
      </c>
      <c r="BI8" s="214"/>
      <c r="BJ8" s="213"/>
    </row>
    <row r="9" spans="1:78" ht="17.100000000000001" customHeight="1">
      <c r="S9" s="1074"/>
      <c r="T9" s="166"/>
      <c r="U9" s="2135" t="s">
        <v>893</v>
      </c>
      <c r="W9" s="1074"/>
      <c r="X9" s="166"/>
      <c r="Y9" s="2389" t="s">
        <v>1006</v>
      </c>
      <c r="Z9" s="2399"/>
      <c r="AA9" s="2141" t="s">
        <v>1054</v>
      </c>
      <c r="AB9" s="2142" t="s">
        <v>1054</v>
      </c>
      <c r="AC9" s="2144">
        <v>3.5715113747150666</v>
      </c>
      <c r="AD9" s="2142">
        <v>59.837772906023794</v>
      </c>
      <c r="AE9" s="2142">
        <v>314.55399429547032</v>
      </c>
      <c r="AF9" s="2142">
        <v>786.29149100584345</v>
      </c>
      <c r="AG9" s="2142">
        <v>1117.1042841570297</v>
      </c>
      <c r="AH9" s="2142">
        <v>1445.0023414922839</v>
      </c>
      <c r="AI9" s="2142">
        <v>1736.0598473934635</v>
      </c>
      <c r="AJ9" s="2142">
        <v>2006.1285717465648</v>
      </c>
      <c r="AK9" s="2142">
        <v>2287.0060928969638</v>
      </c>
      <c r="AL9" s="2142">
        <v>2556.4841073480638</v>
      </c>
      <c r="AM9" s="2142">
        <v>2815.7709983374716</v>
      </c>
      <c r="AN9" s="2142">
        <v>2900.7832273379418</v>
      </c>
      <c r="AO9" s="2142">
        <v>2911.6141607257446</v>
      </c>
      <c r="AP9" s="2142">
        <v>2866.3233867174695</v>
      </c>
      <c r="AQ9" s="2142">
        <v>2456.3439771065337</v>
      </c>
      <c r="AR9" s="2142">
        <v>2527.5340830652794</v>
      </c>
      <c r="AS9" s="2142">
        <v>2543.2277898881121</v>
      </c>
      <c r="AT9" s="2142">
        <v>2519.5296852614665</v>
      </c>
      <c r="AU9" s="2142">
        <v>2537.2275822619922</v>
      </c>
      <c r="AV9" s="2142">
        <v>2435.8416314326118</v>
      </c>
      <c r="AW9" s="2142">
        <v>2480.086379021528</v>
      </c>
      <c r="AX9" s="2142">
        <v>2577.5518878267558</v>
      </c>
      <c r="AY9" s="2142">
        <v>2506.4807010814025</v>
      </c>
      <c r="AZ9" s="2142">
        <v>2445.075289995159</v>
      </c>
      <c r="BA9" s="2142">
        <v>2419.1760183263164</v>
      </c>
      <c r="BB9" s="2142">
        <v>2433.8546190765614</v>
      </c>
      <c r="BC9" s="2142">
        <v>2375.4882296825149</v>
      </c>
      <c r="BD9" s="2142">
        <v>2349.0952778332739</v>
      </c>
      <c r="BE9" s="2142">
        <v>2276.544495176634</v>
      </c>
      <c r="BF9" s="2142">
        <v>2216.6191984300881</v>
      </c>
      <c r="BG9" s="2142">
        <v>2094.2679284360074</v>
      </c>
      <c r="BH9" s="2143">
        <v>2037.3428403785265</v>
      </c>
      <c r="BI9" s="214"/>
      <c r="BJ9" s="213"/>
    </row>
    <row r="10" spans="1:78" ht="17.100000000000001" customHeight="1">
      <c r="S10" s="1074"/>
      <c r="T10" s="169"/>
      <c r="U10" s="2136" t="s">
        <v>894</v>
      </c>
      <c r="W10" s="1074"/>
      <c r="X10" s="169"/>
      <c r="Y10" s="2390" t="s">
        <v>291</v>
      </c>
      <c r="Z10" s="2399"/>
      <c r="AA10" s="2145" t="str">
        <f t="shared" ref="AA10:AB10" si="2">IF(ISTEXT(AA6),AA6,AA6-SUM(AA7:AA9))</f>
        <v>NO</v>
      </c>
      <c r="AB10" s="2146" t="str">
        <f t="shared" si="2"/>
        <v>NO</v>
      </c>
      <c r="AC10" s="2147" t="s">
        <v>1011</v>
      </c>
      <c r="AD10" s="2147">
        <f>IF(ISTEXT(AD6),AD6,AD6-SUM(AD7:AD9))</f>
        <v>1.9990587383512661</v>
      </c>
      <c r="AE10" s="2147">
        <f t="shared" ref="AE10:BH10" si="3">IF(ISTEXT(AE6),AE6,AE6-SUM(AE7:AE9))</f>
        <v>5.8806298360888718</v>
      </c>
      <c r="AF10" s="2147">
        <f t="shared" si="3"/>
        <v>11.818555335311203</v>
      </c>
      <c r="AG10" s="2147">
        <f t="shared" si="3"/>
        <v>17.195966959844327</v>
      </c>
      <c r="AH10" s="2147">
        <f t="shared" si="3"/>
        <v>20.313142782086516</v>
      </c>
      <c r="AI10" s="2147">
        <f t="shared" si="3"/>
        <v>24.890697142058343</v>
      </c>
      <c r="AJ10" s="2147">
        <f t="shared" si="3"/>
        <v>37.724049201691741</v>
      </c>
      <c r="AK10" s="2147">
        <f t="shared" si="3"/>
        <v>55.898848250715673</v>
      </c>
      <c r="AL10" s="2147">
        <f t="shared" si="3"/>
        <v>83.318709636570929</v>
      </c>
      <c r="AM10" s="2147">
        <f t="shared" si="3"/>
        <v>123.86095517119884</v>
      </c>
      <c r="AN10" s="2147">
        <f t="shared" si="3"/>
        <v>173.95012757055156</v>
      </c>
      <c r="AO10" s="2147">
        <f t="shared" si="3"/>
        <v>233.81071980951947</v>
      </c>
      <c r="AP10" s="2147">
        <f t="shared" si="3"/>
        <v>300.78699735179907</v>
      </c>
      <c r="AQ10" s="2147">
        <f t="shared" si="3"/>
        <v>375.70726586280944</v>
      </c>
      <c r="AR10" s="2147">
        <f t="shared" si="3"/>
        <v>443.2653231546592</v>
      </c>
      <c r="AS10" s="2147">
        <f t="shared" si="3"/>
        <v>506.49105025741846</v>
      </c>
      <c r="AT10" s="2147">
        <f t="shared" si="3"/>
        <v>577.29771422464364</v>
      </c>
      <c r="AU10" s="2147">
        <f t="shared" si="3"/>
        <v>633.1808666876932</v>
      </c>
      <c r="AV10" s="2147">
        <f t="shared" si="3"/>
        <v>604.12828548807556</v>
      </c>
      <c r="AW10" s="2147">
        <f t="shared" si="3"/>
        <v>611.2052627578887</v>
      </c>
      <c r="AX10" s="2147">
        <f t="shared" si="3"/>
        <v>592.8124329447819</v>
      </c>
      <c r="AY10" s="2147">
        <f t="shared" si="3"/>
        <v>590.88258951752505</v>
      </c>
      <c r="AZ10" s="2147">
        <f t="shared" si="3"/>
        <v>577.70361231411152</v>
      </c>
      <c r="BA10" s="2147">
        <f t="shared" si="3"/>
        <v>544.42049371025496</v>
      </c>
      <c r="BB10" s="2147">
        <f t="shared" si="3"/>
        <v>512.721328831547</v>
      </c>
      <c r="BC10" s="2147">
        <f t="shared" si="3"/>
        <v>483.07282179475442</v>
      </c>
      <c r="BD10" s="2147">
        <f t="shared" si="3"/>
        <v>498.30208123558987</v>
      </c>
      <c r="BE10" s="2147">
        <f t="shared" si="3"/>
        <v>526.22593792004773</v>
      </c>
      <c r="BF10" s="2147">
        <f t="shared" si="3"/>
        <v>536.9957359733562</v>
      </c>
      <c r="BG10" s="2147">
        <f t="shared" si="3"/>
        <v>546.90083311730996</v>
      </c>
      <c r="BH10" s="2148">
        <f t="shared" si="3"/>
        <v>549.48373484435797</v>
      </c>
      <c r="BI10" s="214"/>
      <c r="BJ10" s="213"/>
    </row>
    <row r="11" spans="1:78" ht="17.100000000000001" customHeight="1">
      <c r="S11" s="1074"/>
      <c r="T11" s="1075" t="s">
        <v>1060</v>
      </c>
      <c r="U11" s="413"/>
      <c r="W11" s="1074"/>
      <c r="X11" s="1075" t="s">
        <v>1072</v>
      </c>
      <c r="Y11" s="1726"/>
      <c r="Z11" s="2399"/>
      <c r="AA11" s="1091">
        <v>1.2208972972972973</v>
      </c>
      <c r="AB11" s="217" t="s">
        <v>1054</v>
      </c>
      <c r="AC11" s="218">
        <v>36.626918918918918</v>
      </c>
      <c r="AD11" s="217">
        <v>238.074972972973</v>
      </c>
      <c r="AE11" s="217">
        <v>409.00059459459459</v>
      </c>
      <c r="AF11" s="217">
        <v>451.73200000000008</v>
      </c>
      <c r="AG11" s="217">
        <v>411.29399999999998</v>
      </c>
      <c r="AH11" s="217">
        <v>425.65199999999999</v>
      </c>
      <c r="AI11" s="217">
        <v>409.5</v>
      </c>
      <c r="AJ11" s="217">
        <v>413.4</v>
      </c>
      <c r="AK11" s="217">
        <v>440.31</v>
      </c>
      <c r="AL11" s="217">
        <v>410.42949999999996</v>
      </c>
      <c r="AM11" s="217">
        <v>446.42650000000003</v>
      </c>
      <c r="AN11" s="217">
        <v>663.41957457293051</v>
      </c>
      <c r="AO11" s="217">
        <v>810.20026865965838</v>
      </c>
      <c r="AP11" s="217">
        <v>828.53613671484879</v>
      </c>
      <c r="AQ11" s="217">
        <v>1053.0690080814718</v>
      </c>
      <c r="AR11" s="217">
        <v>1257.3350537056504</v>
      </c>
      <c r="AS11" s="217">
        <v>1326.8168899999998</v>
      </c>
      <c r="AT11" s="217">
        <v>1414.6284344444448</v>
      </c>
      <c r="AU11" s="217">
        <v>1538.0939944444442</v>
      </c>
      <c r="AV11" s="217">
        <v>1690.4292444444443</v>
      </c>
      <c r="AW11" s="217">
        <v>1827.9443144444444</v>
      </c>
      <c r="AX11" s="217">
        <v>1957.1973044444446</v>
      </c>
      <c r="AY11" s="217">
        <v>2081.9681844444449</v>
      </c>
      <c r="AZ11" s="217">
        <v>2178.6659944444446</v>
      </c>
      <c r="BA11" s="217">
        <v>2323.0711144444449</v>
      </c>
      <c r="BB11" s="217">
        <v>2453.5694044444444</v>
      </c>
      <c r="BC11" s="217">
        <v>2558.3343244444445</v>
      </c>
      <c r="BD11" s="217">
        <v>2609.7818944444443</v>
      </c>
      <c r="BE11" s="217">
        <v>2571.3541144444448</v>
      </c>
      <c r="BF11" s="217">
        <v>2585.6747344444439</v>
      </c>
      <c r="BG11" s="1449">
        <v>2591.415024444444</v>
      </c>
      <c r="BH11" s="1090">
        <v>2589.2505544444443</v>
      </c>
      <c r="BI11" s="214"/>
      <c r="BJ11" s="213"/>
      <c r="BM11" s="215"/>
    </row>
    <row r="12" spans="1:78" ht="17.100000000000001" customHeight="1">
      <c r="S12" s="1074"/>
      <c r="T12" s="1075" t="s">
        <v>1061</v>
      </c>
      <c r="U12" s="413"/>
      <c r="W12" s="1074"/>
      <c r="X12" s="1075" t="s">
        <v>1073</v>
      </c>
      <c r="Y12" s="1726"/>
      <c r="Z12" s="2399"/>
      <c r="AA12" s="1089" t="s">
        <v>1054</v>
      </c>
      <c r="AB12" s="217" t="s">
        <v>1054</v>
      </c>
      <c r="AC12" s="218">
        <v>68.513513513513502</v>
      </c>
      <c r="AD12" s="217">
        <v>513.85135135135135</v>
      </c>
      <c r="AE12" s="217">
        <v>965.3378378378377</v>
      </c>
      <c r="AF12" s="217">
        <v>1365</v>
      </c>
      <c r="AG12" s="217">
        <v>2083.25</v>
      </c>
      <c r="AH12" s="217">
        <v>2647.5149999999999</v>
      </c>
      <c r="AI12" s="217">
        <v>2861.6899999999996</v>
      </c>
      <c r="AJ12" s="217">
        <v>2810.3400000000006</v>
      </c>
      <c r="AK12" s="217">
        <v>2835.1246999999998</v>
      </c>
      <c r="AL12" s="217">
        <v>2687.0944</v>
      </c>
      <c r="AM12" s="217">
        <v>2688.5880999999995</v>
      </c>
      <c r="AN12" s="217">
        <v>2596.3155999999999</v>
      </c>
      <c r="AO12" s="217">
        <v>2166.7479720000006</v>
      </c>
      <c r="AP12" s="217">
        <v>1592.1404570000002</v>
      </c>
      <c r="AQ12" s="217">
        <v>1074.8101830000003</v>
      </c>
      <c r="AR12" s="217">
        <v>866.25880499999994</v>
      </c>
      <c r="AS12" s="217">
        <v>908.43446999999992</v>
      </c>
      <c r="AT12" s="217">
        <v>825.97863499999994</v>
      </c>
      <c r="AU12" s="217">
        <v>652.71187399999997</v>
      </c>
      <c r="AV12" s="217">
        <v>622.67478799999992</v>
      </c>
      <c r="AW12" s="217">
        <v>547.3668100000001</v>
      </c>
      <c r="AX12" s="217">
        <v>473.40540399999998</v>
      </c>
      <c r="AY12" s="217">
        <v>485.23661800000002</v>
      </c>
      <c r="AZ12" s="217">
        <v>519.23899300000005</v>
      </c>
      <c r="BA12" s="217">
        <v>561.09695500000009</v>
      </c>
      <c r="BB12" s="217">
        <v>574.11775</v>
      </c>
      <c r="BC12" s="217">
        <v>521.91</v>
      </c>
      <c r="BD12" s="217">
        <v>547.71474999999998</v>
      </c>
      <c r="BE12" s="217">
        <v>626.21050000000002</v>
      </c>
      <c r="BF12" s="217">
        <v>568.33900000000006</v>
      </c>
      <c r="BG12" s="1449">
        <v>425.73275000000001</v>
      </c>
      <c r="BH12" s="1090">
        <v>324.21825800000005</v>
      </c>
      <c r="BI12" s="214"/>
      <c r="BJ12" s="219"/>
      <c r="BM12" s="215"/>
    </row>
    <row r="13" spans="1:78" ht="17.100000000000001" customHeight="1">
      <c r="A13" s="18"/>
      <c r="S13" s="1074"/>
      <c r="T13" s="1075" t="s">
        <v>1062</v>
      </c>
      <c r="U13" s="413"/>
      <c r="W13" s="1074"/>
      <c r="X13" s="1075" t="s">
        <v>1074</v>
      </c>
      <c r="Y13" s="1726"/>
      <c r="Z13" s="2399"/>
      <c r="AA13" s="1089" t="s">
        <v>1054</v>
      </c>
      <c r="AB13" s="217" t="s">
        <v>1054</v>
      </c>
      <c r="AC13" s="217" t="s">
        <v>1054</v>
      </c>
      <c r="AD13" s="217" t="s">
        <v>1054</v>
      </c>
      <c r="AE13" s="217" t="s">
        <v>1054</v>
      </c>
      <c r="AF13" s="217" t="s">
        <v>1054</v>
      </c>
      <c r="AG13" s="217" t="s">
        <v>1054</v>
      </c>
      <c r="AH13" s="217" t="s">
        <v>1054</v>
      </c>
      <c r="AI13" s="217" t="s">
        <v>1054</v>
      </c>
      <c r="AJ13" s="217" t="s">
        <v>1054</v>
      </c>
      <c r="AK13" s="217" t="s">
        <v>1054</v>
      </c>
      <c r="AL13" s="217" t="s">
        <v>1054</v>
      </c>
      <c r="AM13" s="217" t="s">
        <v>1054</v>
      </c>
      <c r="AN13" s="218">
        <v>2.3795086041154119</v>
      </c>
      <c r="AO13" s="218">
        <v>4.3804590212124621</v>
      </c>
      <c r="AP13" s="218">
        <v>5.8406120282832834</v>
      </c>
      <c r="AQ13" s="218">
        <v>8.0578814093908271</v>
      </c>
      <c r="AR13" s="218">
        <v>15.89944385477116</v>
      </c>
      <c r="AS13" s="218">
        <v>23.200208890125264</v>
      </c>
      <c r="AT13" s="218">
        <v>39.586370413920044</v>
      </c>
      <c r="AU13" s="218">
        <v>60.893788368953487</v>
      </c>
      <c r="AV13" s="218">
        <v>87.068383014223031</v>
      </c>
      <c r="AW13" s="218">
        <v>95.160001833707881</v>
      </c>
      <c r="AX13" s="218">
        <v>109.96426894545453</v>
      </c>
      <c r="AY13" s="217">
        <v>123.85351278461538</v>
      </c>
      <c r="AZ13" s="217">
        <v>127.27167315140187</v>
      </c>
      <c r="BA13" s="217">
        <v>131.27913000000004</v>
      </c>
      <c r="BB13" s="217">
        <v>117.30001804137932</v>
      </c>
      <c r="BC13" s="217">
        <v>118.75175093793101</v>
      </c>
      <c r="BD13" s="217">
        <v>123.78442497931036</v>
      </c>
      <c r="BE13" s="217">
        <v>128.13962366896553</v>
      </c>
      <c r="BF13" s="217">
        <v>129.20422779310346</v>
      </c>
      <c r="BG13" s="1449">
        <v>129.34940108275862</v>
      </c>
      <c r="BH13" s="1090">
        <v>128.81709902068968</v>
      </c>
      <c r="BI13" s="214"/>
      <c r="BJ13" s="213"/>
      <c r="BM13" s="215"/>
    </row>
    <row r="14" spans="1:78" ht="17.100000000000001" customHeight="1">
      <c r="S14" s="1074"/>
      <c r="T14" s="1075" t="s">
        <v>1063</v>
      </c>
      <c r="U14" s="413"/>
      <c r="W14" s="1074"/>
      <c r="X14" s="1075" t="s">
        <v>1075</v>
      </c>
      <c r="Y14" s="1726"/>
      <c r="Z14" s="2399"/>
      <c r="AA14" s="1091">
        <v>1.3593956488929699</v>
      </c>
      <c r="AB14" s="217" t="s">
        <v>1054</v>
      </c>
      <c r="AC14" s="218">
        <v>40.781869466789097</v>
      </c>
      <c r="AD14" s="217">
        <v>265.08215153412914</v>
      </c>
      <c r="AE14" s="217">
        <v>455.39754237914491</v>
      </c>
      <c r="AF14" s="217">
        <v>502.97639009039887</v>
      </c>
      <c r="AG14" s="217">
        <v>478.53948814993754</v>
      </c>
      <c r="AH14" s="217">
        <v>385.79738770868869</v>
      </c>
      <c r="AI14" s="217">
        <v>275.98274804362427</v>
      </c>
      <c r="AJ14" s="217">
        <v>166.4939614513878</v>
      </c>
      <c r="AK14" s="217">
        <v>264.3951553057322</v>
      </c>
      <c r="AL14" s="217">
        <v>394.50216145138785</v>
      </c>
      <c r="AM14" s="217">
        <v>377.39726145138781</v>
      </c>
      <c r="AN14" s="217">
        <v>476.17240893678616</v>
      </c>
      <c r="AO14" s="217">
        <v>516.60676089316178</v>
      </c>
      <c r="AP14" s="217">
        <v>407.18126871349563</v>
      </c>
      <c r="AQ14" s="217">
        <v>330.43508882514095</v>
      </c>
      <c r="AR14" s="217">
        <v>325.03626927172172</v>
      </c>
      <c r="AS14" s="217">
        <v>278.15951508244171</v>
      </c>
      <c r="AT14" s="217">
        <v>211.62891508244175</v>
      </c>
      <c r="AU14" s="217">
        <v>115.1560150824417</v>
      </c>
      <c r="AV14" s="217">
        <v>137.62911508244173</v>
      </c>
      <c r="AW14" s="217">
        <v>108.66686878244171</v>
      </c>
      <c r="AX14" s="217">
        <v>118.5417150824417</v>
      </c>
      <c r="AY14" s="217">
        <v>90.765615082441741</v>
      </c>
      <c r="AZ14" s="218">
        <v>75.025815082441724</v>
      </c>
      <c r="BA14" s="217">
        <v>136.29678608244174</v>
      </c>
      <c r="BB14" s="218">
        <v>86.144615082441732</v>
      </c>
      <c r="BC14" s="218">
        <v>80.525615082441718</v>
      </c>
      <c r="BD14" s="217">
        <v>108.23741508244174</v>
      </c>
      <c r="BE14" s="218">
        <v>69.333255082441724</v>
      </c>
      <c r="BF14" s="218">
        <v>109.14179508244172</v>
      </c>
      <c r="BG14" s="1450">
        <v>62.518125082441721</v>
      </c>
      <c r="BH14" s="1092">
        <v>85.146460282441709</v>
      </c>
      <c r="BI14" s="214"/>
      <c r="BJ14" s="213"/>
      <c r="BM14" s="215"/>
    </row>
    <row r="15" spans="1:78" ht="17.100000000000001" customHeight="1">
      <c r="S15" s="1074"/>
      <c r="T15" s="1075" t="s">
        <v>1057</v>
      </c>
      <c r="U15" s="413"/>
      <c r="W15" s="1074"/>
      <c r="X15" s="1075" t="s">
        <v>1059</v>
      </c>
      <c r="Y15" s="1726"/>
      <c r="Z15" s="2399"/>
      <c r="AA15" s="1093">
        <v>55.218353827764979</v>
      </c>
      <c r="AB15" s="217">
        <v>62.959934559951492</v>
      </c>
      <c r="AC15" s="218">
        <v>85.893876205984029</v>
      </c>
      <c r="AD15" s="217">
        <v>231.66186190107106</v>
      </c>
      <c r="AE15" s="217">
        <v>353.02778207009885</v>
      </c>
      <c r="AF15" s="217">
        <v>415.41081935470197</v>
      </c>
      <c r="AG15" s="217">
        <v>407.46547590584441</v>
      </c>
      <c r="AH15" s="217">
        <v>431.36983548364833</v>
      </c>
      <c r="AI15" s="217">
        <v>408.68065174994837</v>
      </c>
      <c r="AJ15" s="217">
        <v>415.83557681982785</v>
      </c>
      <c r="AK15" s="217">
        <v>432.12237692517482</v>
      </c>
      <c r="AL15" s="217">
        <v>323.5228384333933</v>
      </c>
      <c r="AM15" s="217">
        <v>312.01919255883939</v>
      </c>
      <c r="AN15" s="217">
        <v>304.36027519559201</v>
      </c>
      <c r="AO15" s="217">
        <v>339.77778508788248</v>
      </c>
      <c r="AP15" s="217">
        <v>312.02190680024711</v>
      </c>
      <c r="AQ15" s="217">
        <v>331.11245717022388</v>
      </c>
      <c r="AR15" s="217">
        <v>354.40163969219162</v>
      </c>
      <c r="AS15" s="217">
        <v>312.95300118409796</v>
      </c>
      <c r="AT15" s="217">
        <v>203.2840065633512</v>
      </c>
      <c r="AU15" s="217">
        <v>217.38836854901385</v>
      </c>
      <c r="AV15" s="217">
        <v>177.40624552439127</v>
      </c>
      <c r="AW15" s="217">
        <v>142.88553744943135</v>
      </c>
      <c r="AX15" s="217">
        <v>129.31657127392029</v>
      </c>
      <c r="AY15" s="217">
        <v>129.34190839227378</v>
      </c>
      <c r="AZ15" s="217">
        <v>124.24262676678673</v>
      </c>
      <c r="BA15" s="217">
        <v>141.03231849925442</v>
      </c>
      <c r="BB15" s="217">
        <v>151.83260628279521</v>
      </c>
      <c r="BC15" s="217">
        <v>142.01751897989581</v>
      </c>
      <c r="BD15" s="217">
        <v>131.57139074233567</v>
      </c>
      <c r="BE15" s="217">
        <v>149.819471290103</v>
      </c>
      <c r="BF15" s="217">
        <v>110.20118705358816</v>
      </c>
      <c r="BG15" s="1449">
        <v>95.991993810285692</v>
      </c>
      <c r="BH15" s="1090">
        <v>97.419526446635118</v>
      </c>
      <c r="BI15" s="214"/>
      <c r="BJ15" s="213"/>
      <c r="BM15" s="215"/>
    </row>
    <row r="16" spans="1:78" ht="17.100000000000001" customHeight="1">
      <c r="S16" s="1074"/>
      <c r="T16" s="1075" t="s">
        <v>1058</v>
      </c>
      <c r="U16" s="413"/>
      <c r="W16" s="1074"/>
      <c r="X16" s="1075" t="s">
        <v>293</v>
      </c>
      <c r="Y16" s="1726"/>
      <c r="Z16" s="2399"/>
      <c r="AA16" s="1091">
        <v>6.0324324324324331E-4</v>
      </c>
      <c r="AB16" s="220" t="s">
        <v>1054</v>
      </c>
      <c r="AC16" s="218">
        <v>1.8097297297297303E-2</v>
      </c>
      <c r="AD16" s="218">
        <v>0.11763243243243243</v>
      </c>
      <c r="AE16" s="218">
        <v>0.20208648648648647</v>
      </c>
      <c r="AF16" s="218">
        <v>0.22319999999999998</v>
      </c>
      <c r="AG16" s="218">
        <v>0.220968</v>
      </c>
      <c r="AH16" s="218">
        <v>0.70307999999999993</v>
      </c>
      <c r="AI16" s="218">
        <v>0.66513599999999984</v>
      </c>
      <c r="AJ16" s="218">
        <v>3.140423999999999</v>
      </c>
      <c r="AK16" s="218">
        <v>1.5400799999999997</v>
      </c>
      <c r="AL16" s="218">
        <v>0.97203599999999968</v>
      </c>
      <c r="AM16" s="218">
        <v>1.5968620800000002</v>
      </c>
      <c r="AN16" s="218">
        <v>1.3853577599999995</v>
      </c>
      <c r="AO16" s="218">
        <v>2.5516223999999994</v>
      </c>
      <c r="AP16" s="218">
        <v>2.495264399999999</v>
      </c>
      <c r="AQ16" s="218">
        <v>2.3705625599999998</v>
      </c>
      <c r="AR16" s="218">
        <v>2.5653782159999992</v>
      </c>
      <c r="AS16" s="218">
        <v>2.3742346864709423</v>
      </c>
      <c r="AT16" s="218">
        <v>1.9255398993783879</v>
      </c>
      <c r="AU16" s="218">
        <v>2.5310879999999987</v>
      </c>
      <c r="AV16" s="218">
        <v>2.7453376799999996</v>
      </c>
      <c r="AW16" s="218">
        <v>2.0012781599999996</v>
      </c>
      <c r="AX16" s="218">
        <v>1.9838462399999999</v>
      </c>
      <c r="AY16" s="218">
        <v>1.8932493599999993</v>
      </c>
      <c r="AZ16" s="218">
        <v>1.6187266716479995</v>
      </c>
      <c r="BA16" s="218">
        <v>1.6206462719999992</v>
      </c>
      <c r="BB16" s="218">
        <v>1.5990177455999994</v>
      </c>
      <c r="BC16" s="218">
        <v>1.8022283999999993</v>
      </c>
      <c r="BD16" s="218">
        <v>1.4784991199999999</v>
      </c>
      <c r="BE16" s="218">
        <v>1.024331759999999</v>
      </c>
      <c r="BF16" s="218">
        <v>0.76729463999999981</v>
      </c>
      <c r="BG16" s="1450">
        <v>1.4328100800602634</v>
      </c>
      <c r="BH16" s="1092">
        <v>0.83600060994046488</v>
      </c>
      <c r="BI16" s="214"/>
      <c r="BJ16" s="213"/>
      <c r="BM16" s="215"/>
      <c r="BN16" s="215"/>
    </row>
    <row r="17" spans="18:67" ht="17.100000000000001" customHeight="1">
      <c r="S17" s="1074"/>
      <c r="T17" s="1075" t="s">
        <v>1064</v>
      </c>
      <c r="U17" s="413"/>
      <c r="W17" s="1074"/>
      <c r="X17" s="1075" t="s">
        <v>1076</v>
      </c>
      <c r="Y17" s="1726"/>
      <c r="Z17" s="2400"/>
      <c r="AA17" s="1094">
        <v>13345.688519774105</v>
      </c>
      <c r="AB17" s="221">
        <v>14536.162197047535</v>
      </c>
      <c r="AC17" s="221">
        <v>14729.278350179851</v>
      </c>
      <c r="AD17" s="221">
        <v>14069.576637581382</v>
      </c>
      <c r="AE17" s="221">
        <v>15430.338909675735</v>
      </c>
      <c r="AF17" s="221">
        <v>17980</v>
      </c>
      <c r="AG17" s="221">
        <v>16529.2</v>
      </c>
      <c r="AH17" s="221">
        <v>15574.400000000003</v>
      </c>
      <c r="AI17" s="221">
        <v>14607.200000000004</v>
      </c>
      <c r="AJ17" s="221">
        <v>14942</v>
      </c>
      <c r="AK17" s="221">
        <v>13144</v>
      </c>
      <c r="AL17" s="221">
        <v>9895.2000000000007</v>
      </c>
      <c r="AM17" s="221">
        <v>6460.4</v>
      </c>
      <c r="AN17" s="221">
        <v>5323.3199999999988</v>
      </c>
      <c r="AO17" s="221">
        <v>1078.8</v>
      </c>
      <c r="AP17" s="221">
        <v>491.04</v>
      </c>
      <c r="AQ17" s="221">
        <v>696.26</v>
      </c>
      <c r="AR17" s="221">
        <v>230.64000000000004</v>
      </c>
      <c r="AS17" s="221">
        <v>497.24</v>
      </c>
      <c r="AT17" s="222">
        <v>42.159999999999982</v>
      </c>
      <c r="AU17" s="222">
        <v>44.64</v>
      </c>
      <c r="AV17" s="222">
        <v>13.640000000000004</v>
      </c>
      <c r="AW17" s="222">
        <v>14.880000000000003</v>
      </c>
      <c r="AX17" s="222">
        <v>13.640000000000004</v>
      </c>
      <c r="AY17" s="222">
        <v>19.84</v>
      </c>
      <c r="AZ17" s="222">
        <v>24.8</v>
      </c>
      <c r="BA17" s="222">
        <v>19.840000000000003</v>
      </c>
      <c r="BB17" s="222">
        <v>32.240000000000009</v>
      </c>
      <c r="BC17" s="222">
        <v>9.92</v>
      </c>
      <c r="BD17" s="222">
        <v>11.159999999999998</v>
      </c>
      <c r="BE17" s="221">
        <v>117.8</v>
      </c>
      <c r="BF17" s="221">
        <v>110.36</v>
      </c>
      <c r="BG17" s="1451">
        <v>3.7200000000000006</v>
      </c>
      <c r="BH17" s="1095">
        <v>2.48</v>
      </c>
      <c r="BI17" s="223"/>
      <c r="BJ17" s="213"/>
      <c r="BM17" s="215"/>
    </row>
    <row r="18" spans="18:67" ht="17.100000000000001" customHeight="1">
      <c r="S18" s="1074"/>
      <c r="T18" s="1075" t="s">
        <v>1065</v>
      </c>
      <c r="U18" s="413"/>
      <c r="W18" s="1074"/>
      <c r="X18" s="1075" t="s">
        <v>1077</v>
      </c>
      <c r="Y18" s="1726"/>
      <c r="Z18" s="2399"/>
      <c r="AA18" s="1089" t="s">
        <v>1054</v>
      </c>
      <c r="AB18" s="217" t="s">
        <v>1054</v>
      </c>
      <c r="AC18" s="217" t="s">
        <v>1054</v>
      </c>
      <c r="AD18" s="217" t="s">
        <v>1054</v>
      </c>
      <c r="AE18" s="217" t="s">
        <v>1054</v>
      </c>
      <c r="AF18" s="217" t="s">
        <v>1054</v>
      </c>
      <c r="AG18" s="220">
        <v>0.22107542011297765</v>
      </c>
      <c r="AH18" s="220">
        <v>0.60094529092046101</v>
      </c>
      <c r="AI18" s="218">
        <v>1.6335386471047944</v>
      </c>
      <c r="AJ18" s="218">
        <v>3.3851380920607719</v>
      </c>
      <c r="AK18" s="218">
        <v>4.1596144124483656</v>
      </c>
      <c r="AL18" s="218">
        <v>4.8144248111593733</v>
      </c>
      <c r="AM18" s="218">
        <v>5.3816473789928905</v>
      </c>
      <c r="AN18" s="218">
        <v>5.8819731422394534</v>
      </c>
      <c r="AO18" s="218">
        <v>6.3027059024178227</v>
      </c>
      <c r="AP18" s="218">
        <v>6.615858680024</v>
      </c>
      <c r="AQ18" s="218">
        <v>6.7390517142960009</v>
      </c>
      <c r="AR18" s="218">
        <v>6.9742077078959994</v>
      </c>
      <c r="AS18" s="218">
        <v>7.102883269943999</v>
      </c>
      <c r="AT18" s="218">
        <v>7.4582364280000011</v>
      </c>
      <c r="AU18" s="218">
        <v>7.7272815079999999</v>
      </c>
      <c r="AV18" s="218">
        <v>7.5614540280000018</v>
      </c>
      <c r="AW18" s="218">
        <v>7.7887157480000004</v>
      </c>
      <c r="AX18" s="218">
        <v>7.7601375479999994</v>
      </c>
      <c r="AY18" s="218">
        <v>9.045303947999999</v>
      </c>
      <c r="AZ18" s="218">
        <v>8.7894704679999975</v>
      </c>
      <c r="BA18" s="218">
        <v>8.4085671079999997</v>
      </c>
      <c r="BB18" s="218">
        <v>8.7980841079999994</v>
      </c>
      <c r="BC18" s="218">
        <v>8.8536997079999971</v>
      </c>
      <c r="BD18" s="218">
        <v>9.0736769080000013</v>
      </c>
      <c r="BE18" s="218">
        <v>9.4146229479999981</v>
      </c>
      <c r="BF18" s="218">
        <v>9.0413981480000025</v>
      </c>
      <c r="BG18" s="1450">
        <v>9.2075361079999958</v>
      </c>
      <c r="BH18" s="1092">
        <v>9.2223482279999995</v>
      </c>
      <c r="BI18" s="223"/>
      <c r="BJ18" s="213"/>
      <c r="BM18" s="215"/>
      <c r="BN18" s="215"/>
    </row>
    <row r="19" spans="18:67" ht="16.5" customHeight="1">
      <c r="S19" s="1074"/>
      <c r="T19" s="1075" t="s">
        <v>1066</v>
      </c>
      <c r="U19" s="413"/>
      <c r="W19" s="1074"/>
      <c r="X19" s="1075" t="s">
        <v>1078</v>
      </c>
      <c r="Y19" s="1726"/>
      <c r="Z19" s="2399"/>
      <c r="AA19" s="1089" t="s">
        <v>1054</v>
      </c>
      <c r="AB19" s="217" t="s">
        <v>1054</v>
      </c>
      <c r="AC19" s="217" t="s">
        <v>1054</v>
      </c>
      <c r="AD19" s="217" t="s">
        <v>1054</v>
      </c>
      <c r="AE19" s="217" t="s">
        <v>1054</v>
      </c>
      <c r="AF19" s="217" t="s">
        <v>1054</v>
      </c>
      <c r="AG19" s="217" t="s">
        <v>1054</v>
      </c>
      <c r="AH19" s="217" t="s">
        <v>1054</v>
      </c>
      <c r="AI19" s="217" t="s">
        <v>1054</v>
      </c>
      <c r="AJ19" s="217" t="s">
        <v>1054</v>
      </c>
      <c r="AK19" s="217" t="s">
        <v>1054</v>
      </c>
      <c r="AL19" s="217" t="s">
        <v>1054</v>
      </c>
      <c r="AM19" s="217" t="s">
        <v>1054</v>
      </c>
      <c r="AN19" s="217" t="s">
        <v>1054</v>
      </c>
      <c r="AO19" s="217" t="s">
        <v>1054</v>
      </c>
      <c r="AP19" s="217" t="s">
        <v>1054</v>
      </c>
      <c r="AQ19" s="217" t="s">
        <v>1054</v>
      </c>
      <c r="AR19" s="217" t="s">
        <v>1054</v>
      </c>
      <c r="AS19" s="217" t="s">
        <v>1054</v>
      </c>
      <c r="AT19" s="217" t="s">
        <v>1054</v>
      </c>
      <c r="AU19" s="217" t="s">
        <v>1054</v>
      </c>
      <c r="AV19" s="218">
        <v>0.85930000000000006</v>
      </c>
      <c r="AW19" s="218">
        <v>1.1322999999999999</v>
      </c>
      <c r="AX19" s="218">
        <v>1.131</v>
      </c>
      <c r="AY19" s="218">
        <v>1.1439999999999997</v>
      </c>
      <c r="AZ19" s="220">
        <v>1.131</v>
      </c>
      <c r="BA19" s="218">
        <v>1.0777000000000001</v>
      </c>
      <c r="BB19" s="218">
        <v>1.2141999999999997</v>
      </c>
      <c r="BC19" s="218">
        <v>1.5158</v>
      </c>
      <c r="BD19" s="218">
        <v>1.2427999999999999</v>
      </c>
      <c r="BE19" s="218">
        <v>1.1492</v>
      </c>
      <c r="BF19" s="218">
        <v>1.651</v>
      </c>
      <c r="BG19" s="1450">
        <v>1.1180000000000003</v>
      </c>
      <c r="BH19" s="1092">
        <v>1.7290000000000001</v>
      </c>
      <c r="BI19" s="224"/>
      <c r="BJ19" s="213"/>
      <c r="BN19" s="215"/>
      <c r="BO19" s="215"/>
    </row>
    <row r="20" spans="18:67" ht="16.5" customHeight="1">
      <c r="R20" s="28"/>
      <c r="S20" s="1074"/>
      <c r="T20" s="1075" t="s">
        <v>1067</v>
      </c>
      <c r="U20" s="413"/>
      <c r="W20" s="1074"/>
      <c r="X20" s="1075" t="s">
        <v>291</v>
      </c>
      <c r="Y20" s="1726"/>
      <c r="Z20" s="2399"/>
      <c r="AA20" s="1091">
        <v>6.4626728898803369</v>
      </c>
      <c r="AB20" s="218">
        <v>6.0169591519014123</v>
      </c>
      <c r="AC20" s="218">
        <v>4.9555680511762814</v>
      </c>
      <c r="AD20" s="218">
        <v>4.669768221562423</v>
      </c>
      <c r="AE20" s="218">
        <v>4.678760073080193</v>
      </c>
      <c r="AF20" s="218">
        <v>5.4351334654574028</v>
      </c>
      <c r="AG20" s="218">
        <v>5.4065711135774235</v>
      </c>
      <c r="AH20" s="218">
        <v>6.7608144764793723</v>
      </c>
      <c r="AI20" s="218">
        <v>6.497582431066979</v>
      </c>
      <c r="AJ20" s="218">
        <v>6.4242371324122169</v>
      </c>
      <c r="AK20" s="218">
        <v>6.4818907686143969</v>
      </c>
      <c r="AL20" s="218">
        <v>4.8374398057467412</v>
      </c>
      <c r="AM20" s="218">
        <v>4.612114585360243</v>
      </c>
      <c r="AN20" s="218">
        <v>4.4202884196477941</v>
      </c>
      <c r="AO20" s="218">
        <v>4.5430007462432567</v>
      </c>
      <c r="AP20" s="218">
        <v>4.3963101489337388</v>
      </c>
      <c r="AQ20" s="218">
        <v>4.3959575273055904</v>
      </c>
      <c r="AR20" s="218">
        <v>4.4687738935181276</v>
      </c>
      <c r="AS20" s="218">
        <v>4.1180916843250577</v>
      </c>
      <c r="AT20" s="218">
        <v>2.896610364420789</v>
      </c>
      <c r="AU20" s="218">
        <v>3.2922518312027145</v>
      </c>
      <c r="AV20" s="218">
        <v>2.9717187712162891</v>
      </c>
      <c r="AW20" s="218">
        <v>2.9614927439999996</v>
      </c>
      <c r="AX20" s="218">
        <v>2.3085762000000001</v>
      </c>
      <c r="AY20" s="218">
        <v>2.4449339160000005</v>
      </c>
      <c r="AZ20" s="218">
        <v>2.4075140640000003</v>
      </c>
      <c r="BA20" s="218">
        <v>2.5077624839999992</v>
      </c>
      <c r="BB20" s="218">
        <v>2.2852250160000005</v>
      </c>
      <c r="BC20" s="218">
        <v>2.466386784</v>
      </c>
      <c r="BD20" s="218">
        <v>4.8987857879999996</v>
      </c>
      <c r="BE20" s="218">
        <v>5.3143696800000004</v>
      </c>
      <c r="BF20" s="218">
        <v>5.5235757840000002</v>
      </c>
      <c r="BG20" s="1450">
        <v>5.7398424480000001</v>
      </c>
      <c r="BH20" s="1092">
        <v>5.9079418079999995</v>
      </c>
      <c r="BI20" s="214"/>
      <c r="BJ20" s="213"/>
      <c r="BN20" s="215"/>
      <c r="BO20" s="215"/>
    </row>
    <row r="21" spans="18:67" ht="17.100000000000001" customHeight="1">
      <c r="S21" s="1077" t="s">
        <v>16</v>
      </c>
      <c r="T21" s="1722"/>
      <c r="U21" s="1078"/>
      <c r="W21" s="1077" t="s">
        <v>290</v>
      </c>
      <c r="X21" s="1722"/>
      <c r="Y21" s="1722"/>
      <c r="Z21" s="2399"/>
      <c r="AA21" s="2150">
        <f t="shared" ref="AA21:BB21" si="4">SUM(AA22:AA27)</f>
        <v>6162.6906868954839</v>
      </c>
      <c r="AB21" s="2151">
        <f t="shared" si="4"/>
        <v>7030.7685898338186</v>
      </c>
      <c r="AC21" s="2151">
        <f t="shared" si="4"/>
        <v>7112.9847887185633</v>
      </c>
      <c r="AD21" s="2151">
        <f t="shared" si="4"/>
        <v>10133.720279921263</v>
      </c>
      <c r="AE21" s="2151">
        <f t="shared" si="4"/>
        <v>12408.127704069446</v>
      </c>
      <c r="AF21" s="2151">
        <f t="shared" si="4"/>
        <v>16209.872738396924</v>
      </c>
      <c r="AG21" s="2151">
        <f t="shared" si="4"/>
        <v>16721.201051221935</v>
      </c>
      <c r="AH21" s="2151">
        <f t="shared" si="4"/>
        <v>18239.370171503382</v>
      </c>
      <c r="AI21" s="2151">
        <f t="shared" si="4"/>
        <v>15045.094792517497</v>
      </c>
      <c r="AJ21" s="2151">
        <f t="shared" si="4"/>
        <v>11795.997382279167</v>
      </c>
      <c r="AK21" s="2151">
        <f t="shared" si="4"/>
        <v>10483.235625125959</v>
      </c>
      <c r="AL21" s="2151">
        <f t="shared" si="4"/>
        <v>8711.171775201974</v>
      </c>
      <c r="AM21" s="2151">
        <f t="shared" si="4"/>
        <v>8213.4960225755785</v>
      </c>
      <c r="AN21" s="2151">
        <f t="shared" si="4"/>
        <v>7958.2040790190695</v>
      </c>
      <c r="AO21" s="2151">
        <f t="shared" si="4"/>
        <v>8326.0536432026056</v>
      </c>
      <c r="AP21" s="2151">
        <f t="shared" si="4"/>
        <v>7801.8504708007222</v>
      </c>
      <c r="AQ21" s="2151">
        <f t="shared" si="4"/>
        <v>8177.3695888700558</v>
      </c>
      <c r="AR21" s="2151">
        <f t="shared" si="4"/>
        <v>7182.0837738055061</v>
      </c>
      <c r="AS21" s="2151">
        <f t="shared" si="4"/>
        <v>5198.6039045662583</v>
      </c>
      <c r="AT21" s="2151">
        <f t="shared" si="4"/>
        <v>3667.45735808261</v>
      </c>
      <c r="AU21" s="2151">
        <f t="shared" si="4"/>
        <v>3842.8022881747288</v>
      </c>
      <c r="AV21" s="2151">
        <f t="shared" si="4"/>
        <v>3400.3638206043383</v>
      </c>
      <c r="AW21" s="2151">
        <f t="shared" si="4"/>
        <v>3123.6942093698258</v>
      </c>
      <c r="AX21" s="2151">
        <f t="shared" si="4"/>
        <v>2984.6712263424438</v>
      </c>
      <c r="AY21" s="2151">
        <f t="shared" si="4"/>
        <v>3065.5847464537369</v>
      </c>
      <c r="AZ21" s="2151">
        <f t="shared" si="4"/>
        <v>3016.5629381918975</v>
      </c>
      <c r="BA21" s="2151">
        <f t="shared" si="4"/>
        <v>3075.8096309588027</v>
      </c>
      <c r="BB21" s="2151">
        <f t="shared" si="4"/>
        <v>3191.8789200963956</v>
      </c>
      <c r="BC21" s="2151">
        <f t="shared" ref="BC21:BH21" si="5">SUM(BC22:BC27)</f>
        <v>3200.1951663654518</v>
      </c>
      <c r="BD21" s="2151">
        <f t="shared" si="5"/>
        <v>3156.3455017575825</v>
      </c>
      <c r="BE21" s="2151">
        <f t="shared" si="5"/>
        <v>3214.1757339196442</v>
      </c>
      <c r="BF21" s="2151">
        <f t="shared" si="5"/>
        <v>2904.8387080504704</v>
      </c>
      <c r="BG21" s="2152">
        <f t="shared" si="5"/>
        <v>3048.5233249292114</v>
      </c>
      <c r="BH21" s="2153">
        <f t="shared" si="5"/>
        <v>3054.9320816555414</v>
      </c>
      <c r="BI21" s="214"/>
      <c r="BM21" s="215"/>
      <c r="BN21" s="215"/>
    </row>
    <row r="22" spans="18:67" ht="17.100000000000001" customHeight="1">
      <c r="S22" s="1079"/>
      <c r="T22" s="1075" t="s">
        <v>1057</v>
      </c>
      <c r="U22" s="413"/>
      <c r="W22" s="1079"/>
      <c r="X22" s="1075" t="s">
        <v>1059</v>
      </c>
      <c r="Y22" s="1726"/>
      <c r="Z22" s="2399"/>
      <c r="AA22" s="1096">
        <v>1286.2390092410303</v>
      </c>
      <c r="AB22" s="225">
        <v>1483.7374667787644</v>
      </c>
      <c r="AC22" s="225">
        <v>1531.7706613186351</v>
      </c>
      <c r="AD22" s="225">
        <v>2166.3556744490893</v>
      </c>
      <c r="AE22" s="225">
        <v>2640.9682924819517</v>
      </c>
      <c r="AF22" s="225">
        <v>3443.3285582316448</v>
      </c>
      <c r="AG22" s="225">
        <v>4020.6187551861253</v>
      </c>
      <c r="AH22" s="225">
        <v>5062.9994152464606</v>
      </c>
      <c r="AI22" s="225">
        <v>5137.103352931038</v>
      </c>
      <c r="AJ22" s="225">
        <v>5469.716365435158</v>
      </c>
      <c r="AK22" s="225">
        <v>5904.7928409858259</v>
      </c>
      <c r="AL22" s="225">
        <v>4552.2667730338208</v>
      </c>
      <c r="AM22" s="225">
        <v>4598.7607396428839</v>
      </c>
      <c r="AN22" s="225">
        <v>4589.1181925042765</v>
      </c>
      <c r="AO22" s="225">
        <v>4874.2167009618879</v>
      </c>
      <c r="AP22" s="225">
        <v>4126.4179321877727</v>
      </c>
      <c r="AQ22" s="225">
        <v>4455.9432627957785</v>
      </c>
      <c r="AR22" s="225">
        <v>3994.0884080049564</v>
      </c>
      <c r="AS22" s="225">
        <v>2982.6303472068471</v>
      </c>
      <c r="AT22" s="225">
        <v>1868.8099122333736</v>
      </c>
      <c r="AU22" s="225">
        <v>1972.9148065913591</v>
      </c>
      <c r="AV22" s="225">
        <v>1657.0109439464698</v>
      </c>
      <c r="AW22" s="225">
        <v>1451.8942655125347</v>
      </c>
      <c r="AX22" s="225">
        <v>1393.2566220576418</v>
      </c>
      <c r="AY22" s="225">
        <v>1461.3934113714904</v>
      </c>
      <c r="AZ22" s="225">
        <v>1429.1105681046358</v>
      </c>
      <c r="BA22" s="225">
        <v>1550.8475619794181</v>
      </c>
      <c r="BB22" s="225">
        <v>1655.3109102700403</v>
      </c>
      <c r="BC22" s="225">
        <v>1626.7855878416322</v>
      </c>
      <c r="BD22" s="225">
        <v>1549.0989078779917</v>
      </c>
      <c r="BE22" s="225">
        <v>1675.0393919293615</v>
      </c>
      <c r="BF22" s="225">
        <v>1412.547761604123</v>
      </c>
      <c r="BG22" s="1452">
        <v>1451.5634299240517</v>
      </c>
      <c r="BH22" s="1097">
        <v>1230.5563331200335</v>
      </c>
      <c r="BI22" s="214"/>
    </row>
    <row r="23" spans="18:67" ht="17.100000000000001" customHeight="1">
      <c r="S23" s="1079"/>
      <c r="T23" s="1075" t="s">
        <v>1058</v>
      </c>
      <c r="U23" s="413"/>
      <c r="W23" s="1079"/>
      <c r="X23" s="1075" t="s">
        <v>293</v>
      </c>
      <c r="Y23" s="1726"/>
      <c r="Z23" s="2399"/>
      <c r="AA23" s="1098">
        <v>28.14389917714286</v>
      </c>
      <c r="AB23" s="226">
        <v>32.587672731428576</v>
      </c>
      <c r="AC23" s="226">
        <v>33.328301657142859</v>
      </c>
      <c r="AD23" s="226">
        <v>48.140880171428577</v>
      </c>
      <c r="AE23" s="226">
        <v>59.250314057142873</v>
      </c>
      <c r="AF23" s="226">
        <v>77.7660372</v>
      </c>
      <c r="AG23" s="226">
        <v>75.057992010000007</v>
      </c>
      <c r="AH23" s="225">
        <v>139.62553604999999</v>
      </c>
      <c r="AI23" s="225">
        <v>153.33759702000003</v>
      </c>
      <c r="AJ23" s="225">
        <v>191.59357653000001</v>
      </c>
      <c r="AK23" s="225">
        <v>192.46240710000001</v>
      </c>
      <c r="AL23" s="225">
        <v>129.29287216500001</v>
      </c>
      <c r="AM23" s="225">
        <v>163.33219483920004</v>
      </c>
      <c r="AN23" s="225">
        <v>151.1150979924</v>
      </c>
      <c r="AO23" s="225">
        <v>161.16709017599999</v>
      </c>
      <c r="AP23" s="225">
        <v>136.88725640849998</v>
      </c>
      <c r="AQ23" s="225">
        <v>141.8322686544</v>
      </c>
      <c r="AR23" s="225">
        <v>96.068001055975714</v>
      </c>
      <c r="AS23" s="226">
        <v>75.015641167052237</v>
      </c>
      <c r="AT23" s="226">
        <v>35.340333826992641</v>
      </c>
      <c r="AU23" s="226">
        <v>41.737028328000001</v>
      </c>
      <c r="AV23" s="226">
        <v>53.063797925699994</v>
      </c>
      <c r="AW23" s="226">
        <v>61.214403397757117</v>
      </c>
      <c r="AX23" s="226">
        <v>67.86414392399999</v>
      </c>
      <c r="AY23" s="226">
        <v>80.5257774297</v>
      </c>
      <c r="AZ23" s="226">
        <v>77.581838298751492</v>
      </c>
      <c r="BA23" s="226">
        <v>63.902193407030353</v>
      </c>
      <c r="BB23" s="226">
        <v>75.515943976974015</v>
      </c>
      <c r="BC23" s="226">
        <v>71.213827268699973</v>
      </c>
      <c r="BD23" s="226">
        <v>67.471028765100016</v>
      </c>
      <c r="BE23" s="226">
        <v>69.316087049100119</v>
      </c>
      <c r="BF23" s="226">
        <v>70.180135854299976</v>
      </c>
      <c r="BG23" s="1453">
        <v>51.509792364019283</v>
      </c>
      <c r="BH23" s="1099">
        <v>30.054379455800341</v>
      </c>
      <c r="BI23" s="214"/>
    </row>
    <row r="24" spans="18:67" ht="17.100000000000001" customHeight="1">
      <c r="S24" s="1079"/>
      <c r="T24" s="1075" t="s">
        <v>1062</v>
      </c>
      <c r="U24" s="413"/>
      <c r="W24" s="1079"/>
      <c r="X24" s="1075" t="s">
        <v>1079</v>
      </c>
      <c r="Y24" s="1726"/>
      <c r="Z24" s="2399"/>
      <c r="AA24" s="1096">
        <v>4228.3622589957113</v>
      </c>
      <c r="AB24" s="225">
        <v>4895.9984051529282</v>
      </c>
      <c r="AC24" s="225">
        <v>5007.2710961791317</v>
      </c>
      <c r="AD24" s="225">
        <v>7232.7249167031905</v>
      </c>
      <c r="AE24" s="225">
        <v>8901.815282096235</v>
      </c>
      <c r="AF24" s="225">
        <v>11683.632557751307</v>
      </c>
      <c r="AG24" s="225">
        <v>11370.361514043461</v>
      </c>
      <c r="AH24" s="225">
        <v>11360.254664478651</v>
      </c>
      <c r="AI24" s="225">
        <v>8138.4077161362638</v>
      </c>
      <c r="AJ24" s="225">
        <v>4630.7928833048627</v>
      </c>
      <c r="AK24" s="225">
        <v>2833.579336058011</v>
      </c>
      <c r="AL24" s="225">
        <v>2777.5801426357948</v>
      </c>
      <c r="AM24" s="225">
        <v>2262.0420259199254</v>
      </c>
      <c r="AN24" s="225">
        <v>2065.672515326914</v>
      </c>
      <c r="AO24" s="225">
        <v>2249.8723025681206</v>
      </c>
      <c r="AP24" s="225">
        <v>2541.5373278741467</v>
      </c>
      <c r="AQ24" s="225">
        <v>2541.0994780572778</v>
      </c>
      <c r="AR24" s="225">
        <v>2160.0958428639847</v>
      </c>
      <c r="AS24" s="225">
        <v>1505.579684</v>
      </c>
      <c r="AT24" s="225">
        <v>1311.8949323283141</v>
      </c>
      <c r="AU24" s="225">
        <v>1567.2776840000001</v>
      </c>
      <c r="AV24" s="225">
        <v>1469.1936839999998</v>
      </c>
      <c r="AW24" s="225">
        <v>1450.2096839999999</v>
      </c>
      <c r="AX24" s="225">
        <v>1394.8396839999998</v>
      </c>
      <c r="AY24" s="225">
        <v>1410.659684</v>
      </c>
      <c r="AZ24" s="225">
        <v>1394.0486839999999</v>
      </c>
      <c r="BA24" s="225">
        <v>1349.7526930522765</v>
      </c>
      <c r="BB24" s="225">
        <v>1365.8416361903992</v>
      </c>
      <c r="BC24" s="225">
        <v>1383.9238906383362</v>
      </c>
      <c r="BD24" s="225">
        <v>1429.1690852069703</v>
      </c>
      <c r="BE24" s="225">
        <v>1342.6336809825746</v>
      </c>
      <c r="BF24" s="225">
        <v>1279.3536839999999</v>
      </c>
      <c r="BG24" s="1452">
        <v>1406.2854539999998</v>
      </c>
      <c r="BH24" s="1097">
        <v>1681.8935839999999</v>
      </c>
      <c r="BI24" s="214"/>
    </row>
    <row r="25" spans="18:67" ht="17.100000000000001" customHeight="1">
      <c r="S25" s="1079"/>
      <c r="T25" s="1075" t="s">
        <v>1068</v>
      </c>
      <c r="U25" s="1075"/>
      <c r="W25" s="1079"/>
      <c r="X25" s="1800" t="s">
        <v>1080</v>
      </c>
      <c r="Y25" s="1799"/>
      <c r="Z25" s="2399"/>
      <c r="AA25" s="1096">
        <v>303.84076190476196</v>
      </c>
      <c r="AB25" s="225">
        <v>351.81561904761912</v>
      </c>
      <c r="AC25" s="225">
        <v>359.81142857142862</v>
      </c>
      <c r="AD25" s="225">
        <v>519.7276190476191</v>
      </c>
      <c r="AE25" s="225">
        <v>639.66476190476214</v>
      </c>
      <c r="AF25" s="225">
        <v>839.56000000000017</v>
      </c>
      <c r="AG25" s="225">
        <v>1098.1199999999999</v>
      </c>
      <c r="AH25" s="225">
        <v>1530.55</v>
      </c>
      <c r="AI25" s="225">
        <v>1492.9599999999996</v>
      </c>
      <c r="AJ25" s="225">
        <v>1425.3429999999998</v>
      </c>
      <c r="AK25" s="225">
        <v>1498.6399999999999</v>
      </c>
      <c r="AL25" s="225">
        <v>1207.2079999999999</v>
      </c>
      <c r="AM25" s="225">
        <v>1146.5730000000001</v>
      </c>
      <c r="AN25" s="225">
        <v>1109.422</v>
      </c>
      <c r="AO25" s="225">
        <v>998.19800000000009</v>
      </c>
      <c r="AP25" s="225">
        <v>954.60559999999998</v>
      </c>
      <c r="AQ25" s="225">
        <v>995.71595999999988</v>
      </c>
      <c r="AR25" s="225">
        <v>888.53287</v>
      </c>
      <c r="AS25" s="225">
        <v>592.13199999999995</v>
      </c>
      <c r="AT25" s="225">
        <v>418.18129999999996</v>
      </c>
      <c r="AU25" s="225">
        <v>227.12069999999997</v>
      </c>
      <c r="AV25" s="225">
        <v>186.75630000000001</v>
      </c>
      <c r="AW25" s="225">
        <v>134.03400000000002</v>
      </c>
      <c r="AX25" s="225">
        <v>100.47459999999998</v>
      </c>
      <c r="AY25" s="225">
        <v>96.986999999999995</v>
      </c>
      <c r="AZ25" s="225">
        <v>103.7188</v>
      </c>
      <c r="BA25" s="226">
        <v>87.935001187771562</v>
      </c>
      <c r="BB25" s="226">
        <v>73.430100652945043</v>
      </c>
      <c r="BC25" s="226">
        <v>79.289699184373035</v>
      </c>
      <c r="BD25" s="226">
        <v>58.25629995502532</v>
      </c>
      <c r="BE25" s="226">
        <v>67.131899803802369</v>
      </c>
      <c r="BF25" s="226">
        <v>71.852699999999999</v>
      </c>
      <c r="BG25" s="1453">
        <v>66.666315187291744</v>
      </c>
      <c r="BH25" s="1099">
        <v>36.71122260204082</v>
      </c>
      <c r="BI25" s="214"/>
    </row>
    <row r="26" spans="18:67" ht="17.100000000000001" customHeight="1">
      <c r="S26" s="1079"/>
      <c r="T26" s="1075" t="s">
        <v>1067</v>
      </c>
      <c r="U26" s="1075"/>
      <c r="W26" s="1079"/>
      <c r="X26" s="1075" t="s">
        <v>430</v>
      </c>
      <c r="Z26" s="2400"/>
      <c r="AA26" s="1094">
        <v>14.624403329842119</v>
      </c>
      <c r="AB26" s="221">
        <v>13.615796274383356</v>
      </c>
      <c r="AC26" s="221">
        <v>11.2139709287102</v>
      </c>
      <c r="AD26" s="221">
        <v>10.567233572342062</v>
      </c>
      <c r="AE26" s="221">
        <v>10.587581262147596</v>
      </c>
      <c r="AF26" s="221">
        <v>12.299181051672155</v>
      </c>
      <c r="AG26" s="221">
        <v>12.234547213466334</v>
      </c>
      <c r="AH26" s="221">
        <v>15.299068887904131</v>
      </c>
      <c r="AI26" s="221">
        <v>14.70340024320479</v>
      </c>
      <c r="AJ26" s="221">
        <v>14.537426930281196</v>
      </c>
      <c r="AK26" s="221">
        <v>14.667891529622574</v>
      </c>
      <c r="AL26" s="221">
        <v>10.946658141068834</v>
      </c>
      <c r="AM26" s="221">
        <v>10.470062412598967</v>
      </c>
      <c r="AN26" s="221">
        <v>10.085225455047752</v>
      </c>
      <c r="AO26" s="221">
        <v>10.424165694347504</v>
      </c>
      <c r="AP26" s="221">
        <v>10.194113016896095</v>
      </c>
      <c r="AQ26" s="221">
        <v>10.48662818566056</v>
      </c>
      <c r="AR26" s="221">
        <v>11.29242415454525</v>
      </c>
      <c r="AS26" s="221">
        <v>11.288425385719021</v>
      </c>
      <c r="AT26" s="221">
        <v>9.2181148699696216</v>
      </c>
      <c r="AU26" s="221">
        <v>11.139499893701712</v>
      </c>
      <c r="AV26" s="221">
        <v>11.772756332550021</v>
      </c>
      <c r="AW26" s="221">
        <v>6.7015714836000004</v>
      </c>
      <c r="AX26" s="221">
        <v>14.036526859842603</v>
      </c>
      <c r="AY26" s="221">
        <v>13.188570633371928</v>
      </c>
      <c r="AZ26" s="221">
        <v>12.103047788510086</v>
      </c>
      <c r="BA26" s="221">
        <v>23.372181332306322</v>
      </c>
      <c r="BB26" s="221">
        <v>21.780329006037405</v>
      </c>
      <c r="BC26" s="221">
        <v>38.982161432410635</v>
      </c>
      <c r="BD26" s="221">
        <v>52.350179952494578</v>
      </c>
      <c r="BE26" s="221">
        <v>60.05467415480571</v>
      </c>
      <c r="BF26" s="221">
        <v>70.904426592047656</v>
      </c>
      <c r="BG26" s="1451">
        <v>72.49833345384944</v>
      </c>
      <c r="BH26" s="1095">
        <v>75.716562477666685</v>
      </c>
      <c r="BI26" s="214"/>
    </row>
    <row r="27" spans="18:67" ht="17.100000000000001" customHeight="1">
      <c r="S27" s="1724"/>
      <c r="T27" s="1075" t="s">
        <v>1069</v>
      </c>
      <c r="U27" s="1075"/>
      <c r="W27" s="1724"/>
      <c r="X27" s="1075" t="s">
        <v>292</v>
      </c>
      <c r="Y27" s="1726"/>
      <c r="Z27" s="2399"/>
      <c r="AA27" s="1094">
        <v>301.48035424699503</v>
      </c>
      <c r="AB27" s="221">
        <v>253.01362984869516</v>
      </c>
      <c r="AC27" s="221">
        <v>169.58933006351498</v>
      </c>
      <c r="AD27" s="221">
        <v>156.20395597759261</v>
      </c>
      <c r="AE27" s="221">
        <v>155.84147226720765</v>
      </c>
      <c r="AF27" s="221">
        <v>153.28640416229911</v>
      </c>
      <c r="AG27" s="222">
        <v>144.808242768882</v>
      </c>
      <c r="AH27" s="222">
        <v>130.64148684036454</v>
      </c>
      <c r="AI27" s="222">
        <v>108.58272618699003</v>
      </c>
      <c r="AJ27" s="222">
        <v>64.014130078866003</v>
      </c>
      <c r="AK27" s="222">
        <v>39.093149452500015</v>
      </c>
      <c r="AL27" s="222">
        <v>33.877329226290009</v>
      </c>
      <c r="AM27" s="222">
        <v>32.317999760970011</v>
      </c>
      <c r="AN27" s="222">
        <v>32.791047740431203</v>
      </c>
      <c r="AO27" s="222">
        <v>32.175383802249605</v>
      </c>
      <c r="AP27" s="222">
        <v>32.208241313407505</v>
      </c>
      <c r="AQ27" s="222">
        <v>32.291991176940009</v>
      </c>
      <c r="AR27" s="222">
        <v>32.006227726043996</v>
      </c>
      <c r="AS27" s="222">
        <v>31.957806806639997</v>
      </c>
      <c r="AT27" s="222">
        <v>24.012764823959998</v>
      </c>
      <c r="AU27" s="222">
        <v>22.612569361668001</v>
      </c>
      <c r="AV27" s="222">
        <v>22.56633839961864</v>
      </c>
      <c r="AW27" s="222">
        <v>19.640284975933874</v>
      </c>
      <c r="AX27" s="222">
        <v>14.199649500959996</v>
      </c>
      <c r="AY27" s="222">
        <v>2.8303030191744001</v>
      </c>
      <c r="AZ27" s="221" t="s">
        <v>1054</v>
      </c>
      <c r="BA27" s="221" t="s">
        <v>1054</v>
      </c>
      <c r="BB27" s="221" t="s">
        <v>1054</v>
      </c>
      <c r="BC27" s="221" t="s">
        <v>1054</v>
      </c>
      <c r="BD27" s="221" t="s">
        <v>1054</v>
      </c>
      <c r="BE27" s="221" t="s">
        <v>1054</v>
      </c>
      <c r="BF27" s="221" t="s">
        <v>1054</v>
      </c>
      <c r="BG27" s="1451" t="s">
        <v>1054</v>
      </c>
      <c r="BH27" s="1095" t="s">
        <v>1054</v>
      </c>
      <c r="BI27" s="214"/>
    </row>
    <row r="28" spans="18:67" ht="17.100000000000001" customHeight="1">
      <c r="S28" s="1080" t="s">
        <v>459</v>
      </c>
      <c r="T28" s="26"/>
      <c r="U28" s="1081"/>
      <c r="W28" s="1080" t="s">
        <v>459</v>
      </c>
      <c r="X28" s="26"/>
      <c r="Y28" s="2391"/>
      <c r="Z28" s="2399"/>
      <c r="AA28" s="2154">
        <f>SUM(AA29:AA34)</f>
        <v>13763.755119005244</v>
      </c>
      <c r="AB28" s="2155">
        <f t="shared" ref="AB28:BB28" si="6">SUM(AB29:AB34)</f>
        <v>15222.436626109769</v>
      </c>
      <c r="AC28" s="2155">
        <f t="shared" si="6"/>
        <v>16757.194079639088</v>
      </c>
      <c r="AD28" s="2155">
        <f t="shared" si="6"/>
        <v>16825.370768865592</v>
      </c>
      <c r="AE28" s="2155">
        <f t="shared" si="6"/>
        <v>16091.87778663608</v>
      </c>
      <c r="AF28" s="2155">
        <f t="shared" si="6"/>
        <v>17624.353862770593</v>
      </c>
      <c r="AG28" s="2155">
        <f t="shared" si="6"/>
        <v>18257.766930874175</v>
      </c>
      <c r="AH28" s="2155">
        <f t="shared" si="6"/>
        <v>15807.56107879089</v>
      </c>
      <c r="AI28" s="2155">
        <f t="shared" si="6"/>
        <v>14479.710877179068</v>
      </c>
      <c r="AJ28" s="2155">
        <f t="shared" si="6"/>
        <v>10321.247185902483</v>
      </c>
      <c r="AK28" s="2155">
        <f t="shared" si="6"/>
        <v>8189.233844270454</v>
      </c>
      <c r="AL28" s="2155">
        <f t="shared" si="6"/>
        <v>6933.2149250840885</v>
      </c>
      <c r="AM28" s="2155">
        <f t="shared" si="6"/>
        <v>6604.5269957008459</v>
      </c>
      <c r="AN28" s="2155">
        <f t="shared" si="6"/>
        <v>6235.2948712733923</v>
      </c>
      <c r="AO28" s="2155">
        <f t="shared" si="6"/>
        <v>6164.5408192982741</v>
      </c>
      <c r="AP28" s="2155">
        <f t="shared" si="6"/>
        <v>5827.9273063935862</v>
      </c>
      <c r="AQ28" s="2155">
        <f t="shared" si="6"/>
        <v>5879.6829728524717</v>
      </c>
      <c r="AR28" s="2155">
        <f t="shared" si="6"/>
        <v>5352.2294632054982</v>
      </c>
      <c r="AS28" s="2155">
        <f t="shared" si="6"/>
        <v>4697.2872287129112</v>
      </c>
      <c r="AT28" s="2155">
        <f t="shared" si="6"/>
        <v>2728.5221488510815</v>
      </c>
      <c r="AU28" s="2155">
        <f t="shared" si="6"/>
        <v>2779.0920860865622</v>
      </c>
      <c r="AV28" s="2155">
        <f t="shared" si="6"/>
        <v>2525.8723139041335</v>
      </c>
      <c r="AW28" s="2155">
        <f t="shared" si="6"/>
        <v>2485.2913495243956</v>
      </c>
      <c r="AX28" s="2155">
        <f t="shared" si="6"/>
        <v>2342.5222739869896</v>
      </c>
      <c r="AY28" s="2155">
        <f t="shared" si="6"/>
        <v>2289.8952300513379</v>
      </c>
      <c r="AZ28" s="2155">
        <f t="shared" si="6"/>
        <v>2373.1696473372185</v>
      </c>
      <c r="BA28" s="2155">
        <f t="shared" si="6"/>
        <v>2407.6623510645732</v>
      </c>
      <c r="BB28" s="2155">
        <f t="shared" si="6"/>
        <v>2324.2904780819067</v>
      </c>
      <c r="BC28" s="2155">
        <f t="shared" ref="BC28:BH28" si="7">SUM(BC29:BC34)</f>
        <v>2271.2458786620673</v>
      </c>
      <c r="BD28" s="2155">
        <f t="shared" si="7"/>
        <v>2204.4205863835941</v>
      </c>
      <c r="BE28" s="2155">
        <f t="shared" si="7"/>
        <v>2241.7014554793327</v>
      </c>
      <c r="BF28" s="2155">
        <f t="shared" si="7"/>
        <v>2233.5937727405812</v>
      </c>
      <c r="BG28" s="2156">
        <f t="shared" si="7"/>
        <v>2144.930347776793</v>
      </c>
      <c r="BH28" s="2157">
        <f t="shared" si="7"/>
        <v>2066.842691406996</v>
      </c>
      <c r="BI28" s="214"/>
    </row>
    <row r="29" spans="18:67" ht="17.100000000000001" customHeight="1">
      <c r="S29" s="1080"/>
      <c r="T29" s="1075" t="s">
        <v>1070</v>
      </c>
      <c r="U29" s="1075"/>
      <c r="W29" s="1080"/>
      <c r="X29" s="1075" t="s">
        <v>1081</v>
      </c>
      <c r="Y29" s="1726"/>
      <c r="Z29" s="2399"/>
      <c r="AA29" s="1094">
        <v>723.11192000000005</v>
      </c>
      <c r="AB29" s="221">
        <v>686.09284000000014</v>
      </c>
      <c r="AC29" s="221">
        <v>724.43920000000003</v>
      </c>
      <c r="AD29" s="221">
        <v>787.07986000000017</v>
      </c>
      <c r="AE29" s="221">
        <v>815.11442</v>
      </c>
      <c r="AF29" s="221">
        <v>826.19326000000012</v>
      </c>
      <c r="AG29" s="221">
        <v>843.03524000000004</v>
      </c>
      <c r="AH29" s="221">
        <v>846.76798000000008</v>
      </c>
      <c r="AI29" s="221">
        <v>851.09010000000023</v>
      </c>
      <c r="AJ29" s="221">
        <v>850.20441397260277</v>
      </c>
      <c r="AK29" s="221">
        <v>839.52058</v>
      </c>
      <c r="AL29" s="221">
        <v>832.73284000000001</v>
      </c>
      <c r="AM29" s="221">
        <v>854.72131999999999</v>
      </c>
      <c r="AN29" s="221">
        <v>831.72609999999986</v>
      </c>
      <c r="AO29" s="221">
        <v>878.32284000000004</v>
      </c>
      <c r="AP29" s="221">
        <v>867.51992696629213</v>
      </c>
      <c r="AQ29" s="221">
        <v>881.57695351520454</v>
      </c>
      <c r="AR29" s="221">
        <v>875.19234440796345</v>
      </c>
      <c r="AS29" s="221">
        <v>872.89006702855067</v>
      </c>
      <c r="AT29" s="221">
        <v>863.45253479584005</v>
      </c>
      <c r="AU29" s="221">
        <v>825.2225448711165</v>
      </c>
      <c r="AV29" s="221">
        <v>832.65384285537277</v>
      </c>
      <c r="AW29" s="221">
        <v>854.15135590591001</v>
      </c>
      <c r="AX29" s="221">
        <v>855.69886357335884</v>
      </c>
      <c r="AY29" s="221">
        <v>854.20260810315494</v>
      </c>
      <c r="AZ29" s="221">
        <v>837.19107974961639</v>
      </c>
      <c r="BA29" s="221">
        <v>816.62823386815751</v>
      </c>
      <c r="BB29" s="221">
        <v>828.8734468457576</v>
      </c>
      <c r="BC29" s="221">
        <v>842.68881936849891</v>
      </c>
      <c r="BD29" s="221">
        <v>844.43199786608659</v>
      </c>
      <c r="BE29" s="221">
        <v>812.12559441417875</v>
      </c>
      <c r="BF29" s="221">
        <v>813.49646553754178</v>
      </c>
      <c r="BG29" s="1451">
        <v>816.10715196069827</v>
      </c>
      <c r="BH29" s="1095">
        <v>820.52450413161478</v>
      </c>
      <c r="BI29" s="214"/>
    </row>
    <row r="30" spans="18:67" ht="17.100000000000001" customHeight="1">
      <c r="S30" s="1080"/>
      <c r="T30" s="1075" t="s">
        <v>1071</v>
      </c>
      <c r="U30" s="1075"/>
      <c r="W30" s="1080"/>
      <c r="X30" s="1075" t="s">
        <v>1082</v>
      </c>
      <c r="Y30" s="1726"/>
      <c r="Z30" s="2399"/>
      <c r="AA30" s="1094">
        <v>8361.5349999999999</v>
      </c>
      <c r="AB30" s="221">
        <v>9345.244999999999</v>
      </c>
      <c r="AC30" s="221">
        <v>10328.954999999998</v>
      </c>
      <c r="AD30" s="221">
        <v>10328.954999999998</v>
      </c>
      <c r="AE30" s="221">
        <v>9837.0999999999985</v>
      </c>
      <c r="AF30" s="221">
        <v>10820.81</v>
      </c>
      <c r="AG30" s="221">
        <v>11580.800000000001</v>
      </c>
      <c r="AH30" s="221">
        <v>10285.01</v>
      </c>
      <c r="AI30" s="221">
        <v>9093.3250000000007</v>
      </c>
      <c r="AJ30" s="221">
        <v>5006.1578033472815</v>
      </c>
      <c r="AK30" s="221">
        <v>2999.0228033472795</v>
      </c>
      <c r="AL30" s="221">
        <v>2188.7162552301261</v>
      </c>
      <c r="AM30" s="221">
        <v>1666.8304184100421</v>
      </c>
      <c r="AN30" s="221">
        <v>1422.2357322175728</v>
      </c>
      <c r="AO30" s="221">
        <v>1236.8148326359824</v>
      </c>
      <c r="AP30" s="221">
        <v>956.40673640167347</v>
      </c>
      <c r="AQ30" s="221">
        <v>1043.1578221757336</v>
      </c>
      <c r="AR30" s="221">
        <v>932.34920135983498</v>
      </c>
      <c r="AS30" s="221">
        <v>896.18429916318098</v>
      </c>
      <c r="AT30" s="221">
        <v>773.63376569037712</v>
      </c>
      <c r="AU30" s="221">
        <v>705.69526569037703</v>
      </c>
      <c r="AV30" s="221">
        <v>774.76176569037648</v>
      </c>
      <c r="AW30" s="221">
        <v>778.07526569037736</v>
      </c>
      <c r="AX30" s="221">
        <v>699.04476569037672</v>
      </c>
      <c r="AY30" s="221">
        <v>654.230265690377</v>
      </c>
      <c r="AZ30" s="221">
        <v>685.69676569037642</v>
      </c>
      <c r="BA30" s="221">
        <v>675.4977656903767</v>
      </c>
      <c r="BB30" s="221">
        <v>638.97876569037646</v>
      </c>
      <c r="BC30" s="221">
        <v>589.62876569037655</v>
      </c>
      <c r="BD30" s="221">
        <v>590.33376569037603</v>
      </c>
      <c r="BE30" s="221">
        <v>588.82976569037635</v>
      </c>
      <c r="BF30" s="221">
        <v>615.78426569037686</v>
      </c>
      <c r="BG30" s="1451">
        <v>580.98076569037642</v>
      </c>
      <c r="BH30" s="1095">
        <v>660.90426569037641</v>
      </c>
      <c r="BI30" s="214"/>
    </row>
    <row r="31" spans="18:67" ht="17.100000000000001" customHeight="1">
      <c r="S31" s="1080"/>
      <c r="T31" s="1075" t="s">
        <v>1066</v>
      </c>
      <c r="U31" s="1075"/>
      <c r="W31" s="1080"/>
      <c r="X31" s="1075" t="s">
        <v>1078</v>
      </c>
      <c r="Y31" s="1726"/>
      <c r="Z31" s="2399"/>
      <c r="AA31" s="1096">
        <v>151.04182413706224</v>
      </c>
      <c r="AB31" s="225">
        <v>130.31872008062484</v>
      </c>
      <c r="AC31" s="225">
        <v>110.30612244897961</v>
      </c>
      <c r="AD31" s="225">
        <v>115.842151675485</v>
      </c>
      <c r="AE31" s="225">
        <v>112.52645502645503</v>
      </c>
      <c r="AF31" s="225">
        <v>117.5</v>
      </c>
      <c r="AG31" s="225">
        <v>141</v>
      </c>
      <c r="AH31" s="225">
        <v>188</v>
      </c>
      <c r="AI31" s="225">
        <v>399.5</v>
      </c>
      <c r="AJ31" s="225">
        <v>634.5</v>
      </c>
      <c r="AK31" s="225">
        <v>1008.7845</v>
      </c>
      <c r="AL31" s="225">
        <v>1127.577</v>
      </c>
      <c r="AM31" s="225">
        <v>1117.1665</v>
      </c>
      <c r="AN31" s="225">
        <v>1105.5149246861924</v>
      </c>
      <c r="AO31" s="225">
        <v>1103.5420062761507</v>
      </c>
      <c r="AP31" s="225">
        <v>1137.9182782426778</v>
      </c>
      <c r="AQ31" s="225">
        <v>1033.0141799163182</v>
      </c>
      <c r="AR31" s="225">
        <v>1067.3503347280334</v>
      </c>
      <c r="AS31" s="225">
        <v>633.48950000000002</v>
      </c>
      <c r="AT31" s="225">
        <v>203.76849999999996</v>
      </c>
      <c r="AU31" s="225">
        <v>302.75049999999999</v>
      </c>
      <c r="AV31" s="225">
        <v>182.125</v>
      </c>
      <c r="AW31" s="225">
        <v>190.58500000000001</v>
      </c>
      <c r="AX31" s="225">
        <v>161.11600000000001</v>
      </c>
      <c r="AY31" s="225">
        <v>189.88</v>
      </c>
      <c r="AZ31" s="225">
        <v>242.37899999999999</v>
      </c>
      <c r="BA31" s="225">
        <v>324.6995</v>
      </c>
      <c r="BB31" s="225">
        <v>254.24650000000003</v>
      </c>
      <c r="BC31" s="225">
        <v>281.13049999999998</v>
      </c>
      <c r="BD31" s="225">
        <v>260.87350000000004</v>
      </c>
      <c r="BE31" s="225">
        <v>301.01150000000001</v>
      </c>
      <c r="BF31" s="225">
        <v>324.44099999999997</v>
      </c>
      <c r="BG31" s="1452">
        <v>290.97699999999998</v>
      </c>
      <c r="BH31" s="1097">
        <v>216.74050000000003</v>
      </c>
      <c r="BI31" s="214"/>
    </row>
    <row r="32" spans="18:67" ht="17.100000000000001" customHeight="1">
      <c r="S32" s="1080"/>
      <c r="T32" s="1075" t="s">
        <v>1057</v>
      </c>
      <c r="U32" s="1075"/>
      <c r="W32" s="1080"/>
      <c r="X32" s="1075" t="s">
        <v>1059</v>
      </c>
      <c r="Y32" s="1726"/>
      <c r="Z32" s="2399"/>
      <c r="AA32" s="1096">
        <v>837.74178123182014</v>
      </c>
      <c r="AB32" s="225">
        <v>936.29963784732854</v>
      </c>
      <c r="AC32" s="225">
        <v>1034.8574944628367</v>
      </c>
      <c r="AD32" s="225">
        <v>1034.8574944628367</v>
      </c>
      <c r="AE32" s="225">
        <v>985.57856615508251</v>
      </c>
      <c r="AF32" s="225">
        <v>1084.136422770591</v>
      </c>
      <c r="AG32" s="225">
        <v>1155.5704908741752</v>
      </c>
      <c r="AH32" s="225">
        <v>1397.679268790889</v>
      </c>
      <c r="AI32" s="225">
        <v>1399.451547179068</v>
      </c>
      <c r="AJ32" s="225">
        <v>1431.5039345825987</v>
      </c>
      <c r="AK32" s="225">
        <v>1591.7307709231743</v>
      </c>
      <c r="AL32" s="225">
        <v>1159.3725098539624</v>
      </c>
      <c r="AM32" s="225">
        <v>1189.4211032908038</v>
      </c>
      <c r="AN32" s="225">
        <v>1196.4785513696279</v>
      </c>
      <c r="AO32" s="225">
        <v>1317.6534413861418</v>
      </c>
      <c r="AP32" s="225">
        <v>1173.6683887829433</v>
      </c>
      <c r="AQ32" s="225">
        <v>988.42973847521625</v>
      </c>
      <c r="AR32" s="225">
        <v>921.84592812841538</v>
      </c>
      <c r="AS32" s="225">
        <v>723.06248110053605</v>
      </c>
      <c r="AT32" s="225">
        <v>442.45577181583565</v>
      </c>
      <c r="AU32" s="225">
        <v>473.24321052506872</v>
      </c>
      <c r="AV32" s="225">
        <v>396.03391491838369</v>
      </c>
      <c r="AW32" s="225">
        <v>358.24980751810853</v>
      </c>
      <c r="AX32" s="225">
        <v>355.958967823254</v>
      </c>
      <c r="AY32" s="225">
        <v>331.19565405780577</v>
      </c>
      <c r="AZ32" s="225">
        <v>356.72637996722528</v>
      </c>
      <c r="BA32" s="225">
        <v>377.73121257961429</v>
      </c>
      <c r="BB32" s="225">
        <v>392.58727938516984</v>
      </c>
      <c r="BC32" s="225">
        <v>338.8082402984399</v>
      </c>
      <c r="BD32" s="225">
        <v>315.7280974434438</v>
      </c>
      <c r="BE32" s="225">
        <v>343.06689238151517</v>
      </c>
      <c r="BF32" s="225">
        <v>300.24819351266297</v>
      </c>
      <c r="BG32" s="1452">
        <v>299.05235513444865</v>
      </c>
      <c r="BH32" s="1097">
        <v>272.77861489324692</v>
      </c>
      <c r="BI32" s="214"/>
    </row>
    <row r="33" spans="1:67" ht="17.100000000000001" customHeight="1">
      <c r="S33" s="1080"/>
      <c r="T33" s="1075" t="s">
        <v>1058</v>
      </c>
      <c r="U33" s="1075"/>
      <c r="W33" s="1080"/>
      <c r="X33" s="1075" t="s">
        <v>293</v>
      </c>
      <c r="Y33" s="1726"/>
      <c r="Z33" s="2399"/>
      <c r="AA33" s="1096">
        <v>112.98368454545454</v>
      </c>
      <c r="AB33" s="225">
        <v>126.27588272727272</v>
      </c>
      <c r="AC33" s="225">
        <v>139.5680809090909</v>
      </c>
      <c r="AD33" s="225">
        <v>139.5680809090909</v>
      </c>
      <c r="AE33" s="225">
        <v>132.92198181818182</v>
      </c>
      <c r="AF33" s="225">
        <v>146.21418</v>
      </c>
      <c r="AG33" s="225">
        <v>424.8612</v>
      </c>
      <c r="AH33" s="225">
        <v>552.10383000000013</v>
      </c>
      <c r="AI33" s="225">
        <v>668.34422999999992</v>
      </c>
      <c r="AJ33" s="225">
        <v>894.88103399999989</v>
      </c>
      <c r="AK33" s="225">
        <v>904.17519000000004</v>
      </c>
      <c r="AL33" s="225">
        <v>849.31631999999979</v>
      </c>
      <c r="AM33" s="225">
        <v>930.387654</v>
      </c>
      <c r="AN33" s="225">
        <v>880.33956299999988</v>
      </c>
      <c r="AO33" s="225">
        <v>876.20769900000005</v>
      </c>
      <c r="AP33" s="225">
        <v>733.61397599999998</v>
      </c>
      <c r="AQ33" s="225">
        <v>590.00927876999981</v>
      </c>
      <c r="AR33" s="225">
        <v>376.7316545812501</v>
      </c>
      <c r="AS33" s="225">
        <v>305.01088142064322</v>
      </c>
      <c r="AT33" s="225">
        <v>205.51157654902909</v>
      </c>
      <c r="AU33" s="225">
        <v>277.13056499999993</v>
      </c>
      <c r="AV33" s="225">
        <v>203.99779044000005</v>
      </c>
      <c r="AW33" s="225">
        <v>177.32992041</v>
      </c>
      <c r="AX33" s="225">
        <v>175.05867689999997</v>
      </c>
      <c r="AY33" s="225">
        <v>196.93670220000001</v>
      </c>
      <c r="AZ33" s="225">
        <v>197.12642193000008</v>
      </c>
      <c r="BA33" s="225">
        <v>161.40563892642501</v>
      </c>
      <c r="BB33" s="225">
        <v>167.65698694500006</v>
      </c>
      <c r="BC33" s="225">
        <v>172.03655340000012</v>
      </c>
      <c r="BD33" s="225">
        <v>151.66972521</v>
      </c>
      <c r="BE33" s="225">
        <v>143.04070287000033</v>
      </c>
      <c r="BF33" s="225">
        <v>132.60034800000003</v>
      </c>
      <c r="BG33" s="1452">
        <v>124.07647499126981</v>
      </c>
      <c r="BH33" s="1097">
        <v>72.394806691757523</v>
      </c>
      <c r="BI33" s="214"/>
    </row>
    <row r="34" spans="1:67" ht="17.100000000000001" customHeight="1">
      <c r="S34" s="1725"/>
      <c r="T34" s="1075" t="s">
        <v>1047</v>
      </c>
      <c r="U34" s="1075"/>
      <c r="W34" s="1725"/>
      <c r="X34" s="1800" t="s">
        <v>852</v>
      </c>
      <c r="Y34" s="1799"/>
      <c r="Z34" s="2399"/>
      <c r="AA34" s="1094">
        <v>3577.3409090909086</v>
      </c>
      <c r="AB34" s="221">
        <v>3998.2045454545464</v>
      </c>
      <c r="AC34" s="221">
        <v>4419.0681818181829</v>
      </c>
      <c r="AD34" s="221">
        <v>4419.0681818181829</v>
      </c>
      <c r="AE34" s="221">
        <v>4208.6363636363631</v>
      </c>
      <c r="AF34" s="221">
        <v>4629.5</v>
      </c>
      <c r="AG34" s="221">
        <v>4112.5</v>
      </c>
      <c r="AH34" s="221">
        <v>2538</v>
      </c>
      <c r="AI34" s="221">
        <v>2068</v>
      </c>
      <c r="AJ34" s="221">
        <v>1504</v>
      </c>
      <c r="AK34" s="221">
        <v>846</v>
      </c>
      <c r="AL34" s="221">
        <v>775.5</v>
      </c>
      <c r="AM34" s="221">
        <v>846</v>
      </c>
      <c r="AN34" s="221">
        <v>799</v>
      </c>
      <c r="AO34" s="221">
        <v>752</v>
      </c>
      <c r="AP34" s="221">
        <v>958.79999999999984</v>
      </c>
      <c r="AQ34" s="221">
        <v>1343.4949999999999</v>
      </c>
      <c r="AR34" s="221">
        <v>1178.7599999999998</v>
      </c>
      <c r="AS34" s="221">
        <v>1266.6500000000003</v>
      </c>
      <c r="AT34" s="221">
        <v>239.69999999999996</v>
      </c>
      <c r="AU34" s="221">
        <v>195.05000000000007</v>
      </c>
      <c r="AV34" s="221">
        <v>136.30000000000004</v>
      </c>
      <c r="AW34" s="221">
        <v>126.90000000000003</v>
      </c>
      <c r="AX34" s="222">
        <v>95.644999999999982</v>
      </c>
      <c r="AY34" s="222">
        <v>63.450000000000017</v>
      </c>
      <c r="AZ34" s="222">
        <v>54.049999999999983</v>
      </c>
      <c r="BA34" s="222">
        <v>51.700000000000017</v>
      </c>
      <c r="BB34" s="222">
        <v>41.947499215602875</v>
      </c>
      <c r="BC34" s="222">
        <v>46.952999904751785</v>
      </c>
      <c r="BD34" s="222">
        <v>41.383500173687935</v>
      </c>
      <c r="BE34" s="222">
        <v>53.627000123262405</v>
      </c>
      <c r="BF34" s="222">
        <v>47.023499999999999</v>
      </c>
      <c r="BG34" s="1454">
        <v>33.736599999999989</v>
      </c>
      <c r="BH34" s="1100">
        <v>23.5</v>
      </c>
      <c r="BI34" s="214"/>
    </row>
    <row r="35" spans="1:67" ht="17.100000000000001" customHeight="1">
      <c r="S35" s="1082" t="s">
        <v>460</v>
      </c>
      <c r="T35" s="27"/>
      <c r="U35" s="1083"/>
      <c r="W35" s="1082" t="s">
        <v>460</v>
      </c>
      <c r="X35" s="27"/>
      <c r="Y35" s="2392"/>
      <c r="Z35" s="284"/>
      <c r="AA35" s="2158">
        <f>SUM(AA36:AA38)</f>
        <v>27.969977540117149</v>
      </c>
      <c r="AB35" s="2159">
        <f>SUM(AB36:AB38)</f>
        <v>27.969977540117149</v>
      </c>
      <c r="AC35" s="2159">
        <f>SUM(AC36:AC38)</f>
        <v>27.969977540117149</v>
      </c>
      <c r="AD35" s="2159">
        <f t="shared" ref="AD35:BA35" si="8">SUM(AD36:AD38)</f>
        <v>37.293303386822863</v>
      </c>
      <c r="AE35" s="2159">
        <f t="shared" si="8"/>
        <v>65.263280926939998</v>
      </c>
      <c r="AF35" s="2159">
        <f t="shared" si="8"/>
        <v>172.4815281640557</v>
      </c>
      <c r="AG35" s="2159">
        <f t="shared" si="8"/>
        <v>164.42540966801653</v>
      </c>
      <c r="AH35" s="2159">
        <f t="shared" si="8"/>
        <v>148.48545405226307</v>
      </c>
      <c r="AI35" s="2159">
        <f t="shared" si="8"/>
        <v>164.99213307839256</v>
      </c>
      <c r="AJ35" s="2159">
        <f t="shared" si="8"/>
        <v>275.30148878025642</v>
      </c>
      <c r="AK35" s="2159">
        <f t="shared" si="8"/>
        <v>258.17810110127044</v>
      </c>
      <c r="AL35" s="2159">
        <f t="shared" si="8"/>
        <v>264.98538343032186</v>
      </c>
      <c r="AM35" s="2159">
        <f t="shared" si="8"/>
        <v>332.1376011609118</v>
      </c>
      <c r="AN35" s="2159">
        <f t="shared" si="8"/>
        <v>377.28584676483075</v>
      </c>
      <c r="AO35" s="2159">
        <f t="shared" si="8"/>
        <v>437.96230017126317</v>
      </c>
      <c r="AP35" s="2159">
        <f t="shared" si="8"/>
        <v>1362.55496717186</v>
      </c>
      <c r="AQ35" s="2159">
        <f t="shared" si="8"/>
        <v>1293.6141739175309</v>
      </c>
      <c r="AR35" s="2159">
        <f t="shared" si="8"/>
        <v>1462.3679972000032</v>
      </c>
      <c r="AS35" s="2159">
        <f t="shared" si="8"/>
        <v>1365.0464767653943</v>
      </c>
      <c r="AT35" s="2159">
        <f t="shared" si="8"/>
        <v>1250.504053956726</v>
      </c>
      <c r="AU35" s="2159">
        <f t="shared" si="8"/>
        <v>1423.4198929407041</v>
      </c>
      <c r="AV35" s="2159">
        <f t="shared" si="8"/>
        <v>1668.8751465895884</v>
      </c>
      <c r="AW35" s="2159">
        <f t="shared" si="8"/>
        <v>1398.5930038727408</v>
      </c>
      <c r="AX35" s="2159">
        <f t="shared" si="8"/>
        <v>1504.2852535213401</v>
      </c>
      <c r="AY35" s="2159">
        <f t="shared" si="8"/>
        <v>1041.8021794246881</v>
      </c>
      <c r="AZ35" s="2159">
        <f t="shared" si="8"/>
        <v>524.43295489889135</v>
      </c>
      <c r="BA35" s="2159">
        <f t="shared" si="8"/>
        <v>581.52760842465796</v>
      </c>
      <c r="BB35" s="2159">
        <f t="shared" ref="BB35:BG35" si="9">SUM(BB36:BB38)</f>
        <v>406.84616542730998</v>
      </c>
      <c r="BC35" s="2159">
        <f t="shared" si="9"/>
        <v>276.06154339246029</v>
      </c>
      <c r="BD35" s="2159">
        <f t="shared" si="9"/>
        <v>256.83207867112117</v>
      </c>
      <c r="BE35" s="2159">
        <f t="shared" si="9"/>
        <v>292.79076448579787</v>
      </c>
      <c r="BF35" s="2159">
        <f t="shared" si="9"/>
        <v>331.52627938079831</v>
      </c>
      <c r="BG35" s="2160">
        <f t="shared" si="9"/>
        <v>336.30302931050926</v>
      </c>
      <c r="BH35" s="2161">
        <f t="shared" ref="BH35" si="10">SUM(BH36:BH38)</f>
        <v>206.09157438430054</v>
      </c>
      <c r="BI35" s="214"/>
    </row>
    <row r="36" spans="1:67" ht="17.100000000000001" customHeight="1">
      <c r="S36" s="1082"/>
      <c r="T36" s="1076" t="s">
        <v>1057</v>
      </c>
      <c r="U36" s="1076"/>
      <c r="W36" s="1082"/>
      <c r="X36" s="1075" t="s">
        <v>1059</v>
      </c>
      <c r="Y36" s="1726"/>
      <c r="Z36" s="2401"/>
      <c r="AA36" s="1101">
        <v>22.989261750171202</v>
      </c>
      <c r="AB36" s="222">
        <v>22.989261750171202</v>
      </c>
      <c r="AC36" s="222">
        <v>22.989261750171202</v>
      </c>
      <c r="AD36" s="222">
        <v>30.652349000228266</v>
      </c>
      <c r="AE36" s="222">
        <v>53.641610750399465</v>
      </c>
      <c r="AF36" s="221">
        <v>141.7671141260557</v>
      </c>
      <c r="AG36" s="221">
        <v>142.32791701686654</v>
      </c>
      <c r="AH36" s="221">
        <v>104.70648775091304</v>
      </c>
      <c r="AI36" s="221">
        <v>99.99600031039256</v>
      </c>
      <c r="AJ36" s="221">
        <v>178.24607124390644</v>
      </c>
      <c r="AK36" s="221">
        <v>83.865233683770441</v>
      </c>
      <c r="AL36" s="221">
        <v>98.758917130721855</v>
      </c>
      <c r="AM36" s="221">
        <v>140.28847971091173</v>
      </c>
      <c r="AN36" s="221">
        <v>109.79655056483071</v>
      </c>
      <c r="AO36" s="221">
        <v>152.92972752126303</v>
      </c>
      <c r="AP36" s="221">
        <v>135.66622017186</v>
      </c>
      <c r="AQ36" s="221">
        <v>162.7260102325306</v>
      </c>
      <c r="AR36" s="221">
        <v>206.53403772875353</v>
      </c>
      <c r="AS36" s="221">
        <v>191.47972337469679</v>
      </c>
      <c r="AT36" s="221">
        <v>153.43543883959222</v>
      </c>
      <c r="AU36" s="221">
        <v>160.64766280345441</v>
      </c>
      <c r="AV36" s="221">
        <v>147.27818619208801</v>
      </c>
      <c r="AW36" s="221">
        <v>149.13918233024128</v>
      </c>
      <c r="AX36" s="221">
        <v>93.231493814840519</v>
      </c>
      <c r="AY36" s="221">
        <v>114.31320015118835</v>
      </c>
      <c r="AZ36" s="221">
        <v>125.32379467149131</v>
      </c>
      <c r="BA36" s="221">
        <v>159.05868679199526</v>
      </c>
      <c r="BB36" s="221">
        <v>167.1863188279585</v>
      </c>
      <c r="BC36" s="221">
        <v>202.02170344512189</v>
      </c>
      <c r="BD36" s="221">
        <v>221.31199124664272</v>
      </c>
      <c r="BE36" s="221">
        <v>260.87522458746793</v>
      </c>
      <c r="BF36" s="221">
        <v>291.45397950829829</v>
      </c>
      <c r="BG36" s="1451">
        <v>303.13038262675923</v>
      </c>
      <c r="BH36" s="1095">
        <v>184.39104258979191</v>
      </c>
      <c r="BI36" s="214"/>
    </row>
    <row r="37" spans="1:67" ht="17.100000000000001" customHeight="1">
      <c r="S37" s="1082"/>
      <c r="T37" s="1076" t="s">
        <v>1046</v>
      </c>
      <c r="U37" s="1076"/>
      <c r="W37" s="1082"/>
      <c r="X37" s="1800" t="s">
        <v>853</v>
      </c>
      <c r="Y37" s="1799"/>
      <c r="Z37" s="2401"/>
      <c r="AA37" s="1101">
        <v>2.6108108108108103</v>
      </c>
      <c r="AB37" s="222">
        <v>2.6108108108108103</v>
      </c>
      <c r="AC37" s="222">
        <v>2.6108108108108103</v>
      </c>
      <c r="AD37" s="222">
        <v>3.4810810810810806</v>
      </c>
      <c r="AE37" s="222">
        <v>6.0918918918918923</v>
      </c>
      <c r="AF37" s="222">
        <v>16.100000000000001</v>
      </c>
      <c r="AG37" s="222">
        <v>16.100000000000001</v>
      </c>
      <c r="AH37" s="222">
        <v>16.100000000000001</v>
      </c>
      <c r="AI37" s="222">
        <v>32.200000000000003</v>
      </c>
      <c r="AJ37" s="222">
        <v>48.29999999999999</v>
      </c>
      <c r="AK37" s="221">
        <v>112.7</v>
      </c>
      <c r="AL37" s="221">
        <v>112.7</v>
      </c>
      <c r="AM37" s="221">
        <v>144.90000000000003</v>
      </c>
      <c r="AN37" s="221">
        <v>128.80000000000001</v>
      </c>
      <c r="AO37" s="221">
        <v>130.41</v>
      </c>
      <c r="AP37" s="221">
        <v>1160.81</v>
      </c>
      <c r="AQ37" s="221">
        <v>1051.3300000000002</v>
      </c>
      <c r="AR37" s="221">
        <v>1149.5399999999995</v>
      </c>
      <c r="AS37" s="221">
        <v>1144.71</v>
      </c>
      <c r="AT37" s="221">
        <v>1075.4800000000002</v>
      </c>
      <c r="AU37" s="221">
        <v>1238.0899999999995</v>
      </c>
      <c r="AV37" s="221">
        <v>1498.9100000000003</v>
      </c>
      <c r="AW37" s="221">
        <v>1230.0399999999995</v>
      </c>
      <c r="AX37" s="221">
        <v>1391.0399999999995</v>
      </c>
      <c r="AY37" s="221">
        <v>902.97493999999983</v>
      </c>
      <c r="AZ37" s="221">
        <v>378.35</v>
      </c>
      <c r="BA37" s="221">
        <v>404.11000614166261</v>
      </c>
      <c r="BB37" s="221">
        <v>219.12100406885148</v>
      </c>
      <c r="BC37" s="222">
        <v>54.256999596953392</v>
      </c>
      <c r="BD37" s="222">
        <v>18.031999596953387</v>
      </c>
      <c r="BE37" s="222">
        <v>14.143366818130016</v>
      </c>
      <c r="BF37" s="222">
        <v>22.356459999999998</v>
      </c>
      <c r="BG37" s="1454">
        <v>19.158999999999999</v>
      </c>
      <c r="BH37" s="1100">
        <v>13.524000000000004</v>
      </c>
      <c r="BI37" s="214"/>
    </row>
    <row r="38" spans="1:67" ht="17.100000000000001" customHeight="1" thickBot="1">
      <c r="S38" s="1082"/>
      <c r="T38" s="1084" t="s">
        <v>1058</v>
      </c>
      <c r="U38" s="1084"/>
      <c r="W38" s="1082"/>
      <c r="X38" s="1084" t="s">
        <v>293</v>
      </c>
      <c r="Y38" s="2393"/>
      <c r="Z38" s="2401"/>
      <c r="AA38" s="1102">
        <v>2.3699049791351356</v>
      </c>
      <c r="AB38" s="229">
        <v>2.3699049791351356</v>
      </c>
      <c r="AC38" s="229">
        <v>2.3699049791351356</v>
      </c>
      <c r="AD38" s="229">
        <v>3.1598733055135138</v>
      </c>
      <c r="AE38" s="229">
        <v>5.529778284648649</v>
      </c>
      <c r="AF38" s="229">
        <v>14.614414038000003</v>
      </c>
      <c r="AG38" s="229">
        <v>5.9974926511500035</v>
      </c>
      <c r="AH38" s="229">
        <v>27.67896630135002</v>
      </c>
      <c r="AI38" s="229">
        <v>32.796132768000021</v>
      </c>
      <c r="AJ38" s="229">
        <v>48.755417536350002</v>
      </c>
      <c r="AK38" s="229">
        <v>61.612867417500027</v>
      </c>
      <c r="AL38" s="229">
        <v>53.526466299599996</v>
      </c>
      <c r="AM38" s="229">
        <v>46.949121450000014</v>
      </c>
      <c r="AN38" s="230">
        <v>138.68929620000003</v>
      </c>
      <c r="AO38" s="230">
        <v>154.62257265000011</v>
      </c>
      <c r="AP38" s="229">
        <v>66.078747000000106</v>
      </c>
      <c r="AQ38" s="229">
        <v>79.558163685000125</v>
      </c>
      <c r="AR38" s="230">
        <v>106.29395947125026</v>
      </c>
      <c r="AS38" s="229">
        <v>28.856753390697655</v>
      </c>
      <c r="AT38" s="229">
        <v>21.58861511713339</v>
      </c>
      <c r="AU38" s="229">
        <v>24.682230137250041</v>
      </c>
      <c r="AV38" s="229">
        <v>22.68696039750003</v>
      </c>
      <c r="AW38" s="229">
        <v>19.413821542500031</v>
      </c>
      <c r="AX38" s="229">
        <v>20.013759706500032</v>
      </c>
      <c r="AY38" s="229">
        <v>24.514039273500043</v>
      </c>
      <c r="AZ38" s="229">
        <v>20.759160227400038</v>
      </c>
      <c r="BA38" s="229">
        <v>18.358915491000033</v>
      </c>
      <c r="BB38" s="229">
        <v>20.538842530500034</v>
      </c>
      <c r="BC38" s="229">
        <v>19.782840350385026</v>
      </c>
      <c r="BD38" s="229">
        <v>17.488087827525025</v>
      </c>
      <c r="BE38" s="229">
        <v>17.772173080199934</v>
      </c>
      <c r="BF38" s="229">
        <v>17.715839872500034</v>
      </c>
      <c r="BG38" s="1455">
        <v>14.013646683750023</v>
      </c>
      <c r="BH38" s="1103">
        <v>8.1765317945086267</v>
      </c>
      <c r="BI38" s="214"/>
    </row>
    <row r="39" spans="1:67" ht="17.100000000000001" customHeight="1" thickTop="1" thickBot="1">
      <c r="B39" s="22" t="s">
        <v>17</v>
      </c>
      <c r="S39" s="1085" t="s">
        <v>25</v>
      </c>
      <c r="T39" s="1723"/>
      <c r="U39" s="1086"/>
      <c r="W39" s="1085" t="s">
        <v>295</v>
      </c>
      <c r="X39" s="1723"/>
      <c r="Y39" s="1723"/>
      <c r="Z39" s="2399"/>
      <c r="AA39" s="2162">
        <f>AA5+AA21+AA28+AA35</f>
        <v>33364.366226122023</v>
      </c>
      <c r="AB39" s="2163">
        <f t="shared" ref="AB39:BD39" si="11">AB5+AB21+AB28+AB35</f>
        <v>36886.31428424309</v>
      </c>
      <c r="AC39" s="2163">
        <f t="shared" si="11"/>
        <v>38867.947169487226</v>
      </c>
      <c r="AD39" s="2163">
        <f t="shared" si="11"/>
        <v>42383.507780483553</v>
      </c>
      <c r="AE39" s="2163">
        <f t="shared" si="11"/>
        <v>46514.617148899779</v>
      </c>
      <c r="AF39" s="2163">
        <f t="shared" si="11"/>
        <v>55555.310357114387</v>
      </c>
      <c r="AG39" s="2163">
        <f t="shared" si="11"/>
        <v>56244.792439864155</v>
      </c>
      <c r="AH39" s="2163">
        <f t="shared" si="11"/>
        <v>55220.524394650405</v>
      </c>
      <c r="AI39" s="2163">
        <f t="shared" si="11"/>
        <v>50160.719258566962</v>
      </c>
      <c r="AJ39" s="2163">
        <f t="shared" si="11"/>
        <v>43406.75802255173</v>
      </c>
      <c r="AK39" s="2163">
        <f t="shared" si="11"/>
        <v>38725.346780509957</v>
      </c>
      <c r="AL39" s="2163">
        <f t="shared" si="11"/>
        <v>32811.160347242294</v>
      </c>
      <c r="AM39" s="2163">
        <f t="shared" si="11"/>
        <v>29333.447935285898</v>
      </c>
      <c r="AN39" s="2163">
        <f t="shared" si="11"/>
        <v>28711.568470096972</v>
      </c>
      <c r="AO39" s="2163">
        <f t="shared" si="11"/>
        <v>25753.853178337053</v>
      </c>
      <c r="AP39" s="2163">
        <f t="shared" si="11"/>
        <v>25780.665695000316</v>
      </c>
      <c r="AQ39" s="2163">
        <f t="shared" si="11"/>
        <v>27136.706570852948</v>
      </c>
      <c r="AR39" s="2163">
        <f t="shared" si="11"/>
        <v>26892.752642085878</v>
      </c>
      <c r="AS39" s="2163">
        <f t="shared" si="11"/>
        <v>25657.684556708347</v>
      </c>
      <c r="AT39" s="2163">
        <f t="shared" si="11"/>
        <v>22766.851764452564</v>
      </c>
      <c r="AU39" s="2163">
        <f t="shared" si="11"/>
        <v>24712.172532590426</v>
      </c>
      <c r="AV39" s="2163">
        <f t="shared" si="11"/>
        <v>26012.333169594898</v>
      </c>
      <c r="AW39" s="2163">
        <f t="shared" si="11"/>
        <v>27294.666748809777</v>
      </c>
      <c r="AX39" s="2163">
        <f t="shared" si="11"/>
        <v>28876.360678612793</v>
      </c>
      <c r="AY39" s="2163">
        <f t="shared" si="11"/>
        <v>30655.68177213395</v>
      </c>
      <c r="AZ39" s="2163">
        <f t="shared" si="11"/>
        <v>32671.22960120704</v>
      </c>
      <c r="BA39" s="2163">
        <f t="shared" si="11"/>
        <v>34486.065279316281</v>
      </c>
      <c r="BB39" s="2163">
        <f t="shared" si="11"/>
        <v>35357.274625857492</v>
      </c>
      <c r="BC39" s="2163">
        <f t="shared" si="11"/>
        <v>36170.273642928245</v>
      </c>
      <c r="BD39" s="2163">
        <f t="shared" si="11"/>
        <v>37596.683959784845</v>
      </c>
      <c r="BE39" s="2163">
        <f>BE5+BE21+BE28+BE35</f>
        <v>38936.080943787718</v>
      </c>
      <c r="BF39" s="2163">
        <f>BF5+BF21+BF28+BF35</f>
        <v>39242.245727325455</v>
      </c>
      <c r="BG39" s="2164">
        <f>BG5+BG21+BG28+BG35</f>
        <v>38519.260881277885</v>
      </c>
      <c r="BH39" s="2165">
        <f>BH5+BH21+BH28+BH35</f>
        <v>37025.930201464435</v>
      </c>
      <c r="BI39" s="214"/>
      <c r="BM39" s="215"/>
      <c r="BN39" s="215"/>
      <c r="BO39" s="215"/>
    </row>
    <row r="40" spans="1:67" s="28" customFormat="1" ht="17.100000000000001" customHeight="1">
      <c r="V40" s="1292"/>
      <c r="Z40" s="2399"/>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M40" s="231"/>
      <c r="BN40" s="231"/>
      <c r="BO40" s="231"/>
    </row>
    <row r="41" spans="1:67">
      <c r="AF41" s="232"/>
      <c r="BM41" s="233"/>
      <c r="BN41" s="233"/>
      <c r="BO41" s="233"/>
    </row>
    <row r="42" spans="1:67" ht="15.75" thickBot="1">
      <c r="S42" s="22" t="s">
        <v>68</v>
      </c>
      <c r="W42" s="22" t="s">
        <v>897</v>
      </c>
    </row>
    <row r="43" spans="1:67">
      <c r="S43" s="1778"/>
      <c r="T43" s="1779"/>
      <c r="U43" s="1780"/>
      <c r="W43" s="1778"/>
      <c r="X43" s="1779"/>
      <c r="Y43" s="2387"/>
      <c r="Z43" s="2398"/>
      <c r="AA43" s="1747">
        <v>1990</v>
      </c>
      <c r="AB43" s="1792">
        <f t="shared" ref="AB43:AP43" si="12">AA43+1</f>
        <v>1991</v>
      </c>
      <c r="AC43" s="1792">
        <f t="shared" si="12"/>
        <v>1992</v>
      </c>
      <c r="AD43" s="1792">
        <f t="shared" si="12"/>
        <v>1993</v>
      </c>
      <c r="AE43" s="1792">
        <f t="shared" si="12"/>
        <v>1994</v>
      </c>
      <c r="AF43" s="1792">
        <v>1995</v>
      </c>
      <c r="AG43" s="1792">
        <f t="shared" si="12"/>
        <v>1996</v>
      </c>
      <c r="AH43" s="1792">
        <f t="shared" si="12"/>
        <v>1997</v>
      </c>
      <c r="AI43" s="1792">
        <f t="shared" si="12"/>
        <v>1998</v>
      </c>
      <c r="AJ43" s="1792">
        <f t="shared" si="12"/>
        <v>1999</v>
      </c>
      <c r="AK43" s="1792">
        <f t="shared" si="12"/>
        <v>2000</v>
      </c>
      <c r="AL43" s="1792">
        <f t="shared" si="12"/>
        <v>2001</v>
      </c>
      <c r="AM43" s="1792">
        <f t="shared" si="12"/>
        <v>2002</v>
      </c>
      <c r="AN43" s="1792">
        <f t="shared" si="12"/>
        <v>2003</v>
      </c>
      <c r="AO43" s="1792">
        <f t="shared" si="12"/>
        <v>2004</v>
      </c>
      <c r="AP43" s="1792">
        <f t="shared" si="12"/>
        <v>2005</v>
      </c>
      <c r="AQ43" s="1792">
        <f t="shared" ref="AQ43:AZ43" si="13">AP43+1</f>
        <v>2006</v>
      </c>
      <c r="AR43" s="1792">
        <f t="shared" si="13"/>
        <v>2007</v>
      </c>
      <c r="AS43" s="1792">
        <f t="shared" si="13"/>
        <v>2008</v>
      </c>
      <c r="AT43" s="1792">
        <f t="shared" si="13"/>
        <v>2009</v>
      </c>
      <c r="AU43" s="1792">
        <f t="shared" si="13"/>
        <v>2010</v>
      </c>
      <c r="AV43" s="1792">
        <f t="shared" si="13"/>
        <v>2011</v>
      </c>
      <c r="AW43" s="1792">
        <f t="shared" si="13"/>
        <v>2012</v>
      </c>
      <c r="AX43" s="1792">
        <f t="shared" si="13"/>
        <v>2013</v>
      </c>
      <c r="AY43" s="1792">
        <f t="shared" si="13"/>
        <v>2014</v>
      </c>
      <c r="AZ43" s="1792">
        <f t="shared" si="13"/>
        <v>2015</v>
      </c>
      <c r="BA43" s="1792">
        <f t="shared" ref="BA43:BH43" si="14">AZ43+1</f>
        <v>2016</v>
      </c>
      <c r="BB43" s="1792">
        <f t="shared" si="14"/>
        <v>2017</v>
      </c>
      <c r="BC43" s="1792">
        <f t="shared" si="14"/>
        <v>2018</v>
      </c>
      <c r="BD43" s="1792">
        <f t="shared" si="14"/>
        <v>2019</v>
      </c>
      <c r="BE43" s="1792">
        <f t="shared" si="14"/>
        <v>2020</v>
      </c>
      <c r="BF43" s="1792">
        <f t="shared" si="14"/>
        <v>2021</v>
      </c>
      <c r="BG43" s="1792">
        <f t="shared" si="14"/>
        <v>2022</v>
      </c>
      <c r="BH43" s="1749">
        <f t="shared" si="14"/>
        <v>2023</v>
      </c>
      <c r="BI43" s="188"/>
    </row>
    <row r="44" spans="1:67" ht="17.100000000000001" customHeight="1">
      <c r="A44" s="1888"/>
      <c r="S44" s="1074" t="s">
        <v>15</v>
      </c>
      <c r="T44" s="1"/>
      <c r="U44" s="1087"/>
      <c r="W44" s="1074" t="s">
        <v>15</v>
      </c>
      <c r="X44" s="1"/>
      <c r="Y44" s="1531"/>
      <c r="Z44" s="235"/>
      <c r="AA44" s="2405">
        <f>SUM(AA45,AA50:AA59)</f>
        <v>0.99999999999999989</v>
      </c>
      <c r="AB44" s="234">
        <f t="shared" ref="AB44:BG44" si="15">SUM(AB45,AB50:AB59)</f>
        <v>1</v>
      </c>
      <c r="AC44" s="234">
        <f t="shared" si="15"/>
        <v>0.99999999999999989</v>
      </c>
      <c r="AD44" s="234">
        <f t="shared" si="15"/>
        <v>1</v>
      </c>
      <c r="AE44" s="234">
        <f t="shared" si="15"/>
        <v>1.0000000000000002</v>
      </c>
      <c r="AF44" s="234">
        <f>SUM(AF45,AF50:AF59)</f>
        <v>1</v>
      </c>
      <c r="AG44" s="234">
        <f t="shared" si="15"/>
        <v>1.0000000000000002</v>
      </c>
      <c r="AH44" s="234">
        <f t="shared" si="15"/>
        <v>1</v>
      </c>
      <c r="AI44" s="234">
        <f t="shared" si="15"/>
        <v>0.99999999999999989</v>
      </c>
      <c r="AJ44" s="234">
        <f>SUM(AJ45,AJ50:AJ59)</f>
        <v>1</v>
      </c>
      <c r="AK44" s="234">
        <f t="shared" si="15"/>
        <v>1</v>
      </c>
      <c r="AL44" s="234">
        <f t="shared" si="15"/>
        <v>0.99999999999999978</v>
      </c>
      <c r="AM44" s="234">
        <f t="shared" si="15"/>
        <v>1</v>
      </c>
      <c r="AN44" s="234">
        <f t="shared" si="15"/>
        <v>1.0000000000000002</v>
      </c>
      <c r="AO44" s="234">
        <f t="shared" si="15"/>
        <v>0.99999999999999978</v>
      </c>
      <c r="AP44" s="234">
        <f t="shared" si="15"/>
        <v>0.99999999999999978</v>
      </c>
      <c r="AQ44" s="234">
        <f t="shared" si="15"/>
        <v>1.0000000000000002</v>
      </c>
      <c r="AR44" s="234">
        <f t="shared" si="15"/>
        <v>1</v>
      </c>
      <c r="AS44" s="234">
        <f t="shared" si="15"/>
        <v>1</v>
      </c>
      <c r="AT44" s="234">
        <f t="shared" si="15"/>
        <v>1.0000000000000002</v>
      </c>
      <c r="AU44" s="234">
        <f t="shared" si="15"/>
        <v>1.0000000000000002</v>
      </c>
      <c r="AV44" s="234">
        <f t="shared" si="15"/>
        <v>1.0000000000000002</v>
      </c>
      <c r="AW44" s="234">
        <f t="shared" si="15"/>
        <v>0.99999999999999989</v>
      </c>
      <c r="AX44" s="234">
        <f t="shared" si="15"/>
        <v>0.99999999999999978</v>
      </c>
      <c r="AY44" s="234">
        <f t="shared" si="15"/>
        <v>1</v>
      </c>
      <c r="AZ44" s="234">
        <f t="shared" si="15"/>
        <v>1.0000000000000002</v>
      </c>
      <c r="BA44" s="234">
        <f t="shared" si="15"/>
        <v>0.99999999999999989</v>
      </c>
      <c r="BB44" s="234">
        <f>SUM(BB45,BB50:BB59)</f>
        <v>1</v>
      </c>
      <c r="BC44" s="234">
        <f t="shared" si="15"/>
        <v>1</v>
      </c>
      <c r="BD44" s="234">
        <f t="shared" si="15"/>
        <v>1.0000000000000002</v>
      </c>
      <c r="BE44" s="234">
        <f t="shared" si="15"/>
        <v>0.99999999999999933</v>
      </c>
      <c r="BF44" s="234">
        <f t="shared" si="15"/>
        <v>1.0000000000000002</v>
      </c>
      <c r="BG44" s="234">
        <f t="shared" si="15"/>
        <v>1.0000000000000002</v>
      </c>
      <c r="BH44" s="1750">
        <f>SUM(BH45,BH50:BH59)</f>
        <v>1.0000000000000002</v>
      </c>
      <c r="BI44" s="235"/>
      <c r="BM44" s="215"/>
    </row>
    <row r="45" spans="1:67" ht="17.100000000000001" customHeight="1">
      <c r="S45" s="1074"/>
      <c r="T45" s="161" t="s">
        <v>1055</v>
      </c>
      <c r="U45" s="2203"/>
      <c r="W45" s="1074"/>
      <c r="X45" s="161" t="s">
        <v>1056</v>
      </c>
      <c r="Y45" s="194"/>
      <c r="Z45" s="2402"/>
      <c r="AA45" s="1727" t="str">
        <f t="shared" ref="AA45:BD45" si="16">IF(AA6="NO","-",AA6/AA$5)</f>
        <v>-</v>
      </c>
      <c r="AB45" s="1793" t="str">
        <f t="shared" si="16"/>
        <v>-</v>
      </c>
      <c r="AC45" s="1794">
        <f t="shared" si="16"/>
        <v>2.4917703467342841E-4</v>
      </c>
      <c r="AD45" s="1794">
        <f t="shared" si="16"/>
        <v>4.1651093925106518E-3</v>
      </c>
      <c r="AE45" s="1794">
        <f t="shared" si="16"/>
        <v>1.8461108291263292E-2</v>
      </c>
      <c r="AF45" s="1794">
        <f t="shared" si="16"/>
        <v>3.8416630281705146E-2</v>
      </c>
      <c r="AG45" s="1794">
        <f t="shared" si="16"/>
        <v>5.6195395708481886E-2</v>
      </c>
      <c r="AH45" s="1794">
        <f t="shared" si="16"/>
        <v>7.3831185562012958E-2</v>
      </c>
      <c r="AI45" s="1794">
        <f t="shared" si="16"/>
        <v>9.2769238698971052E-2</v>
      </c>
      <c r="AJ45" s="1794">
        <f t="shared" si="16"/>
        <v>0.10722232324408243</v>
      </c>
      <c r="AK45" s="1794">
        <f t="shared" si="16"/>
        <v>0.13471108423064801</v>
      </c>
      <c r="AL45" s="1794">
        <f t="shared" si="16"/>
        <v>0.18817035294943085</v>
      </c>
      <c r="AM45" s="1794">
        <f t="shared" si="16"/>
        <v>0.27404546994198975</v>
      </c>
      <c r="AN45" s="1794">
        <f t="shared" si="16"/>
        <v>0.33683626003625156</v>
      </c>
      <c r="AO45" s="1794">
        <f t="shared" si="16"/>
        <v>0.54459347943796932</v>
      </c>
      <c r="AP45" s="1794">
        <f t="shared" si="16"/>
        <v>0.661646722325967</v>
      </c>
      <c r="AQ45" s="1794">
        <f t="shared" si="16"/>
        <v>0.70242335514518672</v>
      </c>
      <c r="AR45" s="1794">
        <f t="shared" si="16"/>
        <v>0.76244086478375095</v>
      </c>
      <c r="AS45" s="1794">
        <f t="shared" si="16"/>
        <v>0.76658620817280365</v>
      </c>
      <c r="AT45" s="1794">
        <f t="shared" si="16"/>
        <v>0.81815609837145353</v>
      </c>
      <c r="AU45" s="1794">
        <f t="shared" si="16"/>
        <v>0.84145574290557679</v>
      </c>
      <c r="AV45" s="1794">
        <f t="shared" si="16"/>
        <v>0.85106409624906854</v>
      </c>
      <c r="AW45" s="1794">
        <f t="shared" si="16"/>
        <v>0.86440699158322154</v>
      </c>
      <c r="AX45" s="1794">
        <f t="shared" si="16"/>
        <v>0.87229467441274755</v>
      </c>
      <c r="AY45" s="1794">
        <f t="shared" si="16"/>
        <v>0.87857676629417003</v>
      </c>
      <c r="AZ45" s="1794">
        <f t="shared" si="16"/>
        <v>0.88551838846404674</v>
      </c>
      <c r="BA45" s="1794">
        <f t="shared" si="16"/>
        <v>0.88296600077199294</v>
      </c>
      <c r="BB45" s="1794">
        <f t="shared" si="16"/>
        <v>0.88349966909415667</v>
      </c>
      <c r="BC45" s="1794">
        <f t="shared" si="16"/>
        <v>0.88672638274263815</v>
      </c>
      <c r="BD45" s="1794">
        <f t="shared" si="16"/>
        <v>0.88902298020525616</v>
      </c>
      <c r="BE45" s="1794">
        <f>IF(BE6="NO","-",BE6/BE$5)</f>
        <v>0.88912786031278024</v>
      </c>
      <c r="BF45" s="1794">
        <f>IF(BF6="NO","-",BF6/BF$5)</f>
        <v>0.89251825863981438</v>
      </c>
      <c r="BG45" s="1794">
        <f>IF(BG6="NO","-",BG6/BG$5)</f>
        <v>0.8991732199131689</v>
      </c>
      <c r="BH45" s="1795">
        <f>IF(BH6="NO","-",BH6/BH$5)</f>
        <v>0.89762695905387757</v>
      </c>
      <c r="BI45" s="238"/>
      <c r="BK45" s="215"/>
    </row>
    <row r="46" spans="1:67" ht="17.100000000000001" customHeight="1">
      <c r="S46" s="1074"/>
      <c r="T46" s="166"/>
      <c r="U46" s="2134" t="s">
        <v>891</v>
      </c>
      <c r="W46" s="1074"/>
      <c r="X46" s="166"/>
      <c r="Y46" s="2388" t="s">
        <v>1004</v>
      </c>
      <c r="Z46" s="2399"/>
      <c r="AA46" s="2167" t="str">
        <f t="shared" ref="AA46" si="17">IF(AA7="NO","-",AA7/AA$6)</f>
        <v>-</v>
      </c>
      <c r="AB46" s="2168" t="str">
        <f>IF(AB7="NO","-",AB7/AB$6)</f>
        <v>-</v>
      </c>
      <c r="AC46" s="2169">
        <f>IF(AC7="NO","-",AC7/AC$6)</f>
        <v>4.2523607244299003E-2</v>
      </c>
      <c r="AD46" s="2169">
        <f t="shared" ref="AD46:BH46" si="18">IF(AD7="NO","-",AD7/AD$6)</f>
        <v>3.51420498391872E-2</v>
      </c>
      <c r="AE46" s="2169">
        <f t="shared" si="18"/>
        <v>3.2985512953553925E-2</v>
      </c>
      <c r="AF46" s="2169">
        <f t="shared" si="18"/>
        <v>3.5894844734777248E-2</v>
      </c>
      <c r="AG46" s="2169">
        <f t="shared" si="18"/>
        <v>4.3431569042453044E-2</v>
      </c>
      <c r="AH46" s="2169">
        <f t="shared" si="18"/>
        <v>5.6041138686833254E-2</v>
      </c>
      <c r="AI46" s="2169">
        <f t="shared" si="18"/>
        <v>6.971543772121172E-2</v>
      </c>
      <c r="AJ46" s="2169">
        <f t="shared" si="18"/>
        <v>8.0692817450068552E-2</v>
      </c>
      <c r="AK46" s="2169">
        <f t="shared" si="18"/>
        <v>9.388847440398139E-2</v>
      </c>
      <c r="AL46" s="2169">
        <f t="shared" si="18"/>
        <v>0.1124686173503472</v>
      </c>
      <c r="AM46" s="2169">
        <f t="shared" si="18"/>
        <v>0.16423196792882624</v>
      </c>
      <c r="AN46" s="2169">
        <f t="shared" si="18"/>
        <v>0.24550440009885721</v>
      </c>
      <c r="AO46" s="2169">
        <f t="shared" si="18"/>
        <v>0.32894519552799439</v>
      </c>
      <c r="AP46" s="2169">
        <f t="shared" si="18"/>
        <v>0.39557945010321477</v>
      </c>
      <c r="AQ46" s="2169">
        <f t="shared" si="18"/>
        <v>0.47590449717415462</v>
      </c>
      <c r="AR46" s="2169">
        <f t="shared" si="18"/>
        <v>0.50591240814599792</v>
      </c>
      <c r="AS46" s="2169">
        <f t="shared" si="18"/>
        <v>0.5135075385308332</v>
      </c>
      <c r="AT46" s="2169">
        <f t="shared" si="18"/>
        <v>0.52796342280655961</v>
      </c>
      <c r="AU46" s="2169">
        <f t="shared" si="18"/>
        <v>0.54406830242600202</v>
      </c>
      <c r="AV46" s="2169">
        <f t="shared" si="18"/>
        <v>0.55890114013172199</v>
      </c>
      <c r="AW46" s="2169">
        <f t="shared" si="18"/>
        <v>0.56051471339276404</v>
      </c>
      <c r="AX46" s="2169">
        <f t="shared" si="18"/>
        <v>0.56014946887487538</v>
      </c>
      <c r="AY46" s="2169">
        <f t="shared" si="18"/>
        <v>0.57225775759126851</v>
      </c>
      <c r="AZ46" s="2169">
        <f t="shared" si="18"/>
        <v>0.58707627164942444</v>
      </c>
      <c r="BA46" s="2169">
        <f t="shared" si="18"/>
        <v>0.58669637178693501</v>
      </c>
      <c r="BB46" s="2169">
        <f t="shared" si="18"/>
        <v>0.58261021859094819</v>
      </c>
      <c r="BC46" s="2169">
        <f t="shared" si="18"/>
        <v>0.58942681759766846</v>
      </c>
      <c r="BD46" s="2169">
        <f t="shared" si="18"/>
        <v>0.59669264279831524</v>
      </c>
      <c r="BE46" s="2169">
        <f t="shared" si="18"/>
        <v>0.60276806891022494</v>
      </c>
      <c r="BF46" s="2169">
        <f t="shared" si="18"/>
        <v>0.59924347098092701</v>
      </c>
      <c r="BG46" s="2169">
        <f t="shared" si="18"/>
        <v>0.58609513146034897</v>
      </c>
      <c r="BH46" s="2170">
        <f t="shared" si="18"/>
        <v>0.57906202394550654</v>
      </c>
      <c r="BI46" s="214"/>
      <c r="BJ46" s="213"/>
    </row>
    <row r="47" spans="1:67" ht="17.100000000000001" customHeight="1">
      <c r="S47" s="1074"/>
      <c r="T47" s="166"/>
      <c r="U47" s="2135" t="s">
        <v>892</v>
      </c>
      <c r="W47" s="1074"/>
      <c r="X47" s="166"/>
      <c r="Y47" s="2389" t="s">
        <v>1005</v>
      </c>
      <c r="Z47" s="2399"/>
      <c r="AA47" s="2171" t="str">
        <f>IF(AA8="NO","-",AA8/AA$6)</f>
        <v>-</v>
      </c>
      <c r="AB47" s="2172" t="str">
        <f>IF(AB8="NO","-",AB8/AB$6)</f>
        <v>-</v>
      </c>
      <c r="AC47" s="2172" t="str">
        <f t="shared" ref="AC47:BH47" si="19">IF(AC8="NO","-",AC8/AC$6)</f>
        <v>-</v>
      </c>
      <c r="AD47" s="2172" t="str">
        <f t="shared" si="19"/>
        <v>-</v>
      </c>
      <c r="AE47" s="2172" t="str">
        <f t="shared" si="19"/>
        <v>-</v>
      </c>
      <c r="AF47" s="2172" t="str">
        <f t="shared" si="19"/>
        <v>-</v>
      </c>
      <c r="AG47" s="2172" t="str">
        <f t="shared" si="19"/>
        <v>-</v>
      </c>
      <c r="AH47" s="2172" t="str">
        <f t="shared" si="19"/>
        <v>-</v>
      </c>
      <c r="AI47" s="2173">
        <f t="shared" si="19"/>
        <v>3.0154903370456856E-3</v>
      </c>
      <c r="AJ47" s="2173">
        <f t="shared" si="19"/>
        <v>1.2215354064299735E-2</v>
      </c>
      <c r="AK47" s="2173">
        <f t="shared" si="19"/>
        <v>2.7488804529728808E-2</v>
      </c>
      <c r="AL47" s="2173">
        <f t="shared" si="19"/>
        <v>5.7513151486080702E-2</v>
      </c>
      <c r="AM47" s="2173">
        <f t="shared" si="19"/>
        <v>7.9469197111424403E-2</v>
      </c>
      <c r="AN47" s="2173">
        <f t="shared" si="19"/>
        <v>0.10896751167579836</v>
      </c>
      <c r="AO47" s="2173">
        <f t="shared" si="19"/>
        <v>0.13751468252027771</v>
      </c>
      <c r="AP47" s="2173">
        <f t="shared" si="19"/>
        <v>0.16072743087066269</v>
      </c>
      <c r="AQ47" s="2173">
        <f t="shared" si="19"/>
        <v>0.18201032317577376</v>
      </c>
      <c r="AR47" s="2173">
        <f t="shared" si="19"/>
        <v>0.19194654199502501</v>
      </c>
      <c r="AS47" s="2173">
        <f t="shared" si="19"/>
        <v>0.21015839368272954</v>
      </c>
      <c r="AT47" s="2173">
        <f t="shared" si="19"/>
        <v>0.22170337089348399</v>
      </c>
      <c r="AU47" s="2173">
        <f t="shared" si="19"/>
        <v>0.22986832851440483</v>
      </c>
      <c r="AV47" s="2173">
        <f t="shared" si="19"/>
        <v>0.24715193586139164</v>
      </c>
      <c r="AW47" s="2173">
        <f t="shared" si="19"/>
        <v>0.26320571286784733</v>
      </c>
      <c r="AX47" s="2173">
        <f t="shared" si="19"/>
        <v>0.27498184620975341</v>
      </c>
      <c r="AY47" s="2173">
        <f t="shared" si="19"/>
        <v>0.28241391123011195</v>
      </c>
      <c r="AZ47" s="2173">
        <f t="shared" si="19"/>
        <v>0.28534732923854889</v>
      </c>
      <c r="BA47" s="2173">
        <f t="shared" si="19"/>
        <v>0.29520775125650972</v>
      </c>
      <c r="BB47" s="2173">
        <f t="shared" si="19"/>
        <v>0.30408241631357424</v>
      </c>
      <c r="BC47" s="2173">
        <f t="shared" si="19"/>
        <v>0.30460900460675072</v>
      </c>
      <c r="BD47" s="2173">
        <f t="shared" si="19"/>
        <v>0.30315318479361081</v>
      </c>
      <c r="BE47" s="2173">
        <f t="shared" si="19"/>
        <v>0.30224805051035769</v>
      </c>
      <c r="BF47" s="2173">
        <f t="shared" si="19"/>
        <v>0.3094029370732263</v>
      </c>
      <c r="BG47" s="2173">
        <f t="shared" si="19"/>
        <v>0.32486653974927415</v>
      </c>
      <c r="BH47" s="2174">
        <f t="shared" si="19"/>
        <v>0.33002231718603958</v>
      </c>
      <c r="BI47" s="214"/>
      <c r="BJ47" s="213"/>
    </row>
    <row r="48" spans="1:67" ht="17.100000000000001" customHeight="1">
      <c r="S48" s="1074"/>
      <c r="T48" s="166"/>
      <c r="U48" s="2135" t="s">
        <v>893</v>
      </c>
      <c r="W48" s="1074"/>
      <c r="X48" s="166"/>
      <c r="Y48" s="2389" t="s">
        <v>1006</v>
      </c>
      <c r="Z48" s="2399"/>
      <c r="AA48" s="2171" t="str">
        <f>IF(AA9="NO","-",AA9/AA$6)</f>
        <v>-</v>
      </c>
      <c r="AB48" s="2172" t="str">
        <f t="shared" ref="AB48:BH48" si="20">IF(AB9="NO","-",AB9/AB$6)</f>
        <v>-</v>
      </c>
      <c r="AC48" s="2175">
        <f t="shared" si="20"/>
        <v>0.95747639275570107</v>
      </c>
      <c r="AD48" s="2175">
        <f t="shared" si="20"/>
        <v>0.93366605909450984</v>
      </c>
      <c r="AE48" s="2175">
        <f t="shared" si="20"/>
        <v>0.9492677960954683</v>
      </c>
      <c r="AF48" s="2175">
        <f t="shared" si="20"/>
        <v>0.94982851487108555</v>
      </c>
      <c r="AG48" s="2175">
        <f t="shared" si="20"/>
        <v>0.94206687449806481</v>
      </c>
      <c r="AH48" s="2175">
        <f t="shared" si="20"/>
        <v>0.9308730983248874</v>
      </c>
      <c r="AI48" s="2173">
        <f t="shared" si="20"/>
        <v>0.91416230201539739</v>
      </c>
      <c r="AJ48" s="2173">
        <f t="shared" si="20"/>
        <v>0.89034934107850716</v>
      </c>
      <c r="AK48" s="2173">
        <f t="shared" si="20"/>
        <v>0.85765985684933321</v>
      </c>
      <c r="AL48" s="2173">
        <f t="shared" si="20"/>
        <v>0.8038208017380013</v>
      </c>
      <c r="AM48" s="2173">
        <f t="shared" si="20"/>
        <v>0.72443229602749615</v>
      </c>
      <c r="AN48" s="2173">
        <f t="shared" si="20"/>
        <v>0.60900794799337465</v>
      </c>
      <c r="AO48" s="2173">
        <f t="shared" si="20"/>
        <v>0.49388016989476968</v>
      </c>
      <c r="AP48" s="2173">
        <f t="shared" si="20"/>
        <v>0.40155466951428426</v>
      </c>
      <c r="AQ48" s="2173">
        <f t="shared" si="20"/>
        <v>0.29670327215190012</v>
      </c>
      <c r="AR48" s="2173">
        <f t="shared" si="20"/>
        <v>0.25705936247758665</v>
      </c>
      <c r="AS48" s="2173">
        <f t="shared" si="20"/>
        <v>0.23044107254613547</v>
      </c>
      <c r="AT48" s="2173">
        <f t="shared" si="20"/>
        <v>0.20366712868275619</v>
      </c>
      <c r="AU48" s="2173">
        <f t="shared" si="20"/>
        <v>0.18091492769869749</v>
      </c>
      <c r="AV48" s="2173">
        <f t="shared" si="20"/>
        <v>0.15540416671715249</v>
      </c>
      <c r="AW48" s="2173">
        <f t="shared" si="20"/>
        <v>0.14142585701785271</v>
      </c>
      <c r="AX48" s="2173">
        <f t="shared" si="20"/>
        <v>0.13404061711863841</v>
      </c>
      <c r="AY48" s="2173">
        <f t="shared" si="20"/>
        <v>0.11760411138247212</v>
      </c>
      <c r="AZ48" s="2173">
        <f t="shared" si="20"/>
        <v>0.10319441518434348</v>
      </c>
      <c r="BA48" s="2173">
        <f t="shared" si="20"/>
        <v>9.6401352962919309E-2</v>
      </c>
      <c r="BB48" s="2173">
        <f t="shared" si="20"/>
        <v>9.3591225472672818E-2</v>
      </c>
      <c r="BC48" s="2173">
        <f t="shared" si="20"/>
        <v>8.805712125382216E-2</v>
      </c>
      <c r="BD48" s="2173">
        <f t="shared" si="20"/>
        <v>8.2626926905643786E-2</v>
      </c>
      <c r="BE48" s="2173">
        <f t="shared" si="20"/>
        <v>7.7150460811974964E-2</v>
      </c>
      <c r="BF48" s="2173">
        <f t="shared" si="20"/>
        <v>7.3538287152187284E-2</v>
      </c>
      <c r="BG48" s="2173">
        <f t="shared" si="20"/>
        <v>7.0601363722612095E-2</v>
      </c>
      <c r="BH48" s="2174">
        <f t="shared" si="20"/>
        <v>7.1603704882296448E-2</v>
      </c>
      <c r="BI48" s="214"/>
      <c r="BJ48" s="213"/>
    </row>
    <row r="49" spans="18:65" ht="17.100000000000001" customHeight="1">
      <c r="S49" s="1074"/>
      <c r="T49" s="169"/>
      <c r="U49" s="2136" t="s">
        <v>894</v>
      </c>
      <c r="W49" s="1074"/>
      <c r="X49" s="169"/>
      <c r="Y49" s="2390" t="s">
        <v>291</v>
      </c>
      <c r="Z49" s="2399"/>
      <c r="AA49" s="2176" t="str">
        <f>IF(AA10="NO","-",AA10/AA$6)</f>
        <v>-</v>
      </c>
      <c r="AB49" s="2177" t="str">
        <f t="shared" ref="AB49:BH49" si="21">IF(AB10="NO","-",AB10/AB$6)</f>
        <v>-</v>
      </c>
      <c r="AC49" s="2177" t="str">
        <f t="shared" si="21"/>
        <v>-</v>
      </c>
      <c r="AD49" s="2178">
        <f>IF(AD10="NO","-",AD10/AD$6)</f>
        <v>3.1191891066302973E-2</v>
      </c>
      <c r="AE49" s="2178">
        <f>IF(AE10="NO","-",AE10/AE$6)</f>
        <v>1.7746690950977778E-2</v>
      </c>
      <c r="AF49" s="2178">
        <f t="shared" si="21"/>
        <v>1.427664039413719E-2</v>
      </c>
      <c r="AG49" s="2178">
        <f t="shared" si="21"/>
        <v>1.450155645948213E-2</v>
      </c>
      <c r="AH49" s="2178">
        <f t="shared" si="21"/>
        <v>1.3085762988279331E-2</v>
      </c>
      <c r="AI49" s="2179">
        <f t="shared" si="21"/>
        <v>1.3106769926345225E-2</v>
      </c>
      <c r="AJ49" s="2179">
        <f t="shared" si="21"/>
        <v>1.6742487407124453E-2</v>
      </c>
      <c r="AK49" s="2179">
        <f t="shared" si="21"/>
        <v>2.0962864216956565E-2</v>
      </c>
      <c r="AL49" s="2179">
        <f t="shared" si="21"/>
        <v>2.6197429425570767E-2</v>
      </c>
      <c r="AM49" s="2179">
        <f t="shared" si="21"/>
        <v>3.1866538932253149E-2</v>
      </c>
      <c r="AN49" s="2179">
        <f t="shared" si="21"/>
        <v>3.6520140231969721E-2</v>
      </c>
      <c r="AO49" s="2179">
        <f t="shared" si="21"/>
        <v>3.9659952056958284E-2</v>
      </c>
      <c r="AP49" s="2179">
        <f t="shared" si="21"/>
        <v>4.2138449511838344E-2</v>
      </c>
      <c r="AQ49" s="2179">
        <f t="shared" si="21"/>
        <v>4.538190749817151E-2</v>
      </c>
      <c r="AR49" s="2179">
        <f t="shared" si="21"/>
        <v>4.5081687381390387E-2</v>
      </c>
      <c r="AS49" s="2179">
        <f t="shared" si="21"/>
        <v>4.5892995240301687E-2</v>
      </c>
      <c r="AT49" s="2179">
        <f t="shared" si="21"/>
        <v>4.6666077617200166E-2</v>
      </c>
      <c r="AU49" s="2179">
        <f t="shared" si="21"/>
        <v>4.5148441360895658E-2</v>
      </c>
      <c r="AV49" s="2179">
        <f t="shared" si="21"/>
        <v>3.854275728973381E-2</v>
      </c>
      <c r="AW49" s="2179">
        <f t="shared" si="21"/>
        <v>3.4853716721535984E-2</v>
      </c>
      <c r="AX49" s="2179">
        <f t="shared" si="21"/>
        <v>3.0828067796732864E-2</v>
      </c>
      <c r="AY49" s="2179">
        <f t="shared" si="21"/>
        <v>2.7724219796147455E-2</v>
      </c>
      <c r="AZ49" s="2179">
        <f t="shared" si="21"/>
        <v>2.4381983927683253E-2</v>
      </c>
      <c r="BA49" s="2179">
        <f t="shared" si="21"/>
        <v>2.1694523993636E-2</v>
      </c>
      <c r="BB49" s="2179">
        <f t="shared" si="21"/>
        <v>1.9716139622804742E-2</v>
      </c>
      <c r="BC49" s="2179">
        <f t="shared" si="21"/>
        <v>1.7907056541758549E-2</v>
      </c>
      <c r="BD49" s="2179">
        <f t="shared" si="21"/>
        <v>1.7527245502430195E-2</v>
      </c>
      <c r="BE49" s="2179">
        <f t="shared" si="21"/>
        <v>1.7833419767442509E-2</v>
      </c>
      <c r="BF49" s="2179">
        <f t="shared" si="21"/>
        <v>1.7815304793659316E-2</v>
      </c>
      <c r="BG49" s="2179">
        <f t="shared" si="21"/>
        <v>1.8436965067764783E-2</v>
      </c>
      <c r="BH49" s="2180">
        <f t="shared" si="21"/>
        <v>1.9311953986157458E-2</v>
      </c>
      <c r="BI49" s="214"/>
      <c r="BJ49" s="213"/>
    </row>
    <row r="50" spans="18:65" ht="17.100000000000001" customHeight="1">
      <c r="S50" s="1074"/>
      <c r="T50" s="1075" t="s">
        <v>1060</v>
      </c>
      <c r="U50" s="413"/>
      <c r="W50" s="1074"/>
      <c r="X50" s="1075" t="s">
        <v>1072</v>
      </c>
      <c r="Y50" s="1726"/>
      <c r="Z50" s="235"/>
      <c r="AA50" s="1728">
        <f t="shared" ref="AA50:BD50" si="22">IF(AA11="NO","-",AA11/AA$5)</f>
        <v>9.1044131931422063E-5</v>
      </c>
      <c r="AB50" s="236" t="str">
        <f t="shared" si="22"/>
        <v>-</v>
      </c>
      <c r="AC50" s="237">
        <f t="shared" si="22"/>
        <v>2.4467209328533227E-3</v>
      </c>
      <c r="AD50" s="237">
        <f t="shared" si="22"/>
        <v>1.5472350896656401E-2</v>
      </c>
      <c r="AE50" s="237">
        <f t="shared" si="22"/>
        <v>2.2786375638716223E-2</v>
      </c>
      <c r="AF50" s="237">
        <f t="shared" si="22"/>
        <v>2.0963401487711239E-2</v>
      </c>
      <c r="AG50" s="237">
        <f t="shared" si="22"/>
        <v>1.9491314251840228E-2</v>
      </c>
      <c r="AH50" s="237">
        <f t="shared" si="22"/>
        <v>2.0244937922305983E-2</v>
      </c>
      <c r="AI50" s="287">
        <f t="shared" si="22"/>
        <v>2.0003984719707709E-2</v>
      </c>
      <c r="AJ50" s="287">
        <f t="shared" si="22"/>
        <v>1.9672400786521556E-2</v>
      </c>
      <c r="AK50" s="287">
        <f t="shared" si="22"/>
        <v>2.2243833832912636E-2</v>
      </c>
      <c r="AL50" s="287">
        <f t="shared" si="22"/>
        <v>2.4283199718322563E-2</v>
      </c>
      <c r="AM50" s="287">
        <f t="shared" si="22"/>
        <v>3.1475531028773436E-2</v>
      </c>
      <c r="AN50" s="287">
        <f t="shared" si="22"/>
        <v>4.6915332976755937E-2</v>
      </c>
      <c r="AO50" s="287">
        <f t="shared" si="22"/>
        <v>7.4843241011603695E-2</v>
      </c>
      <c r="AP50" s="287">
        <f t="shared" si="22"/>
        <v>7.6799273855016392E-2</v>
      </c>
      <c r="AQ50" s="287">
        <f t="shared" si="22"/>
        <v>8.9348841748798494E-2</v>
      </c>
      <c r="AR50" s="287">
        <f t="shared" si="22"/>
        <v>9.7497525714526509E-2</v>
      </c>
      <c r="AS50" s="287">
        <f t="shared" si="22"/>
        <v>9.2160881546054285E-2</v>
      </c>
      <c r="AT50" s="287">
        <f t="shared" si="22"/>
        <v>9.355780331534376E-2</v>
      </c>
      <c r="AU50" s="287">
        <f t="shared" si="22"/>
        <v>9.2284578770226777E-2</v>
      </c>
      <c r="AV50" s="287">
        <f t="shared" si="22"/>
        <v>9.178524615052093E-2</v>
      </c>
      <c r="AW50" s="287">
        <f t="shared" si="22"/>
        <v>9.0103828488409712E-2</v>
      </c>
      <c r="AX50" s="287">
        <f t="shared" si="22"/>
        <v>8.8782389995294711E-2</v>
      </c>
      <c r="AY50" s="287">
        <f t="shared" si="22"/>
        <v>8.5824630535549687E-2</v>
      </c>
      <c r="AZ50" s="287">
        <f t="shared" si="22"/>
        <v>8.1423955539201731E-2</v>
      </c>
      <c r="BA50" s="287">
        <f t="shared" si="22"/>
        <v>8.1737649807914425E-2</v>
      </c>
      <c r="BB50" s="287">
        <f t="shared" si="22"/>
        <v>8.3357607176565124E-2</v>
      </c>
      <c r="BC50" s="287">
        <f t="shared" si="22"/>
        <v>8.4092744867346081E-2</v>
      </c>
      <c r="BD50" s="287">
        <f t="shared" si="22"/>
        <v>8.1609021325367223E-2</v>
      </c>
      <c r="BE50" s="287">
        <f t="shared" ref="BE50:BF58" si="23">IF(BE11="NO","-",BE11/BE$5)</f>
        <v>7.7479799803219451E-2</v>
      </c>
      <c r="BF50" s="287">
        <f t="shared" si="23"/>
        <v>7.6562026639156261E-2</v>
      </c>
      <c r="BG50" s="287">
        <f t="shared" ref="BG50:BH50" si="24">IF(BG11="NO","-",BG11/BG$5)</f>
        <v>7.8552712109978287E-2</v>
      </c>
      <c r="BH50" s="1795">
        <f t="shared" si="24"/>
        <v>8.1684817292595219E-2</v>
      </c>
      <c r="BI50" s="235"/>
      <c r="BK50" s="215"/>
    </row>
    <row r="51" spans="18:65" ht="17.100000000000001" customHeight="1">
      <c r="S51" s="1074"/>
      <c r="T51" s="1075" t="s">
        <v>1061</v>
      </c>
      <c r="U51" s="413"/>
      <c r="W51" s="1074"/>
      <c r="X51" s="195" t="s">
        <v>1073</v>
      </c>
      <c r="Y51" s="1726"/>
      <c r="Z51" s="235"/>
      <c r="AA51" s="1727" t="str">
        <f t="shared" ref="AA51:BD51" si="25">IF(AA12="NO","-",AA12/AA$5)</f>
        <v>-</v>
      </c>
      <c r="AB51" s="236" t="str">
        <f t="shared" si="25"/>
        <v>-</v>
      </c>
      <c r="AC51" s="237">
        <f t="shared" si="25"/>
        <v>4.5767826681772763E-3</v>
      </c>
      <c r="AD51" s="237">
        <f t="shared" si="25"/>
        <v>3.3394893707419417E-2</v>
      </c>
      <c r="AE51" s="237">
        <f t="shared" si="25"/>
        <v>5.3781219103219875E-2</v>
      </c>
      <c r="AF51" s="237">
        <f t="shared" si="25"/>
        <v>6.3345175968773162E-2</v>
      </c>
      <c r="AG51" s="237">
        <f t="shared" si="25"/>
        <v>9.8725681422890094E-2</v>
      </c>
      <c r="AH51" s="237">
        <f t="shared" si="25"/>
        <v>0.12592159046210033</v>
      </c>
      <c r="AI51" s="237">
        <f t="shared" si="25"/>
        <v>0.13979292559838913</v>
      </c>
      <c r="AJ51" s="237">
        <f t="shared" si="25"/>
        <v>0.13373520761101357</v>
      </c>
      <c r="AK51" s="237">
        <f t="shared" si="25"/>
        <v>0.14322646027204988</v>
      </c>
      <c r="AL51" s="237">
        <f t="shared" si="25"/>
        <v>0.15898284596303663</v>
      </c>
      <c r="AM51" s="237">
        <f t="shared" si="25"/>
        <v>0.18956029304967559</v>
      </c>
      <c r="AN51" s="237">
        <f t="shared" si="25"/>
        <v>0.18360478881733008</v>
      </c>
      <c r="AO51" s="237">
        <f t="shared" si="25"/>
        <v>0.20015599470002274</v>
      </c>
      <c r="AP51" s="237">
        <f t="shared" si="25"/>
        <v>0.14757984058198845</v>
      </c>
      <c r="AQ51" s="237">
        <f t="shared" si="25"/>
        <v>9.1193496545702607E-2</v>
      </c>
      <c r="AR51" s="237">
        <f t="shared" si="25"/>
        <v>6.7172302137767842E-2</v>
      </c>
      <c r="AS51" s="237">
        <f t="shared" si="25"/>
        <v>6.3099981778211023E-2</v>
      </c>
      <c r="AT51" s="237">
        <f t="shared" si="25"/>
        <v>5.4626886321816628E-2</v>
      </c>
      <c r="AU51" s="237">
        <f t="shared" si="25"/>
        <v>3.916226223363687E-2</v>
      </c>
      <c r="AV51" s="237">
        <f t="shared" si="25"/>
        <v>3.3809376450468602E-2</v>
      </c>
      <c r="AW51" s="237">
        <f t="shared" si="25"/>
        <v>2.6981043557378511E-2</v>
      </c>
      <c r="AX51" s="237">
        <f t="shared" si="25"/>
        <v>2.1474617356341794E-2</v>
      </c>
      <c r="AY51" s="237">
        <f t="shared" si="25"/>
        <v>2.0002828944901643E-2</v>
      </c>
      <c r="AZ51" s="237">
        <f t="shared" si="25"/>
        <v>1.9405678882426773E-2</v>
      </c>
      <c r="BA51" s="237">
        <f t="shared" si="25"/>
        <v>1.9742291198453069E-2</v>
      </c>
      <c r="BB51" s="237">
        <f t="shared" si="25"/>
        <v>1.9505085852026094E-2</v>
      </c>
      <c r="BC51" s="237">
        <f t="shared" si="25"/>
        <v>1.7155242008195029E-2</v>
      </c>
      <c r="BD51" s="237">
        <f t="shared" si="25"/>
        <v>1.7127279796108529E-2</v>
      </c>
      <c r="BE51" s="237">
        <f t="shared" si="23"/>
        <v>1.8868915760035906E-2</v>
      </c>
      <c r="BF51" s="237">
        <f t="shared" si="23"/>
        <v>1.682856125653432E-2</v>
      </c>
      <c r="BG51" s="237">
        <f t="shared" ref="BG51:BH51" si="26">IF(BG12="NO","-",BG12/BG$5)</f>
        <v>1.2905096957099283E-2</v>
      </c>
      <c r="BH51" s="1751">
        <f t="shared" si="26"/>
        <v>1.0228330017036883E-2</v>
      </c>
      <c r="BI51" s="238"/>
      <c r="BK51" s="215"/>
      <c r="BL51" s="215"/>
    </row>
    <row r="52" spans="18:65" ht="17.100000000000001" customHeight="1">
      <c r="S52" s="1074"/>
      <c r="T52" s="1075" t="s">
        <v>1062</v>
      </c>
      <c r="U52" s="413"/>
      <c r="W52" s="1074"/>
      <c r="X52" s="195" t="s">
        <v>1074</v>
      </c>
      <c r="Y52" s="1726"/>
      <c r="Z52" s="235"/>
      <c r="AA52" s="1727" t="str">
        <f t="shared" ref="AA52:BD52" si="27">IF(AA13="NO","-",AA13/AA$5)</f>
        <v>-</v>
      </c>
      <c r="AB52" s="236" t="str">
        <f t="shared" si="27"/>
        <v>-</v>
      </c>
      <c r="AC52" s="236" t="str">
        <f t="shared" si="27"/>
        <v>-</v>
      </c>
      <c r="AD52" s="236" t="str">
        <f t="shared" si="27"/>
        <v>-</v>
      </c>
      <c r="AE52" s="236" t="str">
        <f t="shared" si="27"/>
        <v>-</v>
      </c>
      <c r="AF52" s="236" t="str">
        <f t="shared" si="27"/>
        <v>-</v>
      </c>
      <c r="AG52" s="236" t="str">
        <f t="shared" si="27"/>
        <v>-</v>
      </c>
      <c r="AH52" s="236" t="str">
        <f t="shared" si="27"/>
        <v>-</v>
      </c>
      <c r="AI52" s="236" t="str">
        <f t="shared" si="27"/>
        <v>-</v>
      </c>
      <c r="AJ52" s="236" t="str">
        <f t="shared" si="27"/>
        <v>-</v>
      </c>
      <c r="AK52" s="236" t="str">
        <f t="shared" si="27"/>
        <v>-</v>
      </c>
      <c r="AL52" s="236" t="str">
        <f t="shared" si="27"/>
        <v>-</v>
      </c>
      <c r="AM52" s="236" t="str">
        <f t="shared" si="27"/>
        <v>-</v>
      </c>
      <c r="AN52" s="237">
        <f t="shared" si="27"/>
        <v>1.6827275341550546E-4</v>
      </c>
      <c r="AO52" s="237">
        <f t="shared" si="27"/>
        <v>4.0465026111189464E-4</v>
      </c>
      <c r="AP52" s="237">
        <f t="shared" si="27"/>
        <v>5.4138225572097941E-4</v>
      </c>
      <c r="AQ52" s="237">
        <f t="shared" si="27"/>
        <v>6.8368014380169255E-4</v>
      </c>
      <c r="AR52" s="237">
        <f t="shared" si="27"/>
        <v>1.2328904944696806E-3</v>
      </c>
      <c r="AS52" s="237">
        <f t="shared" si="27"/>
        <v>1.6114896633299192E-3</v>
      </c>
      <c r="AT52" s="237">
        <f t="shared" si="27"/>
        <v>2.6180824356244218E-3</v>
      </c>
      <c r="AU52" s="237">
        <f t="shared" si="27"/>
        <v>3.6535853008007992E-3</v>
      </c>
      <c r="AV52" s="237">
        <f t="shared" si="27"/>
        <v>4.7275524800298374E-3</v>
      </c>
      <c r="AW52" s="237">
        <f t="shared" si="27"/>
        <v>4.6906683187376503E-3</v>
      </c>
      <c r="AX52" s="237">
        <f t="shared" si="27"/>
        <v>4.9881994977680798E-3</v>
      </c>
      <c r="AY52" s="237">
        <f t="shared" si="27"/>
        <v>5.1055928974755365E-3</v>
      </c>
      <c r="AZ52" s="237">
        <f t="shared" si="27"/>
        <v>4.7565634578705098E-3</v>
      </c>
      <c r="BA52" s="237">
        <f t="shared" si="27"/>
        <v>4.6190783778884996E-3</v>
      </c>
      <c r="BB52" s="237">
        <f t="shared" si="27"/>
        <v>3.9851527362484672E-3</v>
      </c>
      <c r="BC52" s="237">
        <f t="shared" si="27"/>
        <v>3.9033837754346682E-3</v>
      </c>
      <c r="BD52" s="237">
        <f t="shared" si="27"/>
        <v>3.8707931108684845E-3</v>
      </c>
      <c r="BE52" s="237">
        <f t="shared" si="23"/>
        <v>3.8610910620828199E-3</v>
      </c>
      <c r="BF52" s="237">
        <f t="shared" si="23"/>
        <v>3.8257470664857687E-3</v>
      </c>
      <c r="BG52" s="237">
        <f t="shared" ref="BG52:BH52" si="28">IF(BG13="NO","-",BG13/BG$5)</f>
        <v>3.9209258914559026E-3</v>
      </c>
      <c r="BH52" s="1751">
        <f t="shared" si="28"/>
        <v>4.0638790941284145E-3</v>
      </c>
      <c r="BI52" s="239"/>
      <c r="BK52" s="215"/>
    </row>
    <row r="53" spans="18:65" ht="17.100000000000001" customHeight="1">
      <c r="S53" s="1074"/>
      <c r="T53" s="1075" t="s">
        <v>1063</v>
      </c>
      <c r="U53" s="413"/>
      <c r="W53" s="1074"/>
      <c r="X53" s="195" t="s">
        <v>1075</v>
      </c>
      <c r="Y53" s="1726"/>
      <c r="Z53" s="235"/>
      <c r="AA53" s="1728">
        <f t="shared" ref="AA53:BD53" si="29">IF(AA14="NO","-",AA14/AA$5)</f>
        <v>1.0137216052389621E-4</v>
      </c>
      <c r="AB53" s="236" t="str">
        <f t="shared" si="29"/>
        <v>-</v>
      </c>
      <c r="AC53" s="237">
        <f t="shared" si="29"/>
        <v>2.7242764788971727E-3</v>
      </c>
      <c r="AD53" s="237">
        <f t="shared" si="29"/>
        <v>1.7227531368626047E-2</v>
      </c>
      <c r="AE53" s="237">
        <f t="shared" si="29"/>
        <v>2.5371257652779287E-2</v>
      </c>
      <c r="AF53" s="237">
        <f t="shared" si="29"/>
        <v>2.3341485669168209E-2</v>
      </c>
      <c r="AG53" s="237">
        <f t="shared" si="29"/>
        <v>2.2678092910290951E-2</v>
      </c>
      <c r="AH53" s="237">
        <f t="shared" si="29"/>
        <v>1.8349365596191762E-2</v>
      </c>
      <c r="AI53" s="237">
        <f t="shared" si="29"/>
        <v>1.3481696397478884E-2</v>
      </c>
      <c r="AJ53" s="237">
        <f t="shared" si="29"/>
        <v>7.9229219598630184E-3</v>
      </c>
      <c r="AK53" s="237">
        <f t="shared" si="29"/>
        <v>1.3356866527782327E-2</v>
      </c>
      <c r="AL53" s="237">
        <f t="shared" si="29"/>
        <v>2.3340853364180656E-2</v>
      </c>
      <c r="AM53" s="237">
        <f t="shared" si="29"/>
        <v>2.6608588900944002E-2</v>
      </c>
      <c r="AN53" s="237">
        <f t="shared" si="29"/>
        <v>3.3673693053139594E-2</v>
      </c>
      <c r="AO53" s="237">
        <f t="shared" si="29"/>
        <v>4.7722181551130387E-2</v>
      </c>
      <c r="AP53" s="237">
        <f t="shared" si="29"/>
        <v>3.7742742143452405E-2</v>
      </c>
      <c r="AQ53" s="237">
        <f t="shared" si="29"/>
        <v>2.8036142202566405E-2</v>
      </c>
      <c r="AR53" s="237">
        <f t="shared" si="29"/>
        <v>2.5204285785300568E-2</v>
      </c>
      <c r="AS53" s="237">
        <f t="shared" si="29"/>
        <v>1.9320997730456094E-2</v>
      </c>
      <c r="AT53" s="237">
        <f t="shared" si="29"/>
        <v>1.3996280529239029E-2</v>
      </c>
      <c r="AU53" s="237">
        <f t="shared" si="29"/>
        <v>6.9092814763765499E-3</v>
      </c>
      <c r="AV53" s="237">
        <f t="shared" si="29"/>
        <v>7.4728488322336559E-3</v>
      </c>
      <c r="AW53" s="237">
        <f t="shared" si="29"/>
        <v>5.3564546960072242E-3</v>
      </c>
      <c r="AX53" s="237">
        <f t="shared" si="29"/>
        <v>5.3772896351642124E-3</v>
      </c>
      <c r="AY53" s="237">
        <f t="shared" si="29"/>
        <v>3.7416159564710896E-3</v>
      </c>
      <c r="AZ53" s="237">
        <f t="shared" si="29"/>
        <v>2.8039629053478949E-3</v>
      </c>
      <c r="BA53" s="237">
        <f t="shared" si="29"/>
        <v>4.7956254552349691E-3</v>
      </c>
      <c r="BB53" s="237">
        <f t="shared" si="29"/>
        <v>2.926678565281718E-3</v>
      </c>
      <c r="BC53" s="237">
        <f t="shared" si="29"/>
        <v>2.6468862727252736E-3</v>
      </c>
      <c r="BD53" s="237">
        <f t="shared" si="29"/>
        <v>3.3846313113249497E-3</v>
      </c>
      <c r="BE53" s="237">
        <f t="shared" si="23"/>
        <v>2.0891431068621085E-3</v>
      </c>
      <c r="BF53" s="237">
        <f t="shared" si="23"/>
        <v>3.2316968995493647E-3</v>
      </c>
      <c r="BG53" s="237">
        <f t="shared" ref="BG53:BH53" si="30">IF(BG14="NO","-",BG14/BG$5)</f>
        <v>1.8950913824810776E-3</v>
      </c>
      <c r="BH53" s="1751">
        <f t="shared" si="30"/>
        <v>2.6861722745772608E-3</v>
      </c>
      <c r="BI53" s="241"/>
      <c r="BM53" s="215"/>
    </row>
    <row r="54" spans="18:65" ht="17.100000000000001" customHeight="1">
      <c r="S54" s="1074"/>
      <c r="T54" s="1075" t="s">
        <v>1057</v>
      </c>
      <c r="U54" s="413"/>
      <c r="W54" s="1074"/>
      <c r="X54" s="195" t="s">
        <v>1059</v>
      </c>
      <c r="Y54" s="1726"/>
      <c r="Z54" s="235"/>
      <c r="AA54" s="1728">
        <f t="shared" ref="AA54:BD54" si="31">IF(AA15="NO","-",AA15/AA$5)</f>
        <v>4.1177149806621233E-3</v>
      </c>
      <c r="AB54" s="237">
        <f t="shared" si="31"/>
        <v>4.3108069131492207E-3</v>
      </c>
      <c r="AC54" s="237">
        <f t="shared" si="31"/>
        <v>5.7378111815061762E-3</v>
      </c>
      <c r="AD54" s="237">
        <f t="shared" si="31"/>
        <v>1.50555666223389E-2</v>
      </c>
      <c r="AE54" s="237">
        <f t="shared" si="31"/>
        <v>1.9667999898938127E-2</v>
      </c>
      <c r="AF54" s="237">
        <f t="shared" si="31"/>
        <v>1.9277854543117829E-2</v>
      </c>
      <c r="AG54" s="237">
        <f t="shared" si="31"/>
        <v>1.9309879642436911E-2</v>
      </c>
      <c r="AH54" s="237">
        <f t="shared" si="31"/>
        <v>2.0516890654623508E-2</v>
      </c>
      <c r="AI54" s="237">
        <f t="shared" si="31"/>
        <v>1.996395973833005E-2</v>
      </c>
      <c r="AJ54" s="237">
        <f t="shared" si="31"/>
        <v>1.9788302197614967E-2</v>
      </c>
      <c r="AK54" s="237">
        <f t="shared" si="31"/>
        <v>2.1830206781146985E-2</v>
      </c>
      <c r="AL54" s="237">
        <f t="shared" si="31"/>
        <v>1.9141337791549324E-2</v>
      </c>
      <c r="AM54" s="237">
        <f t="shared" si="31"/>
        <v>2.1999074376092331E-2</v>
      </c>
      <c r="AN54" s="237">
        <f t="shared" si="31"/>
        <v>2.1523579048583746E-2</v>
      </c>
      <c r="AO54" s="237">
        <f t="shared" si="31"/>
        <v>3.1387388579605255E-2</v>
      </c>
      <c r="AP54" s="237">
        <f t="shared" si="31"/>
        <v>2.8922161396762069E-2</v>
      </c>
      <c r="AQ54" s="237">
        <f t="shared" si="31"/>
        <v>2.8093614292815001E-2</v>
      </c>
      <c r="AR54" s="237">
        <f t="shared" si="31"/>
        <v>2.7481364555393156E-2</v>
      </c>
      <c r="AS54" s="237">
        <f t="shared" si="31"/>
        <v>2.1737758004881775E-2</v>
      </c>
      <c r="AT54" s="237">
        <f t="shared" si="31"/>
        <v>1.3444382030026252E-2</v>
      </c>
      <c r="AU54" s="237">
        <f t="shared" si="31"/>
        <v>1.3043152169863818E-2</v>
      </c>
      <c r="AV54" s="237">
        <f t="shared" si="31"/>
        <v>9.6326279065572281E-3</v>
      </c>
      <c r="AW54" s="237">
        <f t="shared" si="31"/>
        <v>7.0431762379647113E-3</v>
      </c>
      <c r="AX54" s="237">
        <f t="shared" si="31"/>
        <v>5.8660586940438462E-3</v>
      </c>
      <c r="AY54" s="237">
        <f t="shared" si="31"/>
        <v>5.331840122951707E-3</v>
      </c>
      <c r="AZ54" s="237">
        <f t="shared" si="31"/>
        <v>4.6433579739753178E-3</v>
      </c>
      <c r="BA54" s="237">
        <f t="shared" si="31"/>
        <v>4.9622459637216534E-3</v>
      </c>
      <c r="BB54" s="237">
        <f t="shared" si="31"/>
        <v>5.1583634553761786E-3</v>
      </c>
      <c r="BC54" s="237">
        <f t="shared" si="31"/>
        <v>4.6681322594001717E-3</v>
      </c>
      <c r="BD54" s="237">
        <f t="shared" si="31"/>
        <v>4.1142949362001054E-3</v>
      </c>
      <c r="BE54" s="237">
        <f t="shared" si="23"/>
        <v>4.5143461870825723E-3</v>
      </c>
      <c r="BF54" s="237">
        <f t="shared" si="23"/>
        <v>3.2630655768372484E-3</v>
      </c>
      <c r="BG54" s="237">
        <f t="shared" ref="BG54:BH54" si="32">IF(BG15="NO","-",BG15/BG$5)</f>
        <v>2.9097737658824959E-3</v>
      </c>
      <c r="BH54" s="1751">
        <f t="shared" si="32"/>
        <v>3.0733588933157378E-3</v>
      </c>
      <c r="BI54" s="239"/>
    </row>
    <row r="55" spans="18:65" ht="17.100000000000001" customHeight="1">
      <c r="S55" s="1074"/>
      <c r="T55" s="1075" t="s">
        <v>1058</v>
      </c>
      <c r="U55" s="413"/>
      <c r="W55" s="1074"/>
      <c r="X55" s="195" t="s">
        <v>293</v>
      </c>
      <c r="Y55" s="1726"/>
      <c r="Z55" s="235"/>
      <c r="AA55" s="1728">
        <f t="shared" ref="AA55:BD55" si="33">IF(AA16="NO","-",AA16/AA$5)</f>
        <v>4.498474814069715E-8</v>
      </c>
      <c r="AB55" s="236" t="str">
        <f t="shared" si="33"/>
        <v>-</v>
      </c>
      <c r="AC55" s="237">
        <f t="shared" si="33"/>
        <v>1.2089205817007912E-6</v>
      </c>
      <c r="AD55" s="237">
        <f t="shared" si="33"/>
        <v>7.6448618210215533E-6</v>
      </c>
      <c r="AE55" s="237">
        <f t="shared" si="33"/>
        <v>1.1258708797608895E-5</v>
      </c>
      <c r="AF55" s="237">
        <f t="shared" si="33"/>
        <v>1.0357980422146644E-5</v>
      </c>
      <c r="AG55" s="237">
        <f t="shared" si="33"/>
        <v>1.0471722727782636E-5</v>
      </c>
      <c r="AH55" s="237">
        <f t="shared" si="33"/>
        <v>3.3440018969521793E-5</v>
      </c>
      <c r="AI55" s="237">
        <f t="shared" si="33"/>
        <v>3.2491746960995123E-5</v>
      </c>
      <c r="AJ55" s="237">
        <f t="shared" si="33"/>
        <v>1.4944286300825146E-4</v>
      </c>
      <c r="AK55" s="237">
        <f t="shared" si="33"/>
        <v>7.7802647247148793E-5</v>
      </c>
      <c r="AL55" s="237">
        <f t="shared" si="33"/>
        <v>5.7510837601584164E-5</v>
      </c>
      <c r="AM55" s="237">
        <f t="shared" si="33"/>
        <v>1.125875859692731E-4</v>
      </c>
      <c r="AN55" s="237">
        <f t="shared" si="33"/>
        <v>9.7968952218770855E-5</v>
      </c>
      <c r="AO55" s="237">
        <f t="shared" si="33"/>
        <v>2.3570924083959823E-4</v>
      </c>
      <c r="AP55" s="237">
        <f t="shared" si="33"/>
        <v>2.3129286159575987E-4</v>
      </c>
      <c r="AQ55" s="237">
        <f t="shared" si="33"/>
        <v>2.011330856796803E-4</v>
      </c>
      <c r="AR55" s="237">
        <f t="shared" si="33"/>
        <v>1.9892711003705157E-4</v>
      </c>
      <c r="AS55" s="237">
        <f t="shared" si="33"/>
        <v>1.6491466407424305E-4</v>
      </c>
      <c r="AT55" s="237">
        <f t="shared" si="33"/>
        <v>1.2734742127012212E-4</v>
      </c>
      <c r="AU55" s="237">
        <f t="shared" si="33"/>
        <v>1.5186353418845792E-4</v>
      </c>
      <c r="AV55" s="237">
        <f t="shared" si="33"/>
        <v>1.4906361538244279E-4</v>
      </c>
      <c r="AW55" s="237">
        <f t="shared" si="33"/>
        <v>9.8647876010951949E-5</v>
      </c>
      <c r="AX55" s="924">
        <f t="shared" si="33"/>
        <v>8.9991239089905724E-5</v>
      </c>
      <c r="AY55" s="924">
        <f t="shared" si="33"/>
        <v>7.804510561097945E-5</v>
      </c>
      <c r="AZ55" s="924">
        <f t="shared" si="33"/>
        <v>6.0497170689991994E-5</v>
      </c>
      <c r="BA55" s="924">
        <f t="shared" si="33"/>
        <v>5.7022713002446002E-5</v>
      </c>
      <c r="BB55" s="924">
        <f t="shared" si="33"/>
        <v>5.4325055107321117E-5</v>
      </c>
      <c r="BC55" s="924">
        <f t="shared" si="33"/>
        <v>5.9239455760652423E-5</v>
      </c>
      <c r="BD55" s="924">
        <f t="shared" si="33"/>
        <v>4.623331415949678E-5</v>
      </c>
      <c r="BE55" s="924">
        <f t="shared" si="23"/>
        <v>3.0865068039851297E-5</v>
      </c>
      <c r="BF55" s="924">
        <f t="shared" si="23"/>
        <v>2.2719652973050315E-5</v>
      </c>
      <c r="BG55" s="924">
        <f t="shared" ref="BG55:BH55" si="34">IF(BG16="NO","-",BG16/BG$5)</f>
        <v>4.3432301142646146E-5</v>
      </c>
      <c r="BH55" s="1752">
        <f t="shared" si="34"/>
        <v>2.6373869829734261E-5</v>
      </c>
      <c r="BI55" s="242"/>
      <c r="BK55" s="215"/>
      <c r="BL55" s="215"/>
    </row>
    <row r="56" spans="18:65" ht="17.100000000000001" customHeight="1">
      <c r="S56" s="1074"/>
      <c r="T56" s="1075" t="s">
        <v>1064</v>
      </c>
      <c r="U56" s="413"/>
      <c r="W56" s="1074"/>
      <c r="X56" s="195" t="s">
        <v>1076</v>
      </c>
      <c r="Y56" s="1726"/>
      <c r="Z56" s="235"/>
      <c r="AA56" s="1728">
        <f t="shared" ref="AA56:BD56" si="35">IF(AA17="NO","-",AA17/AA$5)</f>
        <v>0.99520789258828679</v>
      </c>
      <c r="AB56" s="237">
        <f t="shared" si="35"/>
        <v>0.99527721760928023</v>
      </c>
      <c r="AC56" s="237">
        <f t="shared" si="35"/>
        <v>0.98393298505360627</v>
      </c>
      <c r="AD56" s="237">
        <f t="shared" si="35"/>
        <v>0.91437341769128755</v>
      </c>
      <c r="AE56" s="237">
        <f t="shared" si="35"/>
        <v>0.85966011608633741</v>
      </c>
      <c r="AF56" s="237">
        <f t="shared" si="35"/>
        <v>0.83439286733959073</v>
      </c>
      <c r="AG56" s="237">
        <f t="shared" si="35"/>
        <v>0.78332246891886947</v>
      </c>
      <c r="AH56" s="237">
        <f t="shared" si="35"/>
        <v>0.74075244842538601</v>
      </c>
      <c r="AI56" s="237">
        <f t="shared" si="35"/>
        <v>0.71355849962811857</v>
      </c>
      <c r="AJ56" s="237">
        <f t="shared" si="35"/>
        <v>0.71104260414176368</v>
      </c>
      <c r="AK56" s="237">
        <f t="shared" si="35"/>
        <v>0.66401615202880626</v>
      </c>
      <c r="AL56" s="237">
        <f t="shared" si="35"/>
        <v>0.5854528435522921</v>
      </c>
      <c r="AM56" s="237">
        <f t="shared" si="35"/>
        <v>0.4554938397659814</v>
      </c>
      <c r="AN56" s="237">
        <f t="shared" si="35"/>
        <v>0.37645155481370191</v>
      </c>
      <c r="AO56" s="237">
        <f t="shared" si="35"/>
        <v>9.9655469797474194E-2</v>
      </c>
      <c r="AP56" s="237">
        <f t="shared" si="35"/>
        <v>4.5515836621554805E-2</v>
      </c>
      <c r="AQ56" s="237">
        <f t="shared" si="35"/>
        <v>5.9074974269117883E-2</v>
      </c>
      <c r="AR56" s="237">
        <f t="shared" si="35"/>
        <v>1.7884516354272184E-2</v>
      </c>
      <c r="AS56" s="237">
        <f t="shared" si="35"/>
        <v>3.4538357994493153E-2</v>
      </c>
      <c r="AT56" s="237">
        <f t="shared" si="35"/>
        <v>2.788291887631922E-3</v>
      </c>
      <c r="AU56" s="237">
        <f t="shared" si="35"/>
        <v>2.6783692096729807E-3</v>
      </c>
      <c r="AV56" s="237">
        <f t="shared" si="35"/>
        <v>7.4061115637203529E-4</v>
      </c>
      <c r="AW56" s="237">
        <f t="shared" si="35"/>
        <v>7.3347145058684179E-4</v>
      </c>
      <c r="AX56" s="925">
        <f t="shared" si="35"/>
        <v>6.1873772091647307E-4</v>
      </c>
      <c r="AY56" s="925">
        <f t="shared" si="35"/>
        <v>8.1786104252100898E-4</v>
      </c>
      <c r="AZ56" s="925">
        <f t="shared" si="35"/>
        <v>9.2685804181155543E-4</v>
      </c>
      <c r="BA56" s="925">
        <f t="shared" si="35"/>
        <v>6.9807375336283708E-4</v>
      </c>
      <c r="BB56" s="925">
        <f t="shared" si="35"/>
        <v>1.0953222886234079E-3</v>
      </c>
      <c r="BC56" s="925">
        <f t="shared" si="35"/>
        <v>3.260715462844067E-4</v>
      </c>
      <c r="BD56" s="925">
        <f t="shared" si="35"/>
        <v>3.48978081244975E-4</v>
      </c>
      <c r="BE56" s="925">
        <f t="shared" si="23"/>
        <v>3.5495384962919495E-3</v>
      </c>
      <c r="BF56" s="925">
        <f t="shared" si="23"/>
        <v>3.2677680403265081E-3</v>
      </c>
      <c r="BG56" s="925">
        <f t="shared" ref="BG56:BH56" si="36">IF(BG17="NO","-",BG17/BG$5)</f>
        <v>1.1276313762661985E-4</v>
      </c>
      <c r="BH56" s="1753">
        <f t="shared" si="36"/>
        <v>7.8238217053931203E-5</v>
      </c>
      <c r="BI56" s="242"/>
      <c r="BK56" s="215"/>
      <c r="BL56" s="215"/>
    </row>
    <row r="57" spans="18:65" ht="17.100000000000001" customHeight="1">
      <c r="S57" s="1074"/>
      <c r="T57" s="1075" t="s">
        <v>1065</v>
      </c>
      <c r="U57" s="413"/>
      <c r="W57" s="1074"/>
      <c r="X57" s="195" t="s">
        <v>1077</v>
      </c>
      <c r="Y57" s="1726"/>
      <c r="Z57" s="235"/>
      <c r="AA57" s="1727" t="str">
        <f t="shared" ref="AA57:BD57" si="37">IF(AA18="NO","-",AA18/AA$5)</f>
        <v>-</v>
      </c>
      <c r="AB57" s="236" t="str">
        <f t="shared" si="37"/>
        <v>-</v>
      </c>
      <c r="AC57" s="236" t="str">
        <f t="shared" si="37"/>
        <v>-</v>
      </c>
      <c r="AD57" s="236" t="str">
        <f t="shared" si="37"/>
        <v>-</v>
      </c>
      <c r="AE57" s="236" t="str">
        <f t="shared" si="37"/>
        <v>-</v>
      </c>
      <c r="AF57" s="236" t="str">
        <f t="shared" si="37"/>
        <v>-</v>
      </c>
      <c r="AG57" s="237">
        <f t="shared" si="37"/>
        <v>1.0476813390858236E-5</v>
      </c>
      <c r="AH57" s="237">
        <f t="shared" si="37"/>
        <v>2.858226934065115E-5</v>
      </c>
      <c r="AI57" s="237">
        <f t="shared" si="37"/>
        <v>7.9798002773470849E-5</v>
      </c>
      <c r="AJ57" s="237">
        <f t="shared" si="37"/>
        <v>1.6108803402211034E-4</v>
      </c>
      <c r="AK57" s="237">
        <f t="shared" si="37"/>
        <v>2.1013779337169259E-4</v>
      </c>
      <c r="AL57" s="237">
        <f t="shared" si="37"/>
        <v>2.848470668366442E-4</v>
      </c>
      <c r="AM57" s="237">
        <f t="shared" si="37"/>
        <v>3.7943582888427986E-4</v>
      </c>
      <c r="AN57" s="237">
        <f t="shared" si="37"/>
        <v>4.1595807405312449E-4</v>
      </c>
      <c r="AO57" s="237">
        <f t="shared" si="37"/>
        <v>5.8222016842858894E-4</v>
      </c>
      <c r="AP57" s="237">
        <f t="shared" si="37"/>
        <v>6.1324198189815007E-4</v>
      </c>
      <c r="AQ57" s="237">
        <f t="shared" si="37"/>
        <v>5.7178253327821646E-4</v>
      </c>
      <c r="AR57" s="237">
        <f t="shared" si="37"/>
        <v>5.4080095304351848E-4</v>
      </c>
      <c r="AS57" s="237">
        <f t="shared" si="37"/>
        <v>4.9336723749179867E-4</v>
      </c>
      <c r="AT57" s="237">
        <f t="shared" si="37"/>
        <v>4.9325759317441398E-4</v>
      </c>
      <c r="AU57" s="237">
        <f t="shared" si="37"/>
        <v>4.6363156060713704E-4</v>
      </c>
      <c r="AV57" s="237">
        <f t="shared" si="37"/>
        <v>4.1056431169582581E-4</v>
      </c>
      <c r="AW57" s="237">
        <f t="shared" si="37"/>
        <v>3.8392477405202539E-4</v>
      </c>
      <c r="AX57" s="925">
        <f t="shared" si="37"/>
        <v>3.5201538273078197E-4</v>
      </c>
      <c r="AY57" s="925">
        <f t="shared" si="37"/>
        <v>3.7287307040477204E-4</v>
      </c>
      <c r="AZ57" s="925">
        <f t="shared" si="37"/>
        <v>3.2849158816657147E-4</v>
      </c>
      <c r="BA57" s="925">
        <f t="shared" si="37"/>
        <v>2.9585685491355119E-4</v>
      </c>
      <c r="BB57" s="925">
        <f t="shared" si="37"/>
        <v>2.9890625374304561E-4</v>
      </c>
      <c r="BC57" s="925">
        <f t="shared" si="37"/>
        <v>2.9102213247231447E-4</v>
      </c>
      <c r="BD57" s="925">
        <f t="shared" si="37"/>
        <v>2.8373784562640489E-4</v>
      </c>
      <c r="BE57" s="925">
        <f t="shared" si="23"/>
        <v>2.8368053125636325E-4</v>
      </c>
      <c r="BF57" s="925">
        <f t="shared" si="23"/>
        <v>2.6771649064789496E-4</v>
      </c>
      <c r="BG57" s="925">
        <f t="shared" ref="BG57:BH57" si="38">IF(BG18="NO","-",BG18/BG$5)</f>
        <v>2.7910501649152557E-4</v>
      </c>
      <c r="BH57" s="1753">
        <f t="shared" si="38"/>
        <v>2.9094358161661359E-4</v>
      </c>
      <c r="BI57" s="243"/>
      <c r="BK57" s="215"/>
    </row>
    <row r="58" spans="18:65" ht="17.100000000000001" customHeight="1">
      <c r="S58" s="1074"/>
      <c r="T58" s="1075" t="s">
        <v>1066</v>
      </c>
      <c r="U58" s="413"/>
      <c r="W58" s="1074"/>
      <c r="X58" s="195" t="s">
        <v>1078</v>
      </c>
      <c r="Y58" s="1726"/>
      <c r="Z58" s="235"/>
      <c r="AA58" s="1729" t="str">
        <f t="shared" ref="AA58:BD58" si="39">IF(AA19="NO","-",AA19/AA$5)</f>
        <v>-</v>
      </c>
      <c r="AB58" s="244" t="str">
        <f t="shared" si="39"/>
        <v>-</v>
      </c>
      <c r="AC58" s="244" t="str">
        <f t="shared" si="39"/>
        <v>-</v>
      </c>
      <c r="AD58" s="244" t="str">
        <f t="shared" si="39"/>
        <v>-</v>
      </c>
      <c r="AE58" s="244" t="str">
        <f t="shared" si="39"/>
        <v>-</v>
      </c>
      <c r="AF58" s="244" t="str">
        <f t="shared" si="39"/>
        <v>-</v>
      </c>
      <c r="AG58" s="244" t="str">
        <f t="shared" si="39"/>
        <v>-</v>
      </c>
      <c r="AH58" s="244" t="str">
        <f t="shared" si="39"/>
        <v>-</v>
      </c>
      <c r="AI58" s="244" t="str">
        <f t="shared" si="39"/>
        <v>-</v>
      </c>
      <c r="AJ58" s="244" t="str">
        <f t="shared" si="39"/>
        <v>-</v>
      </c>
      <c r="AK58" s="244" t="str">
        <f t="shared" si="39"/>
        <v>-</v>
      </c>
      <c r="AL58" s="244" t="str">
        <f t="shared" si="39"/>
        <v>-</v>
      </c>
      <c r="AM58" s="244" t="str">
        <f t="shared" si="39"/>
        <v>-</v>
      </c>
      <c r="AN58" s="244" t="str">
        <f t="shared" si="39"/>
        <v>-</v>
      </c>
      <c r="AO58" s="244" t="str">
        <f t="shared" si="39"/>
        <v>-</v>
      </c>
      <c r="AP58" s="244" t="str">
        <f t="shared" si="39"/>
        <v>-</v>
      </c>
      <c r="AQ58" s="244" t="str">
        <f t="shared" si="39"/>
        <v>-</v>
      </c>
      <c r="AR58" s="244" t="str">
        <f t="shared" si="39"/>
        <v>-</v>
      </c>
      <c r="AS58" s="244" t="str">
        <f t="shared" si="39"/>
        <v>-</v>
      </c>
      <c r="AT58" s="244" t="str">
        <f t="shared" si="39"/>
        <v>-</v>
      </c>
      <c r="AU58" s="244" t="str">
        <f t="shared" si="39"/>
        <v>-</v>
      </c>
      <c r="AV58" s="245">
        <f t="shared" si="39"/>
        <v>4.6657416911326233E-5</v>
      </c>
      <c r="AW58" s="245">
        <f t="shared" si="39"/>
        <v>5.5813825503997363E-5</v>
      </c>
      <c r="AX58" s="245">
        <f t="shared" si="39"/>
        <v>5.1304425392707539E-5</v>
      </c>
      <c r="AY58" s="245">
        <f t="shared" si="39"/>
        <v>4.7158923016332357E-5</v>
      </c>
      <c r="AZ58" s="245">
        <f t="shared" si="39"/>
        <v>4.2269211503583437E-5</v>
      </c>
      <c r="BA58" s="245">
        <f t="shared" si="39"/>
        <v>3.7919056653181929E-5</v>
      </c>
      <c r="BB58" s="245">
        <f t="shared" si="39"/>
        <v>4.1251250708639608E-5</v>
      </c>
      <c r="BC58" s="245">
        <f t="shared" si="39"/>
        <v>4.9824521155030619E-5</v>
      </c>
      <c r="BD58" s="245">
        <f t="shared" si="39"/>
        <v>3.88628995852379E-5</v>
      </c>
      <c r="BE58" s="245">
        <f t="shared" si="23"/>
        <v>3.4627586077578171E-5</v>
      </c>
      <c r="BF58" s="245">
        <f t="shared" si="23"/>
        <v>4.8886236268385877E-5</v>
      </c>
      <c r="BG58" s="245">
        <f t="shared" ref="BG58:BH58" si="40">IF(BG19="NO","-",BG19/BG$5)</f>
        <v>3.3889566630795968E-5</v>
      </c>
      <c r="BH58" s="1754">
        <f t="shared" si="40"/>
        <v>5.4545918260583491E-5</v>
      </c>
      <c r="BI58" s="246"/>
      <c r="BK58" s="215"/>
    </row>
    <row r="59" spans="18:65" ht="17.100000000000001" customHeight="1">
      <c r="R59" s="28"/>
      <c r="S59" s="1074"/>
      <c r="T59" s="1075" t="s">
        <v>1067</v>
      </c>
      <c r="U59" s="413"/>
      <c r="W59" s="1074"/>
      <c r="X59" s="195" t="s">
        <v>430</v>
      </c>
      <c r="Y59" s="1726"/>
      <c r="Z59" s="235"/>
      <c r="AA59" s="1730">
        <f t="shared" ref="AA59:BE59" si="41">IF(AA20="NO","-",AA20/AA$5)</f>
        <v>4.8193115384758951E-4</v>
      </c>
      <c r="AB59" s="245">
        <f t="shared" si="41"/>
        <v>4.1197547757065308E-4</v>
      </c>
      <c r="AC59" s="245">
        <f t="shared" si="41"/>
        <v>3.3103772970456653E-4</v>
      </c>
      <c r="AD59" s="245">
        <f t="shared" si="41"/>
        <v>3.0348545934003415E-4</v>
      </c>
      <c r="AE59" s="245">
        <f t="shared" si="41"/>
        <v>2.6066461994830962E-4</v>
      </c>
      <c r="AF59" s="245">
        <f t="shared" si="41"/>
        <v>2.5222672951147768E-4</v>
      </c>
      <c r="AG59" s="245">
        <f t="shared" si="41"/>
        <v>2.5621860907200041E-4</v>
      </c>
      <c r="AH59" s="245">
        <f t="shared" si="41"/>
        <v>3.2155908906936307E-4</v>
      </c>
      <c r="AI59" s="245">
        <f t="shared" si="41"/>
        <v>3.1740546927009797E-4</v>
      </c>
      <c r="AJ59" s="245">
        <f t="shared" si="41"/>
        <v>3.0570916211046712E-4</v>
      </c>
      <c r="AK59" s="245">
        <f t="shared" si="41"/>
        <v>3.2745588603517751E-4</v>
      </c>
      <c r="AL59" s="245">
        <f t="shared" si="41"/>
        <v>2.8620875674948229E-4</v>
      </c>
      <c r="AM59" s="245">
        <f t="shared" si="41"/>
        <v>3.2517952169005393E-4</v>
      </c>
      <c r="AN59" s="245">
        <f t="shared" si="41"/>
        <v>3.1259147454998267E-4</v>
      </c>
      <c r="AO59" s="245">
        <f t="shared" si="41"/>
        <v>4.1966525181418946E-4</v>
      </c>
      <c r="AP59" s="245">
        <f t="shared" si="41"/>
        <v>4.0750597604380769E-4</v>
      </c>
      <c r="AQ59" s="245">
        <f t="shared" si="41"/>
        <v>3.7298003305333185E-4</v>
      </c>
      <c r="AR59" s="245">
        <f t="shared" si="41"/>
        <v>3.4652211143847345E-4</v>
      </c>
      <c r="AS59" s="245">
        <f t="shared" si="41"/>
        <v>2.860432082040144E-4</v>
      </c>
      <c r="AT59" s="245">
        <f t="shared" si="41"/>
        <v>1.9157009441994862E-4</v>
      </c>
      <c r="AU59" s="245">
        <f t="shared" si="41"/>
        <v>1.9753283904979475E-4</v>
      </c>
      <c r="AV59" s="245">
        <f t="shared" si="41"/>
        <v>1.613554307597492E-4</v>
      </c>
      <c r="AW59" s="245">
        <f t="shared" si="41"/>
        <v>1.4597919212661867E-4</v>
      </c>
      <c r="AX59" s="245">
        <f t="shared" si="41"/>
        <v>1.0472164050953163E-4</v>
      </c>
      <c r="AY59" s="245">
        <f t="shared" si="41"/>
        <v>1.0078710692715389E-4</v>
      </c>
      <c r="AZ59" s="245">
        <f t="shared" si="41"/>
        <v>8.9976764959387901E-5</v>
      </c>
      <c r="BA59" s="245">
        <f t="shared" si="41"/>
        <v>8.823604686231809E-5</v>
      </c>
      <c r="BB59" s="245">
        <f t="shared" si="41"/>
        <v>7.7638272163293534E-5</v>
      </c>
      <c r="BC59" s="245">
        <f t="shared" si="41"/>
        <v>8.1070418588135584E-5</v>
      </c>
      <c r="BD59" s="245">
        <f t="shared" si="41"/>
        <v>1.5318717425863735E-4</v>
      </c>
      <c r="BE59" s="245">
        <f t="shared" si="41"/>
        <v>1.6013208627068532E-4</v>
      </c>
      <c r="BF59" s="245">
        <f>IF(BF20="NO","-",BF20/BF$5)</f>
        <v>1.6355350140700105E-4</v>
      </c>
      <c r="BG59" s="245">
        <f>IF(BG20="NO","-",BG20/BG$5)</f>
        <v>1.7398995804272541E-4</v>
      </c>
      <c r="BH59" s="1754">
        <f>IF(BH20="NO","-",BH20/BH$5)</f>
        <v>1.8638178770818495E-4</v>
      </c>
      <c r="BI59" s="246"/>
      <c r="BK59" s="215"/>
    </row>
    <row r="60" spans="18:65" ht="17.100000000000001" customHeight="1">
      <c r="S60" s="1077" t="s">
        <v>16</v>
      </c>
      <c r="T60" s="1722"/>
      <c r="U60" s="1078"/>
      <c r="W60" s="1077" t="s">
        <v>296</v>
      </c>
      <c r="X60" s="1722"/>
      <c r="Y60" s="1722"/>
      <c r="Z60" s="235"/>
      <c r="AA60" s="1731">
        <f t="shared" ref="AA60:BC60" si="42">SUM(AA61:AA66)</f>
        <v>1</v>
      </c>
      <c r="AB60" s="247">
        <f t="shared" si="42"/>
        <v>1</v>
      </c>
      <c r="AC60" s="247">
        <f t="shared" si="42"/>
        <v>1</v>
      </c>
      <c r="AD60" s="247">
        <f t="shared" si="42"/>
        <v>0.99999999999999989</v>
      </c>
      <c r="AE60" s="247">
        <f t="shared" si="42"/>
        <v>1</v>
      </c>
      <c r="AF60" s="247">
        <f t="shared" si="42"/>
        <v>1</v>
      </c>
      <c r="AG60" s="247">
        <f t="shared" si="42"/>
        <v>1</v>
      </c>
      <c r="AH60" s="247">
        <f t="shared" si="42"/>
        <v>0.99999999999999978</v>
      </c>
      <c r="AI60" s="247">
        <f t="shared" si="42"/>
        <v>1</v>
      </c>
      <c r="AJ60" s="247">
        <f t="shared" si="42"/>
        <v>1</v>
      </c>
      <c r="AK60" s="247">
        <f t="shared" si="42"/>
        <v>1</v>
      </c>
      <c r="AL60" s="247">
        <f t="shared" si="42"/>
        <v>1</v>
      </c>
      <c r="AM60" s="247">
        <f t="shared" si="42"/>
        <v>1</v>
      </c>
      <c r="AN60" s="247">
        <f t="shared" si="42"/>
        <v>1</v>
      </c>
      <c r="AO60" s="247">
        <f t="shared" si="42"/>
        <v>1</v>
      </c>
      <c r="AP60" s="247">
        <f t="shared" si="42"/>
        <v>1.0000000000000002</v>
      </c>
      <c r="AQ60" s="247">
        <f t="shared" si="42"/>
        <v>1</v>
      </c>
      <c r="AR60" s="247">
        <f t="shared" si="42"/>
        <v>1</v>
      </c>
      <c r="AS60" s="247">
        <f t="shared" si="42"/>
        <v>1</v>
      </c>
      <c r="AT60" s="247">
        <f t="shared" si="42"/>
        <v>1</v>
      </c>
      <c r="AU60" s="247">
        <f t="shared" si="42"/>
        <v>1.0000000000000002</v>
      </c>
      <c r="AV60" s="247">
        <f t="shared" si="42"/>
        <v>1</v>
      </c>
      <c r="AW60" s="247">
        <f t="shared" si="42"/>
        <v>1</v>
      </c>
      <c r="AX60" s="247">
        <f t="shared" si="42"/>
        <v>1.0000000000000002</v>
      </c>
      <c r="AY60" s="247">
        <f t="shared" si="42"/>
        <v>0.99999999999999978</v>
      </c>
      <c r="AZ60" s="247">
        <f t="shared" si="42"/>
        <v>1</v>
      </c>
      <c r="BA60" s="247">
        <f t="shared" si="42"/>
        <v>1</v>
      </c>
      <c r="BB60" s="247">
        <f t="shared" si="42"/>
        <v>1.0000000000000002</v>
      </c>
      <c r="BC60" s="247">
        <f t="shared" si="42"/>
        <v>1.0000000000000002</v>
      </c>
      <c r="BD60" s="248">
        <f>SUM(BD61:BD66)</f>
        <v>0.99999999999999967</v>
      </c>
      <c r="BE60" s="248">
        <f>SUM(BE61:BE66)</f>
        <v>1</v>
      </c>
      <c r="BF60" s="248">
        <f>SUM(BF61:BF66)</f>
        <v>1</v>
      </c>
      <c r="BG60" s="248">
        <f>SUM(BG61:BG66)</f>
        <v>1</v>
      </c>
      <c r="BH60" s="1755">
        <f>SUM(BH61:BH66)</f>
        <v>1</v>
      </c>
      <c r="BI60" s="246"/>
      <c r="BK60" s="215"/>
      <c r="BL60" s="215"/>
    </row>
    <row r="61" spans="18:65" ht="17.100000000000001" customHeight="1">
      <c r="S61" s="1079"/>
      <c r="T61" s="1075" t="s">
        <v>1057</v>
      </c>
      <c r="U61" s="413"/>
      <c r="W61" s="1079"/>
      <c r="X61" s="178" t="s">
        <v>1059</v>
      </c>
      <c r="Y61" s="195"/>
      <c r="Z61" s="235"/>
      <c r="AA61" s="1732">
        <f t="shared" ref="AA61:BD61" si="43">IF(AA22="NO","-",AA22/AA$21)</f>
        <v>0.20871386778767342</v>
      </c>
      <c r="AB61" s="249">
        <f t="shared" si="43"/>
        <v>0.21103488869256534</v>
      </c>
      <c r="AC61" s="249">
        <f t="shared" si="43"/>
        <v>0.21534850794958477</v>
      </c>
      <c r="AD61" s="249">
        <f t="shared" si="43"/>
        <v>0.21377693626904823</v>
      </c>
      <c r="AE61" s="249">
        <f t="shared" si="43"/>
        <v>0.21284180461938698</v>
      </c>
      <c r="AF61" s="249">
        <f t="shared" si="43"/>
        <v>0.21242168978139511</v>
      </c>
      <c r="AG61" s="249">
        <f t="shared" si="43"/>
        <v>0.24045035657844152</v>
      </c>
      <c r="AH61" s="249">
        <f t="shared" si="43"/>
        <v>0.27758630740203583</v>
      </c>
      <c r="AI61" s="249">
        <f t="shared" si="43"/>
        <v>0.3414470579132487</v>
      </c>
      <c r="AJ61" s="249">
        <f t="shared" si="43"/>
        <v>0.46369257199498676</v>
      </c>
      <c r="AK61" s="249">
        <f t="shared" si="43"/>
        <v>0.56326052872773036</v>
      </c>
      <c r="AL61" s="249">
        <f t="shared" si="43"/>
        <v>0.52257800563555912</v>
      </c>
      <c r="AM61" s="249">
        <f t="shared" si="43"/>
        <v>0.5599029605667003</v>
      </c>
      <c r="AN61" s="249">
        <f t="shared" si="43"/>
        <v>0.57665248929755175</v>
      </c>
      <c r="AO61" s="249">
        <f t="shared" si="43"/>
        <v>0.58541740299033518</v>
      </c>
      <c r="AP61" s="249">
        <f t="shared" si="43"/>
        <v>0.52890246328500434</v>
      </c>
      <c r="AQ61" s="249">
        <f t="shared" si="43"/>
        <v>0.54491156531075879</v>
      </c>
      <c r="AR61" s="249">
        <f t="shared" si="43"/>
        <v>0.55611832635149627</v>
      </c>
      <c r="AS61" s="249">
        <f t="shared" si="43"/>
        <v>0.57373679587071769</v>
      </c>
      <c r="AT61" s="249">
        <f t="shared" si="43"/>
        <v>0.50956554630819473</v>
      </c>
      <c r="AU61" s="249">
        <f t="shared" si="43"/>
        <v>0.51340523363965807</v>
      </c>
      <c r="AV61" s="249">
        <f t="shared" si="43"/>
        <v>0.48730401550148633</v>
      </c>
      <c r="AW61" s="249">
        <f t="shared" si="43"/>
        <v>0.46480038319930167</v>
      </c>
      <c r="AX61" s="249">
        <f t="shared" si="43"/>
        <v>0.46680405190390228</v>
      </c>
      <c r="AY61" s="249">
        <f t="shared" si="43"/>
        <v>0.47670951294431763</v>
      </c>
      <c r="AZ61" s="249">
        <f t="shared" si="43"/>
        <v>0.47375459998233377</v>
      </c>
      <c r="BA61" s="249">
        <f t="shared" si="43"/>
        <v>0.50420791533056686</v>
      </c>
      <c r="BB61" s="249">
        <f t="shared" si="43"/>
        <v>0.51860078396083065</v>
      </c>
      <c r="BC61" s="249">
        <f t="shared" si="43"/>
        <v>0.50833949283449997</v>
      </c>
      <c r="BD61" s="250">
        <f t="shared" si="43"/>
        <v>0.49078876409930089</v>
      </c>
      <c r="BE61" s="250">
        <f>IF(BE22="NO","-",BE22/BE$21)</f>
        <v>0.52114119780459967</v>
      </c>
      <c r="BF61" s="250">
        <f>IF(BF22="NO","-",BF22/BF$21)</f>
        <v>0.48627407700447806</v>
      </c>
      <c r="BG61" s="250">
        <f>IF(BG22="NO","-",BG22/BG$21)</f>
        <v>0.47615296824332409</v>
      </c>
      <c r="BH61" s="1756">
        <f t="shared" ref="BH61" si="44">IF(BH22="NO","-",BH22/BH$21)</f>
        <v>0.40280971891629269</v>
      </c>
      <c r="BI61" s="235"/>
    </row>
    <row r="62" spans="18:65" ht="17.100000000000001" customHeight="1">
      <c r="S62" s="1079"/>
      <c r="T62" s="1075" t="s">
        <v>1058</v>
      </c>
      <c r="U62" s="413"/>
      <c r="W62" s="1079"/>
      <c r="X62" s="178" t="s">
        <v>293</v>
      </c>
      <c r="Y62" s="195"/>
      <c r="Z62" s="235"/>
      <c r="AA62" s="1732">
        <f t="shared" ref="AA62:BD62" si="45">IF(AA23="NO","-",AA23/AA$21)</f>
        <v>4.56682001532039E-3</v>
      </c>
      <c r="AB62" s="249">
        <f t="shared" si="45"/>
        <v>4.6350085790832192E-3</v>
      </c>
      <c r="AC62" s="249">
        <f t="shared" si="45"/>
        <v>4.6855578420472209E-3</v>
      </c>
      <c r="AD62" s="249">
        <f t="shared" si="45"/>
        <v>4.750563351034456E-3</v>
      </c>
      <c r="AE62" s="249">
        <f t="shared" si="45"/>
        <v>4.7751212326506585E-3</v>
      </c>
      <c r="AF62" s="249">
        <f t="shared" si="45"/>
        <v>4.7974489655179539E-3</v>
      </c>
      <c r="AG62" s="249">
        <f t="shared" si="45"/>
        <v>4.4887919103463562E-3</v>
      </c>
      <c r="AH62" s="249">
        <f t="shared" si="45"/>
        <v>7.6551731083426625E-3</v>
      </c>
      <c r="AI62" s="249">
        <f t="shared" si="45"/>
        <v>1.0191866461104699E-2</v>
      </c>
      <c r="AJ62" s="249">
        <f t="shared" si="45"/>
        <v>1.6242253225473437E-2</v>
      </c>
      <c r="AK62" s="249">
        <f t="shared" si="45"/>
        <v>1.8359065271671551E-2</v>
      </c>
      <c r="AL62" s="249">
        <f t="shared" si="45"/>
        <v>1.4842190637665651E-2</v>
      </c>
      <c r="AM62" s="249">
        <f t="shared" si="45"/>
        <v>1.9885831123588042E-2</v>
      </c>
      <c r="AN62" s="249">
        <f t="shared" si="45"/>
        <v>1.8988592965440323E-2</v>
      </c>
      <c r="AO62" s="249">
        <f t="shared" si="45"/>
        <v>1.9356960341899414E-2</v>
      </c>
      <c r="AP62" s="249">
        <f t="shared" si="45"/>
        <v>1.7545485769153803E-2</v>
      </c>
      <c r="AQ62" s="249">
        <f t="shared" si="45"/>
        <v>1.7344485547949692E-2</v>
      </c>
      <c r="AR62" s="249">
        <f t="shared" si="45"/>
        <v>1.3376062446717052E-2</v>
      </c>
      <c r="AS62" s="249">
        <f t="shared" si="45"/>
        <v>1.4429958993636987E-2</v>
      </c>
      <c r="AT62" s="249">
        <f t="shared" si="45"/>
        <v>9.6361948828408428E-3</v>
      </c>
      <c r="AU62" s="249">
        <f t="shared" si="45"/>
        <v>1.0861091775768781E-2</v>
      </c>
      <c r="AV62" s="249">
        <f t="shared" si="45"/>
        <v>1.5605329525082728E-2</v>
      </c>
      <c r="AW62" s="249">
        <f t="shared" si="45"/>
        <v>1.9596797668010695E-2</v>
      </c>
      <c r="AX62" s="249">
        <f t="shared" si="45"/>
        <v>2.2737560949774659E-2</v>
      </c>
      <c r="AY62" s="249">
        <f t="shared" si="45"/>
        <v>2.6267672920428014E-2</v>
      </c>
      <c r="AZ62" s="249">
        <f t="shared" si="45"/>
        <v>2.5718620790737882E-2</v>
      </c>
      <c r="BA62" s="249">
        <f t="shared" si="45"/>
        <v>2.0775730969770884E-2</v>
      </c>
      <c r="BB62" s="249">
        <f t="shared" si="45"/>
        <v>2.3658774617520081E-2</v>
      </c>
      <c r="BC62" s="249">
        <f t="shared" si="45"/>
        <v>2.2252963824571814E-2</v>
      </c>
      <c r="BD62" s="250">
        <f t="shared" si="45"/>
        <v>2.1376312804643655E-2</v>
      </c>
      <c r="BE62" s="250">
        <f t="shared" ref="BE62:BF66" si="46">IF(BE23="NO","-",BE23/BE$21)</f>
        <v>2.1565742755630252E-2</v>
      </c>
      <c r="BF62" s="250">
        <f t="shared" si="46"/>
        <v>2.4159735843440375E-2</v>
      </c>
      <c r="BG62" s="250">
        <f t="shared" ref="BG62:BH62" si="47">IF(BG23="NO","-",BG23/BG$21)</f>
        <v>1.689663711699348E-2</v>
      </c>
      <c r="BH62" s="1756">
        <f t="shared" si="47"/>
        <v>9.8379861327434637E-3</v>
      </c>
      <c r="BI62" s="235"/>
    </row>
    <row r="63" spans="18:65" ht="17.100000000000001" customHeight="1">
      <c r="S63" s="1079"/>
      <c r="T63" s="1075" t="s">
        <v>1062</v>
      </c>
      <c r="U63" s="413"/>
      <c r="W63" s="1079"/>
      <c r="X63" s="178" t="s">
        <v>1079</v>
      </c>
      <c r="Y63" s="195"/>
      <c r="Z63" s="235"/>
      <c r="AA63" s="1732">
        <f t="shared" ref="AA63:BD63" si="48">IF(AA24="NO","-",AA24/AA$21)</f>
        <v>0.68612274634958037</v>
      </c>
      <c r="AB63" s="249">
        <f t="shared" si="48"/>
        <v>0.69636745152334067</v>
      </c>
      <c r="AC63" s="249">
        <f t="shared" si="48"/>
        <v>0.70396201382587442</v>
      </c>
      <c r="AD63" s="249">
        <f t="shared" si="48"/>
        <v>0.7137284942662131</v>
      </c>
      <c r="AE63" s="249">
        <f t="shared" si="48"/>
        <v>0.71741809033579984</v>
      </c>
      <c r="AF63" s="249">
        <f t="shared" si="48"/>
        <v>0.72077262704696354</v>
      </c>
      <c r="AG63" s="249">
        <f t="shared" si="48"/>
        <v>0.67999669875463575</v>
      </c>
      <c r="AH63" s="249">
        <f t="shared" si="48"/>
        <v>0.62284248620753113</v>
      </c>
      <c r="AI63" s="249">
        <f t="shared" si="48"/>
        <v>0.54093429309490337</v>
      </c>
      <c r="AJ63" s="249">
        <f t="shared" si="48"/>
        <v>0.39257323761885426</v>
      </c>
      <c r="AK63" s="249">
        <f t="shared" si="48"/>
        <v>0.27029625560132964</v>
      </c>
      <c r="AL63" s="249">
        <f t="shared" si="48"/>
        <v>0.31885264282615927</v>
      </c>
      <c r="AM63" s="249">
        <f t="shared" si="48"/>
        <v>0.27540550573135808</v>
      </c>
      <c r="AN63" s="249">
        <f t="shared" si="48"/>
        <v>0.25956516003061952</v>
      </c>
      <c r="AO63" s="249">
        <f t="shared" si="48"/>
        <v>0.27022073109088329</v>
      </c>
      <c r="AP63" s="249">
        <f t="shared" si="48"/>
        <v>0.32576083550769497</v>
      </c>
      <c r="AQ63" s="249">
        <f t="shared" si="48"/>
        <v>0.31074778392258107</v>
      </c>
      <c r="AR63" s="249">
        <f t="shared" si="48"/>
        <v>0.30076171636180093</v>
      </c>
      <c r="AS63" s="249">
        <f t="shared" si="48"/>
        <v>0.28961230969675444</v>
      </c>
      <c r="AT63" s="249">
        <f t="shared" si="48"/>
        <v>0.35771238878539768</v>
      </c>
      <c r="AU63" s="249">
        <f t="shared" si="48"/>
        <v>0.40784759830681599</v>
      </c>
      <c r="AV63" s="249">
        <f t="shared" si="48"/>
        <v>0.43206955535095759</v>
      </c>
      <c r="AW63" s="249">
        <f t="shared" si="48"/>
        <v>0.46426109177074837</v>
      </c>
      <c r="AX63" s="249">
        <f t="shared" si="48"/>
        <v>0.46733444933206325</v>
      </c>
      <c r="AY63" s="249">
        <f t="shared" si="48"/>
        <v>0.46016006754725952</v>
      </c>
      <c r="AZ63" s="249">
        <f t="shared" si="48"/>
        <v>0.46213147630713153</v>
      </c>
      <c r="BA63" s="249">
        <f t="shared" si="48"/>
        <v>0.4388284240567667</v>
      </c>
      <c r="BB63" s="249">
        <f t="shared" si="48"/>
        <v>0.42791148110002569</v>
      </c>
      <c r="BC63" s="249">
        <f t="shared" si="48"/>
        <v>0.43244984092957556</v>
      </c>
      <c r="BD63" s="250">
        <f t="shared" si="48"/>
        <v>0.45279234621531461</v>
      </c>
      <c r="BE63" s="250">
        <f t="shared" si="46"/>
        <v>0.41772254914800527</v>
      </c>
      <c r="BF63" s="250">
        <f t="shared" si="46"/>
        <v>0.44042159051874341</v>
      </c>
      <c r="BG63" s="250">
        <f t="shared" ref="BG63:BH63" si="49">IF(BG24="NO","-",BG24/BG$21)</f>
        <v>0.46130053934642429</v>
      </c>
      <c r="BH63" s="1756">
        <f t="shared" si="49"/>
        <v>0.55055023779400725</v>
      </c>
      <c r="BI63" s="235"/>
    </row>
    <row r="64" spans="18:65" ht="17.100000000000001" customHeight="1">
      <c r="S64" s="1079"/>
      <c r="T64" s="1075" t="s">
        <v>1068</v>
      </c>
      <c r="U64" s="1075"/>
      <c r="W64" s="1079"/>
      <c r="X64" s="178" t="s">
        <v>1080</v>
      </c>
      <c r="Y64" s="195"/>
      <c r="Z64" s="239"/>
      <c r="AA64" s="1732">
        <f t="shared" ref="AA64:BD64" si="50">IF(AA25="NO","-",AA25/AA$21)</f>
        <v>4.9303263353920615E-2</v>
      </c>
      <c r="AB64" s="249">
        <f t="shared" si="50"/>
        <v>5.0039425213955838E-2</v>
      </c>
      <c r="AC64" s="249">
        <f t="shared" si="50"/>
        <v>5.0585153667431125E-2</v>
      </c>
      <c r="AD64" s="249">
        <f t="shared" si="50"/>
        <v>5.1286951355603953E-2</v>
      </c>
      <c r="AE64" s="249">
        <f t="shared" si="50"/>
        <v>5.1552077570492266E-2</v>
      </c>
      <c r="AF64" s="249">
        <f t="shared" si="50"/>
        <v>5.1793127160789078E-2</v>
      </c>
      <c r="AG64" s="249">
        <f t="shared" si="50"/>
        <v>6.5672316039747186E-2</v>
      </c>
      <c r="AH64" s="249">
        <f t="shared" si="50"/>
        <v>8.3914630034280624E-2</v>
      </c>
      <c r="AI64" s="249">
        <f t="shared" si="50"/>
        <v>9.923234254014178E-2</v>
      </c>
      <c r="AJ64" s="249">
        <f t="shared" si="50"/>
        <v>0.12083276672655566</v>
      </c>
      <c r="AK64" s="249">
        <f t="shared" si="50"/>
        <v>0.14295586339851951</v>
      </c>
      <c r="AL64" s="249">
        <f t="shared" si="50"/>
        <v>0.13858158593962636</v>
      </c>
      <c r="AM64" s="249">
        <f t="shared" si="50"/>
        <v>0.13959622027557261</v>
      </c>
      <c r="AN64" s="249">
        <f t="shared" si="50"/>
        <v>0.1394060756653463</v>
      </c>
      <c r="AO64" s="249">
        <f t="shared" si="50"/>
        <v>0.11988849012700385</v>
      </c>
      <c r="AP64" s="249">
        <f t="shared" si="50"/>
        <v>0.12235630554221921</v>
      </c>
      <c r="AQ64" s="249">
        <f t="shared" si="50"/>
        <v>0.12176482292731829</v>
      </c>
      <c r="AR64" s="249">
        <f t="shared" si="50"/>
        <v>0.1237151915772212</v>
      </c>
      <c r="AS64" s="249">
        <f t="shared" si="50"/>
        <v>0.11390211889001457</v>
      </c>
      <c r="AT64" s="249">
        <f t="shared" si="50"/>
        <v>0.11402485677942009</v>
      </c>
      <c r="AU64" s="249">
        <f t="shared" si="50"/>
        <v>5.9102884553521688E-2</v>
      </c>
      <c r="AV64" s="249">
        <f t="shared" si="50"/>
        <v>5.4922446494801332E-2</v>
      </c>
      <c r="AW64" s="249">
        <f t="shared" si="50"/>
        <v>4.2908809574878345E-2</v>
      </c>
      <c r="AX64" s="249">
        <f t="shared" si="50"/>
        <v>3.3663540263068198E-2</v>
      </c>
      <c r="AY64" s="249">
        <f t="shared" si="50"/>
        <v>3.1637357314031E-2</v>
      </c>
      <c r="AZ64" s="249">
        <f t="shared" si="50"/>
        <v>3.4383104919457834E-2</v>
      </c>
      <c r="BA64" s="249">
        <f t="shared" si="50"/>
        <v>2.8589220965655193E-2</v>
      </c>
      <c r="BB64" s="249">
        <f t="shared" si="50"/>
        <v>2.3005290141371475E-2</v>
      </c>
      <c r="BC64" s="249">
        <f t="shared" si="50"/>
        <v>2.477651988782437E-2</v>
      </c>
      <c r="BD64" s="250">
        <f t="shared" si="50"/>
        <v>1.8456883101861259E-2</v>
      </c>
      <c r="BE64" s="250">
        <f t="shared" si="46"/>
        <v>2.0886194583373298E-2</v>
      </c>
      <c r="BF64" s="250">
        <f t="shared" si="46"/>
        <v>2.47355213908667E-2</v>
      </c>
      <c r="BG64" s="250">
        <f t="shared" ref="BG64:BH64" si="51">IF(BG25="NO","-",BG25/BG$21)</f>
        <v>2.186839596801831E-2</v>
      </c>
      <c r="BH64" s="1756">
        <f t="shared" si="51"/>
        <v>1.2017033970243333E-2</v>
      </c>
      <c r="BI64" s="235"/>
    </row>
    <row r="65" spans="2:65" ht="17.100000000000001" customHeight="1">
      <c r="S65" s="1079"/>
      <c r="T65" s="1075" t="s">
        <v>1067</v>
      </c>
      <c r="U65" s="1075"/>
      <c r="W65" s="1079"/>
      <c r="X65" s="178" t="s">
        <v>430</v>
      </c>
      <c r="Y65" s="195"/>
      <c r="Z65" s="2402"/>
      <c r="AA65" s="1733">
        <f t="shared" ref="AA65:BD65" si="52">IF(AA26="NO","-",AA26/AA$21)</f>
        <v>2.3730548996950076E-3</v>
      </c>
      <c r="AB65" s="250">
        <f t="shared" si="52"/>
        <v>1.9366013971888077E-3</v>
      </c>
      <c r="AC65" s="250">
        <f t="shared" si="52"/>
        <v>1.5765492633269709E-3</v>
      </c>
      <c r="AD65" s="250">
        <f t="shared" si="52"/>
        <v>1.0427792834660882E-3</v>
      </c>
      <c r="AE65" s="250">
        <f t="shared" si="52"/>
        <v>8.5327790901726678E-4</v>
      </c>
      <c r="AF65" s="250">
        <f t="shared" si="52"/>
        <v>7.5874630542525055E-4</v>
      </c>
      <c r="AG65" s="250">
        <f t="shared" si="52"/>
        <v>7.3167873384144674E-4</v>
      </c>
      <c r="AH65" s="250">
        <f t="shared" si="52"/>
        <v>8.3879370526768052E-4</v>
      </c>
      <c r="AI65" s="250">
        <f t="shared" si="52"/>
        <v>9.7728864098067065E-4</v>
      </c>
      <c r="AJ65" s="250">
        <f t="shared" si="52"/>
        <v>1.2324033703263117E-3</v>
      </c>
      <c r="AK65" s="250">
        <f t="shared" si="52"/>
        <v>1.3991759847948983E-3</v>
      </c>
      <c r="AL65" s="250">
        <f t="shared" si="52"/>
        <v>1.2566229232478922E-3</v>
      </c>
      <c r="AM65" s="249">
        <f t="shared" si="52"/>
        <v>1.274738842488144E-3</v>
      </c>
      <c r="AN65" s="249">
        <f t="shared" si="52"/>
        <v>1.2672740425991764E-3</v>
      </c>
      <c r="AO65" s="249">
        <f t="shared" si="52"/>
        <v>1.2519935783572326E-3</v>
      </c>
      <c r="AP65" s="249">
        <f t="shared" si="52"/>
        <v>1.3066275821420415E-3</v>
      </c>
      <c r="AQ65" s="249">
        <f t="shared" si="52"/>
        <v>1.2823962610095988E-3</v>
      </c>
      <c r="AR65" s="249">
        <f t="shared" si="52"/>
        <v>1.5723047113055093E-3</v>
      </c>
      <c r="AS65" s="249">
        <f t="shared" si="52"/>
        <v>2.1714340220849856E-3</v>
      </c>
      <c r="AT65" s="249">
        <f t="shared" si="52"/>
        <v>2.5134893115128028E-3</v>
      </c>
      <c r="AU65" s="249">
        <f t="shared" si="52"/>
        <v>2.8987959979051643E-3</v>
      </c>
      <c r="AV65" s="249">
        <f t="shared" si="52"/>
        <v>3.4622049150192635E-3</v>
      </c>
      <c r="AW65" s="250">
        <f t="shared" si="52"/>
        <v>2.1453993363044254E-3</v>
      </c>
      <c r="AX65" s="249">
        <f t="shared" si="52"/>
        <v>4.702872040296251E-3</v>
      </c>
      <c r="AY65" s="249">
        <f t="shared" si="52"/>
        <v>4.3021386535239134E-3</v>
      </c>
      <c r="AZ65" s="249">
        <f t="shared" si="52"/>
        <v>4.0121980003389388E-3</v>
      </c>
      <c r="BA65" s="249">
        <f t="shared" si="52"/>
        <v>7.5987086772404244E-3</v>
      </c>
      <c r="BB65" s="249">
        <f t="shared" si="52"/>
        <v>6.8236701802522112E-3</v>
      </c>
      <c r="BC65" s="249">
        <f t="shared" si="52"/>
        <v>1.2181182523528317E-2</v>
      </c>
      <c r="BD65" s="250">
        <f t="shared" si="52"/>
        <v>1.6585693778879355E-2</v>
      </c>
      <c r="BE65" s="250">
        <f t="shared" si="46"/>
        <v>1.868431570839154E-2</v>
      </c>
      <c r="BF65" s="250">
        <f t="shared" si="46"/>
        <v>2.4409075242471507E-2</v>
      </c>
      <c r="BG65" s="250">
        <f t="shared" ref="BG65:BH65" si="53">IF(BG26="NO","-",BG26/BG$21)</f>
        <v>2.3781459325239999E-2</v>
      </c>
      <c r="BH65" s="1756">
        <f t="shared" si="53"/>
        <v>2.4785023186713221E-2</v>
      </c>
      <c r="BI65" s="251"/>
    </row>
    <row r="66" spans="2:65" ht="17.100000000000001" customHeight="1">
      <c r="S66" s="1724"/>
      <c r="T66" s="1075" t="s">
        <v>1069</v>
      </c>
      <c r="U66" s="1075"/>
      <c r="W66" s="1724"/>
      <c r="X66" s="178" t="s">
        <v>292</v>
      </c>
      <c r="Y66" s="195"/>
      <c r="Z66" s="235"/>
      <c r="AA66" s="1732">
        <f t="shared" ref="AA66:BD66" si="54">IF(AA27="NO","-",AA27/AA$21)</f>
        <v>4.8920247593810154E-2</v>
      </c>
      <c r="AB66" s="249">
        <f t="shared" si="54"/>
        <v>3.5986624593866125E-2</v>
      </c>
      <c r="AC66" s="249">
        <f t="shared" si="54"/>
        <v>2.3842217451735512E-2</v>
      </c>
      <c r="AD66" s="249">
        <f t="shared" si="54"/>
        <v>1.5414275474634108E-2</v>
      </c>
      <c r="AE66" s="249">
        <f t="shared" si="54"/>
        <v>1.2559628332653033E-2</v>
      </c>
      <c r="AF66" s="249">
        <f t="shared" si="54"/>
        <v>9.4563607399090772E-3</v>
      </c>
      <c r="AG66" s="249">
        <f t="shared" si="54"/>
        <v>8.6601579829877016E-3</v>
      </c>
      <c r="AH66" s="249">
        <f t="shared" si="54"/>
        <v>7.1626095425419171E-3</v>
      </c>
      <c r="AI66" s="249">
        <f t="shared" si="54"/>
        <v>7.217151349620767E-3</v>
      </c>
      <c r="AJ66" s="249">
        <f t="shared" si="54"/>
        <v>5.4267670638035942E-3</v>
      </c>
      <c r="AK66" s="249">
        <f t="shared" si="54"/>
        <v>3.7291110159541319E-3</v>
      </c>
      <c r="AL66" s="249">
        <f t="shared" si="54"/>
        <v>3.8889520377417357E-3</v>
      </c>
      <c r="AM66" s="249">
        <f t="shared" si="54"/>
        <v>3.9347434602927788E-3</v>
      </c>
      <c r="AN66" s="249">
        <f t="shared" si="54"/>
        <v>4.1204079984429147E-3</v>
      </c>
      <c r="AO66" s="249">
        <f t="shared" si="54"/>
        <v>3.8644218715210422E-3</v>
      </c>
      <c r="AP66" s="249">
        <f t="shared" si="54"/>
        <v>4.1282823137857314E-3</v>
      </c>
      <c r="AQ66" s="249">
        <f t="shared" si="54"/>
        <v>3.9489460303826253E-3</v>
      </c>
      <c r="AR66" s="249">
        <f t="shared" si="54"/>
        <v>4.4563985514589934E-3</v>
      </c>
      <c r="AS66" s="249">
        <f t="shared" si="54"/>
        <v>6.1473825267913682E-3</v>
      </c>
      <c r="AT66" s="249">
        <f t="shared" si="54"/>
        <v>6.547523932633849E-3</v>
      </c>
      <c r="AU66" s="249">
        <f t="shared" si="54"/>
        <v>5.8843957263303853E-3</v>
      </c>
      <c r="AV66" s="249">
        <f t="shared" si="54"/>
        <v>6.6364482126527215E-3</v>
      </c>
      <c r="AW66" s="249">
        <f t="shared" si="54"/>
        <v>6.2875184507564536E-3</v>
      </c>
      <c r="AX66" s="249">
        <f t="shared" si="54"/>
        <v>4.7575255108955206E-3</v>
      </c>
      <c r="AY66" s="249">
        <f t="shared" si="54"/>
        <v>9.2325062043986542E-4</v>
      </c>
      <c r="AZ66" s="252" t="str">
        <f t="shared" si="54"/>
        <v>-</v>
      </c>
      <c r="BA66" s="252" t="str">
        <f t="shared" si="54"/>
        <v>-</v>
      </c>
      <c r="BB66" s="252" t="str">
        <f t="shared" si="54"/>
        <v>-</v>
      </c>
      <c r="BC66" s="252" t="str">
        <f t="shared" si="54"/>
        <v>-</v>
      </c>
      <c r="BD66" s="252" t="str">
        <f t="shared" si="54"/>
        <v>-</v>
      </c>
      <c r="BE66" s="252" t="str">
        <f t="shared" si="46"/>
        <v>-</v>
      </c>
      <c r="BF66" s="252" t="str">
        <f t="shared" si="46"/>
        <v>-</v>
      </c>
      <c r="BG66" s="252" t="str">
        <f t="shared" ref="BG66:BH66" si="55">IF(BG27="NO","-",BG27/BG$21)</f>
        <v>-</v>
      </c>
      <c r="BH66" s="1757" t="str">
        <f t="shared" si="55"/>
        <v>-</v>
      </c>
      <c r="BI66" s="235"/>
    </row>
    <row r="67" spans="2:65" ht="17.100000000000001" customHeight="1">
      <c r="S67" s="1080" t="s">
        <v>459</v>
      </c>
      <c r="T67" s="26"/>
      <c r="U67" s="1081"/>
      <c r="W67" s="1080" t="s">
        <v>459</v>
      </c>
      <c r="X67" s="26"/>
      <c r="Y67" s="2391"/>
      <c r="Z67" s="235"/>
      <c r="AA67" s="1734">
        <f>SUM(AA68:AA73)</f>
        <v>1.0000000000000004</v>
      </c>
      <c r="AB67" s="253">
        <f t="shared" ref="AB67:BA67" si="56">SUM(AB68:AB73)</f>
        <v>1.0000000000000002</v>
      </c>
      <c r="AC67" s="253">
        <f t="shared" si="56"/>
        <v>0.99999999999999989</v>
      </c>
      <c r="AD67" s="253">
        <f t="shared" si="56"/>
        <v>1</v>
      </c>
      <c r="AE67" s="253">
        <f t="shared" si="56"/>
        <v>1</v>
      </c>
      <c r="AF67" s="253">
        <f t="shared" si="56"/>
        <v>0.99999999999999978</v>
      </c>
      <c r="AG67" s="253">
        <f t="shared" si="56"/>
        <v>1</v>
      </c>
      <c r="AH67" s="253">
        <f t="shared" si="56"/>
        <v>1</v>
      </c>
      <c r="AI67" s="253">
        <f t="shared" si="56"/>
        <v>1</v>
      </c>
      <c r="AJ67" s="253">
        <f t="shared" si="56"/>
        <v>1</v>
      </c>
      <c r="AK67" s="253">
        <f t="shared" si="56"/>
        <v>1</v>
      </c>
      <c r="AL67" s="253">
        <f t="shared" si="56"/>
        <v>0.99999999999999989</v>
      </c>
      <c r="AM67" s="253">
        <f t="shared" si="56"/>
        <v>1</v>
      </c>
      <c r="AN67" s="253">
        <f t="shared" si="56"/>
        <v>1</v>
      </c>
      <c r="AO67" s="253">
        <f t="shared" si="56"/>
        <v>1</v>
      </c>
      <c r="AP67" s="253">
        <f t="shared" si="56"/>
        <v>1</v>
      </c>
      <c r="AQ67" s="253">
        <f t="shared" si="56"/>
        <v>1.0000000000000002</v>
      </c>
      <c r="AR67" s="253">
        <f t="shared" si="56"/>
        <v>0.99999999999999978</v>
      </c>
      <c r="AS67" s="253">
        <f t="shared" si="56"/>
        <v>1</v>
      </c>
      <c r="AT67" s="253">
        <f t="shared" si="56"/>
        <v>1</v>
      </c>
      <c r="AU67" s="253">
        <f t="shared" si="56"/>
        <v>1</v>
      </c>
      <c r="AV67" s="253">
        <f t="shared" si="56"/>
        <v>0.99999999999999989</v>
      </c>
      <c r="AW67" s="253">
        <f t="shared" si="56"/>
        <v>1</v>
      </c>
      <c r="AX67" s="253">
        <f t="shared" si="56"/>
        <v>1</v>
      </c>
      <c r="AY67" s="253">
        <f t="shared" si="56"/>
        <v>1</v>
      </c>
      <c r="AZ67" s="253">
        <f t="shared" si="56"/>
        <v>0.99999999999999967</v>
      </c>
      <c r="BA67" s="253">
        <f t="shared" si="56"/>
        <v>1.0000000000000002</v>
      </c>
      <c r="BB67" s="253">
        <f t="shared" ref="BB67:BF67" si="57">SUM(BB68:BB73)</f>
        <v>1</v>
      </c>
      <c r="BC67" s="253">
        <f t="shared" si="57"/>
        <v>0.99999999999999989</v>
      </c>
      <c r="BD67" s="254">
        <f t="shared" si="57"/>
        <v>1.0000000000000002</v>
      </c>
      <c r="BE67" s="254">
        <f t="shared" si="57"/>
        <v>1.0000000000000002</v>
      </c>
      <c r="BF67" s="254">
        <f t="shared" si="57"/>
        <v>1.0000000000000002</v>
      </c>
      <c r="BG67" s="254">
        <f>SUM(BG68:BG73)</f>
        <v>1.0000000000000002</v>
      </c>
      <c r="BH67" s="1758">
        <f t="shared" ref="BH67" si="58">SUM(BH68:BH73)</f>
        <v>0.99999999999999978</v>
      </c>
      <c r="BI67" s="235"/>
    </row>
    <row r="68" spans="2:65" ht="17.100000000000001" customHeight="1">
      <c r="S68" s="1080"/>
      <c r="T68" s="1075" t="s">
        <v>1070</v>
      </c>
      <c r="U68" s="1075"/>
      <c r="W68" s="1080"/>
      <c r="X68" s="178" t="s">
        <v>1081</v>
      </c>
      <c r="Y68" s="195"/>
      <c r="Z68" s="235"/>
      <c r="AA68" s="1735">
        <f t="shared" ref="AA68:BD68" si="59">IF(AA29="NO","-",AA29/AA$28)</f>
        <v>5.2537400858106952E-2</v>
      </c>
      <c r="AB68" s="255">
        <f t="shared" si="59"/>
        <v>4.5071157584798391E-2</v>
      </c>
      <c r="AC68" s="255">
        <f t="shared" si="59"/>
        <v>4.3231533665903737E-2</v>
      </c>
      <c r="AD68" s="255">
        <f t="shared" si="59"/>
        <v>4.6779347142616758E-2</v>
      </c>
      <c r="AE68" s="255">
        <f t="shared" si="59"/>
        <v>5.0653778931687703E-2</v>
      </c>
      <c r="AF68" s="255">
        <f t="shared" si="59"/>
        <v>4.6877931890895459E-2</v>
      </c>
      <c r="AG68" s="255">
        <f t="shared" si="59"/>
        <v>4.6174060781464681E-2</v>
      </c>
      <c r="AH68" s="255">
        <f t="shared" si="59"/>
        <v>5.3567275544872908E-2</v>
      </c>
      <c r="AI68" s="255">
        <f t="shared" si="59"/>
        <v>5.8778114233024606E-2</v>
      </c>
      <c r="AJ68" s="255">
        <f t="shared" si="59"/>
        <v>8.2374193608488938E-2</v>
      </c>
      <c r="AK68" s="255">
        <f t="shared" si="59"/>
        <v>0.10251515538139935</v>
      </c>
      <c r="AL68" s="255">
        <f t="shared" si="59"/>
        <v>0.12010774929062225</v>
      </c>
      <c r="AM68" s="255">
        <f t="shared" si="59"/>
        <v>0.129414463830093</v>
      </c>
      <c r="AN68" s="255">
        <f t="shared" si="59"/>
        <v>0.13339001878352899</v>
      </c>
      <c r="AO68" s="255">
        <f t="shared" si="59"/>
        <v>0.14247984817464179</v>
      </c>
      <c r="AP68" s="255">
        <f t="shared" si="59"/>
        <v>0.14885565336660439</v>
      </c>
      <c r="AQ68" s="255">
        <f t="shared" si="59"/>
        <v>0.14993613730291244</v>
      </c>
      <c r="AR68" s="255">
        <f t="shared" si="59"/>
        <v>0.16351921202642214</v>
      </c>
      <c r="AS68" s="255">
        <f t="shared" si="59"/>
        <v>0.18582854837849219</v>
      </c>
      <c r="AT68" s="255">
        <f t="shared" si="59"/>
        <v>0.31645428832579581</v>
      </c>
      <c r="AU68" s="255">
        <f t="shared" si="59"/>
        <v>0.29693961887861414</v>
      </c>
      <c r="AV68" s="255">
        <f t="shared" si="59"/>
        <v>0.32965001368908275</v>
      </c>
      <c r="AW68" s="255">
        <f t="shared" si="59"/>
        <v>0.34368258517029276</v>
      </c>
      <c r="AX68" s="255">
        <f t="shared" si="59"/>
        <v>0.36528953132084985</v>
      </c>
      <c r="AY68" s="255">
        <f t="shared" si="59"/>
        <v>0.37303130592747874</v>
      </c>
      <c r="AZ68" s="255">
        <f t="shared" si="59"/>
        <v>0.35277338081960335</v>
      </c>
      <c r="BA68" s="255">
        <f t="shared" si="59"/>
        <v>0.3391788859044445</v>
      </c>
      <c r="BB68" s="255">
        <f t="shared" si="59"/>
        <v>0.35661353632949339</v>
      </c>
      <c r="BC68" s="255">
        <f t="shared" si="59"/>
        <v>0.37102491953222838</v>
      </c>
      <c r="BD68" s="256">
        <f t="shared" si="59"/>
        <v>0.3830630157793064</v>
      </c>
      <c r="BE68" s="256">
        <f>IF(BE29="NO","-",BE29/BE$28)</f>
        <v>0.36228088821958038</v>
      </c>
      <c r="BF68" s="256">
        <f>IF(BF29="NO","-",BF29/BF$28)</f>
        <v>0.36420967656056613</v>
      </c>
      <c r="BG68" s="256">
        <f>IF(BG29="NO","-",BG29/BG$28)</f>
        <v>0.38048188968307911</v>
      </c>
      <c r="BH68" s="1759">
        <f t="shared" ref="BH68" si="60">IF(BH29="NO","-",BH29/BH$28)</f>
        <v>0.3969941725816809</v>
      </c>
      <c r="BI68" s="235"/>
    </row>
    <row r="69" spans="2:65" ht="17.100000000000001" customHeight="1">
      <c r="S69" s="1080"/>
      <c r="T69" s="1075" t="s">
        <v>1071</v>
      </c>
      <c r="U69" s="1075"/>
      <c r="W69" s="1080"/>
      <c r="X69" s="178" t="s">
        <v>1082</v>
      </c>
      <c r="Y69" s="195"/>
      <c r="Z69" s="235"/>
      <c r="AA69" s="1735">
        <f t="shared" ref="AA69:BD69" si="61">IF(AA30="NO","-",AA30/AA$28)</f>
        <v>0.60750390628893425</v>
      </c>
      <c r="AB69" s="255">
        <f t="shared" si="61"/>
        <v>0.61391255746605533</v>
      </c>
      <c r="AC69" s="255">
        <f t="shared" si="61"/>
        <v>0.61638929231894768</v>
      </c>
      <c r="AD69" s="255">
        <f t="shared" si="61"/>
        <v>0.61389167239708931</v>
      </c>
      <c r="AE69" s="255">
        <f t="shared" si="61"/>
        <v>0.61130839610088727</v>
      </c>
      <c r="AF69" s="255">
        <f t="shared" si="61"/>
        <v>0.61396917494136949</v>
      </c>
      <c r="AG69" s="255">
        <f t="shared" si="61"/>
        <v>0.63429443720286971</v>
      </c>
      <c r="AH69" s="255">
        <f t="shared" si="61"/>
        <v>0.65063863734168748</v>
      </c>
      <c r="AI69" s="255">
        <f t="shared" si="61"/>
        <v>0.62800459740751113</v>
      </c>
      <c r="AJ69" s="255">
        <f t="shared" si="61"/>
        <v>0.48503419336619119</v>
      </c>
      <c r="AK69" s="255">
        <f t="shared" si="61"/>
        <v>0.36621530907259742</v>
      </c>
      <c r="AL69" s="255">
        <f t="shared" si="61"/>
        <v>0.31568562043438753</v>
      </c>
      <c r="AM69" s="255">
        <f t="shared" si="61"/>
        <v>0.25237695591146037</v>
      </c>
      <c r="AN69" s="255">
        <f t="shared" si="61"/>
        <v>0.22809438231541393</v>
      </c>
      <c r="AO69" s="255">
        <f t="shared" si="61"/>
        <v>0.20063373232343562</v>
      </c>
      <c r="AP69" s="255">
        <f t="shared" si="61"/>
        <v>0.16410752676211968</v>
      </c>
      <c r="AQ69" s="255">
        <f t="shared" si="61"/>
        <v>0.17741735855354385</v>
      </c>
      <c r="AR69" s="255">
        <f t="shared" si="61"/>
        <v>0.17419828648404823</v>
      </c>
      <c r="AS69" s="255">
        <f t="shared" si="61"/>
        <v>0.1907876302911844</v>
      </c>
      <c r="AT69" s="255">
        <f t="shared" si="61"/>
        <v>0.28353582030335972</v>
      </c>
      <c r="AU69" s="255">
        <f t="shared" si="61"/>
        <v>0.25393014834715927</v>
      </c>
      <c r="AV69" s="255">
        <f t="shared" si="61"/>
        <v>0.30673037644284568</v>
      </c>
      <c r="AW69" s="255">
        <f t="shared" si="61"/>
        <v>0.31307205323805426</v>
      </c>
      <c r="AX69" s="255">
        <f t="shared" si="61"/>
        <v>0.29841541890681689</v>
      </c>
      <c r="AY69" s="255">
        <f t="shared" si="61"/>
        <v>0.28570314357819315</v>
      </c>
      <c r="AZ69" s="255">
        <f t="shared" si="61"/>
        <v>0.2889371042056571</v>
      </c>
      <c r="BA69" s="255">
        <f t="shared" si="61"/>
        <v>0.28056166820555145</v>
      </c>
      <c r="BB69" s="255">
        <f t="shared" si="61"/>
        <v>0.27491347218256734</v>
      </c>
      <c r="BC69" s="255">
        <f t="shared" si="61"/>
        <v>0.25960587148658326</v>
      </c>
      <c r="BD69" s="256">
        <f t="shared" si="61"/>
        <v>0.2677954331114431</v>
      </c>
      <c r="BE69" s="256">
        <f t="shared" ref="BE69:BF73" si="62">IF(BE30="NO","-",BE30/BE$28)</f>
        <v>0.26267091197675546</v>
      </c>
      <c r="BF69" s="256">
        <f t="shared" si="62"/>
        <v>0.27569214832418704</v>
      </c>
      <c r="BG69" s="256">
        <f t="shared" ref="BG69:BH69" si="63">IF(BG30="NO","-",BG30/BG$28)</f>
        <v>0.27086229923156219</v>
      </c>
      <c r="BH69" s="1759">
        <f t="shared" si="63"/>
        <v>0.31976515118355142</v>
      </c>
      <c r="BI69" s="235"/>
    </row>
    <row r="70" spans="2:65" ht="17.100000000000001" customHeight="1">
      <c r="S70" s="1080"/>
      <c r="T70" s="1075" t="s">
        <v>1066</v>
      </c>
      <c r="U70" s="1075"/>
      <c r="W70" s="1080"/>
      <c r="X70" s="178" t="s">
        <v>1078</v>
      </c>
      <c r="Y70" s="195"/>
      <c r="Z70" s="235"/>
      <c r="AA70" s="1735">
        <f t="shared" ref="AA70:BD70" si="64">IF(AA31="NO","-",AA31/AA$28)</f>
        <v>1.0973881969790419E-2</v>
      </c>
      <c r="AB70" s="255">
        <f t="shared" si="64"/>
        <v>8.5609632203756444E-3</v>
      </c>
      <c r="AC70" s="255">
        <f t="shared" si="64"/>
        <v>6.5826129317800054E-3</v>
      </c>
      <c r="AD70" s="255">
        <f t="shared" si="64"/>
        <v>6.8849687336367303E-3</v>
      </c>
      <c r="AE70" s="255">
        <f t="shared" si="64"/>
        <v>6.9927485479603603E-3</v>
      </c>
      <c r="AF70" s="255">
        <f t="shared" si="64"/>
        <v>6.6669110774157311E-3</v>
      </c>
      <c r="AG70" s="255">
        <f t="shared" si="64"/>
        <v>7.7227407126972767E-3</v>
      </c>
      <c r="AH70" s="255">
        <f t="shared" si="64"/>
        <v>1.1893042770034959E-2</v>
      </c>
      <c r="AI70" s="255">
        <f t="shared" si="64"/>
        <v>2.7590329902901379E-2</v>
      </c>
      <c r="AJ70" s="255">
        <f t="shared" si="64"/>
        <v>6.1475128787405332E-2</v>
      </c>
      <c r="AK70" s="255">
        <f t="shared" si="64"/>
        <v>0.12318423422549958</v>
      </c>
      <c r="AL70" s="255">
        <f t="shared" si="64"/>
        <v>0.1626340755600223</v>
      </c>
      <c r="AM70" s="255">
        <f t="shared" si="64"/>
        <v>0.16915162898527161</v>
      </c>
      <c r="AN70" s="255">
        <f t="shared" si="64"/>
        <v>0.17729954196383027</v>
      </c>
      <c r="AO70" s="255">
        <f t="shared" si="64"/>
        <v>0.17901446979172891</v>
      </c>
      <c r="AP70" s="255">
        <f t="shared" si="64"/>
        <v>0.19525265474645045</v>
      </c>
      <c r="AQ70" s="255">
        <f t="shared" si="64"/>
        <v>0.17569215630943472</v>
      </c>
      <c r="AR70" s="255">
        <f t="shared" si="64"/>
        <v>0.1994216320629848</v>
      </c>
      <c r="AS70" s="255">
        <f t="shared" si="64"/>
        <v>0.13486284086008096</v>
      </c>
      <c r="AT70" s="255">
        <f t="shared" si="64"/>
        <v>7.4680903758029688E-2</v>
      </c>
      <c r="AU70" s="255">
        <f t="shared" si="64"/>
        <v>0.10893863557660105</v>
      </c>
      <c r="AV70" s="255">
        <f t="shared" si="64"/>
        <v>7.2103803108913733E-2</v>
      </c>
      <c r="AW70" s="255">
        <f t="shared" si="64"/>
        <v>7.6685174169407469E-2</v>
      </c>
      <c r="AX70" s="255">
        <f t="shared" si="64"/>
        <v>6.8778855078197157E-2</v>
      </c>
      <c r="AY70" s="255">
        <f t="shared" si="64"/>
        <v>8.2920824284062555E-2</v>
      </c>
      <c r="AZ70" s="255">
        <f t="shared" si="64"/>
        <v>0.10213302714028806</v>
      </c>
      <c r="BA70" s="255">
        <f t="shared" si="64"/>
        <v>0.1348608951983781</v>
      </c>
      <c r="BB70" s="255">
        <f t="shared" si="64"/>
        <v>0.10938671495561689</v>
      </c>
      <c r="BC70" s="255">
        <f t="shared" si="64"/>
        <v>0.12377810022295198</v>
      </c>
      <c r="BD70" s="256">
        <f t="shared" si="64"/>
        <v>0.11834107411778866</v>
      </c>
      <c r="BE70" s="256">
        <f t="shared" si="62"/>
        <v>0.13427813916266387</v>
      </c>
      <c r="BF70" s="256">
        <f t="shared" si="62"/>
        <v>0.14525515067223546</v>
      </c>
      <c r="BG70" s="256">
        <f t="shared" ref="BG70:BH70" si="65">IF(BG31="NO","-",BG31/BG$28)</f>
        <v>0.13565801812706685</v>
      </c>
      <c r="BH70" s="1759">
        <f t="shared" si="65"/>
        <v>0.10486550374690329</v>
      </c>
      <c r="BI70" s="235"/>
    </row>
    <row r="71" spans="2:65" ht="17.100000000000001" customHeight="1">
      <c r="S71" s="1080"/>
      <c r="T71" s="1075" t="s">
        <v>1057</v>
      </c>
      <c r="U71" s="1075"/>
      <c r="W71" s="1080"/>
      <c r="X71" s="178" t="s">
        <v>1059</v>
      </c>
      <c r="Y71" s="195"/>
      <c r="Z71" s="235"/>
      <c r="AA71" s="1735">
        <f t="shared" ref="AA71:BD71" si="66">IF(AA32="NO","-",AA32/AA$28)</f>
        <v>6.0865786552323282E-2</v>
      </c>
      <c r="AB71" s="255">
        <f t="shared" si="66"/>
        <v>6.1507868999196372E-2</v>
      </c>
      <c r="AC71" s="255">
        <f t="shared" si="66"/>
        <v>6.1756012942539434E-2</v>
      </c>
      <c r="AD71" s="255">
        <f t="shared" si="66"/>
        <v>6.1505776525161787E-2</v>
      </c>
      <c r="AE71" s="255">
        <f t="shared" si="66"/>
        <v>6.1246958199843028E-2</v>
      </c>
      <c r="AF71" s="255">
        <f t="shared" si="66"/>
        <v>6.1513541501269087E-2</v>
      </c>
      <c r="AG71" s="255">
        <f t="shared" si="66"/>
        <v>6.3291994867131704E-2</v>
      </c>
      <c r="AH71" s="255">
        <f t="shared" si="66"/>
        <v>8.8418400651708667E-2</v>
      </c>
      <c r="AI71" s="255">
        <f t="shared" si="66"/>
        <v>9.6649136094608859E-2</v>
      </c>
      <c r="AJ71" s="255">
        <f t="shared" si="66"/>
        <v>0.13869486010739593</v>
      </c>
      <c r="AK71" s="255">
        <f t="shared" si="66"/>
        <v>0.19436870422705277</v>
      </c>
      <c r="AL71" s="255">
        <f t="shared" si="66"/>
        <v>0.16722004472404281</v>
      </c>
      <c r="AM71" s="255">
        <f t="shared" si="66"/>
        <v>0.180091792200266</v>
      </c>
      <c r="AN71" s="255">
        <f t="shared" si="66"/>
        <v>0.19188804636680784</v>
      </c>
      <c r="AO71" s="255">
        <f t="shared" si="66"/>
        <v>0.21374721654225884</v>
      </c>
      <c r="AP71" s="255">
        <f t="shared" si="66"/>
        <v>0.20138693004893157</v>
      </c>
      <c r="AQ71" s="255">
        <f t="shared" si="66"/>
        <v>0.16810935947379643</v>
      </c>
      <c r="AR71" s="255">
        <f t="shared" si="66"/>
        <v>0.17223587562262579</v>
      </c>
      <c r="AS71" s="255">
        <f t="shared" si="66"/>
        <v>0.15393192834381136</v>
      </c>
      <c r="AT71" s="255">
        <f t="shared" si="66"/>
        <v>0.16215949428966289</v>
      </c>
      <c r="AU71" s="255">
        <f t="shared" si="66"/>
        <v>0.17028698433360523</v>
      </c>
      <c r="AV71" s="255">
        <f t="shared" si="66"/>
        <v>0.1567909481165542</v>
      </c>
      <c r="AW71" s="255">
        <f t="shared" si="66"/>
        <v>0.14414801209792402</v>
      </c>
      <c r="AX71" s="255">
        <f t="shared" si="66"/>
        <v>0.15195542504593107</v>
      </c>
      <c r="AY71" s="255">
        <f t="shared" si="66"/>
        <v>0.14463354030847106</v>
      </c>
      <c r="AZ71" s="255">
        <f t="shared" si="66"/>
        <v>0.15031642612127838</v>
      </c>
      <c r="BA71" s="255">
        <f t="shared" si="66"/>
        <v>0.15688712016142814</v>
      </c>
      <c r="BB71" s="255">
        <f t="shared" si="66"/>
        <v>0.16890628907499886</v>
      </c>
      <c r="BC71" s="255">
        <f t="shared" si="66"/>
        <v>0.14917285859777679</v>
      </c>
      <c r="BD71" s="256">
        <f t="shared" si="66"/>
        <v>0.14322498138225223</v>
      </c>
      <c r="BE71" s="256">
        <f t="shared" si="62"/>
        <v>0.1530386178511709</v>
      </c>
      <c r="BF71" s="256">
        <f t="shared" si="62"/>
        <v>0.13442381384519334</v>
      </c>
      <c r="BG71" s="256">
        <f t="shared" ref="BG71:BH71" si="67">IF(BG32="NO","-",BG32/BG$28)</f>
        <v>0.13942287470752351</v>
      </c>
      <c r="BH71" s="1759">
        <f t="shared" si="67"/>
        <v>0.13197841133596569</v>
      </c>
      <c r="BI71" s="235"/>
    </row>
    <row r="72" spans="2:65" ht="17.100000000000001" customHeight="1">
      <c r="S72" s="1080"/>
      <c r="T72" s="1075" t="s">
        <v>1058</v>
      </c>
      <c r="U72" s="1075"/>
      <c r="W72" s="1080"/>
      <c r="X72" s="178" t="s">
        <v>293</v>
      </c>
      <c r="Y72" s="195"/>
      <c r="Z72" s="235"/>
      <c r="AA72" s="1735">
        <f t="shared" ref="AA72:BD72" si="68">IF(AA33="NO","-",AA33/AA$28)</f>
        <v>8.2087834002106449E-3</v>
      </c>
      <c r="AB72" s="255">
        <f t="shared" si="68"/>
        <v>8.2953791057787871E-3</v>
      </c>
      <c r="AC72" s="255">
        <f t="shared" si="68"/>
        <v>8.3288455242440489E-3</v>
      </c>
      <c r="AD72" s="255">
        <f t="shared" si="68"/>
        <v>8.2950969001737446E-3</v>
      </c>
      <c r="AE72" s="255">
        <f t="shared" si="68"/>
        <v>8.2601908602966366E-3</v>
      </c>
      <c r="AF72" s="255">
        <f t="shared" si="68"/>
        <v>8.2961441388702782E-3</v>
      </c>
      <c r="AG72" s="255">
        <f t="shared" si="68"/>
        <v>2.3270162315499433E-2</v>
      </c>
      <c r="AH72" s="255">
        <f t="shared" si="68"/>
        <v>3.4926566296223996E-2</v>
      </c>
      <c r="AI72" s="255">
        <f t="shared" si="68"/>
        <v>4.6157291099876332E-2</v>
      </c>
      <c r="AJ72" s="255">
        <f t="shared" si="68"/>
        <v>8.6702800338150421E-2</v>
      </c>
      <c r="AK72" s="255">
        <f t="shared" si="68"/>
        <v>0.11041022972284525</v>
      </c>
      <c r="AL72" s="255">
        <f t="shared" si="68"/>
        <v>0.12249963821649434</v>
      </c>
      <c r="AM72" s="255">
        <f t="shared" si="68"/>
        <v>0.14087120161756125</v>
      </c>
      <c r="AN72" s="255">
        <f t="shared" si="68"/>
        <v>0.14118651662422727</v>
      </c>
      <c r="AO72" s="255">
        <f t="shared" si="68"/>
        <v>0.14213673405438509</v>
      </c>
      <c r="AP72" s="255">
        <f t="shared" si="68"/>
        <v>0.12587905398119523</v>
      </c>
      <c r="AQ72" s="255">
        <f t="shared" si="68"/>
        <v>0.10034712441030855</v>
      </c>
      <c r="AR72" s="255">
        <f t="shared" si="68"/>
        <v>7.0387799546176813E-2</v>
      </c>
      <c r="AS72" s="255">
        <f t="shared" si="68"/>
        <v>6.4933410832579266E-2</v>
      </c>
      <c r="AT72" s="255">
        <f t="shared" si="68"/>
        <v>7.5319739161936183E-2</v>
      </c>
      <c r="AU72" s="255">
        <f t="shared" si="68"/>
        <v>9.971982086791778E-2</v>
      </c>
      <c r="AV72" s="255">
        <f t="shared" si="68"/>
        <v>8.0763302767545411E-2</v>
      </c>
      <c r="AW72" s="255">
        <f t="shared" si="68"/>
        <v>7.1351763423606329E-2</v>
      </c>
      <c r="AX72" s="255">
        <f t="shared" si="68"/>
        <v>7.4730848386789867E-2</v>
      </c>
      <c r="AY72" s="255">
        <f t="shared" si="68"/>
        <v>8.6002494618753728E-2</v>
      </c>
      <c r="AZ72" s="255">
        <f t="shared" si="68"/>
        <v>8.3064614512992352E-2</v>
      </c>
      <c r="BA72" s="255">
        <f t="shared" si="68"/>
        <v>6.7038319910205771E-2</v>
      </c>
      <c r="BB72" s="255">
        <f t="shared" si="68"/>
        <v>7.2132544759791389E-2</v>
      </c>
      <c r="BC72" s="255">
        <f t="shared" si="68"/>
        <v>7.574545539796089E-2</v>
      </c>
      <c r="BD72" s="256">
        <f t="shared" si="68"/>
        <v>6.8802535299680667E-2</v>
      </c>
      <c r="BE72" s="256">
        <f t="shared" si="62"/>
        <v>6.3808988712734091E-2</v>
      </c>
      <c r="BF72" s="256">
        <f t="shared" si="62"/>
        <v>5.9366367160534152E-2</v>
      </c>
      <c r="BG72" s="256">
        <f t="shared" ref="BG72:BH72" si="69">IF(BG33="NO","-",BG33/BG$28)</f>
        <v>5.7846388867533301E-2</v>
      </c>
      <c r="BH72" s="1759">
        <f t="shared" si="69"/>
        <v>3.5026761829887988E-2</v>
      </c>
      <c r="BI72" s="235"/>
    </row>
    <row r="73" spans="2:65" ht="17.100000000000001" customHeight="1">
      <c r="S73" s="1725"/>
      <c r="T73" s="1075" t="s">
        <v>1047</v>
      </c>
      <c r="U73" s="1075"/>
      <c r="W73" s="1725"/>
      <c r="X73" s="1800" t="s">
        <v>852</v>
      </c>
      <c r="Y73" s="195"/>
      <c r="Z73" s="235"/>
      <c r="AA73" s="1735">
        <f t="shared" ref="AA73:BD73" si="70">IF(AA34="NO","-",AA34/AA$28)</f>
        <v>0.25991024093063464</v>
      </c>
      <c r="AB73" s="255">
        <f t="shared" si="70"/>
        <v>0.26265207362379561</v>
      </c>
      <c r="AC73" s="255">
        <f t="shared" si="70"/>
        <v>0.26371170261658505</v>
      </c>
      <c r="AD73" s="255">
        <f t="shared" si="70"/>
        <v>0.2626431383013218</v>
      </c>
      <c r="AE73" s="255">
        <f t="shared" si="70"/>
        <v>0.26153792735932502</v>
      </c>
      <c r="AF73" s="255">
        <f t="shared" si="70"/>
        <v>0.26267629645017981</v>
      </c>
      <c r="AG73" s="255">
        <f t="shared" si="70"/>
        <v>0.22524660412033723</v>
      </c>
      <c r="AH73" s="255">
        <f t="shared" si="70"/>
        <v>0.16055607739547192</v>
      </c>
      <c r="AI73" s="255">
        <f t="shared" si="70"/>
        <v>0.14282053126207772</v>
      </c>
      <c r="AJ73" s="255">
        <f t="shared" si="70"/>
        <v>0.1457188237923682</v>
      </c>
      <c r="AK73" s="255">
        <f t="shared" si="70"/>
        <v>0.10330636737060557</v>
      </c>
      <c r="AL73" s="255">
        <f t="shared" si="70"/>
        <v>0.11185287177443075</v>
      </c>
      <c r="AM73" s="255">
        <f t="shared" si="70"/>
        <v>0.12809395745534777</v>
      </c>
      <c r="AN73" s="255">
        <f t="shared" si="70"/>
        <v>0.12814149394619176</v>
      </c>
      <c r="AO73" s="255">
        <f t="shared" si="70"/>
        <v>0.12198799911354989</v>
      </c>
      <c r="AP73" s="255">
        <f t="shared" si="70"/>
        <v>0.16451818109469873</v>
      </c>
      <c r="AQ73" s="255">
        <f t="shared" si="70"/>
        <v>0.22849786395000413</v>
      </c>
      <c r="AR73" s="255">
        <f t="shared" si="70"/>
        <v>0.22023719425774205</v>
      </c>
      <c r="AS73" s="255">
        <f t="shared" si="70"/>
        <v>0.26965564129385189</v>
      </c>
      <c r="AT73" s="255">
        <f t="shared" si="70"/>
        <v>8.7849754161215862E-2</v>
      </c>
      <c r="AU73" s="255">
        <f t="shared" si="70"/>
        <v>7.0184791996102544E-2</v>
      </c>
      <c r="AV73" s="255">
        <f t="shared" si="70"/>
        <v>5.3961555875058041E-2</v>
      </c>
      <c r="AW73" s="255">
        <f t="shared" si="70"/>
        <v>5.1060411900715218E-2</v>
      </c>
      <c r="AX73" s="255">
        <f t="shared" si="70"/>
        <v>4.0829921261415165E-2</v>
      </c>
      <c r="AY73" s="255">
        <f t="shared" si="70"/>
        <v>2.7708691283040713E-2</v>
      </c>
      <c r="AZ73" s="255">
        <f t="shared" si="70"/>
        <v>2.2775447200180578E-2</v>
      </c>
      <c r="BA73" s="255">
        <f t="shared" si="70"/>
        <v>2.1473110619992176E-2</v>
      </c>
      <c r="BB73" s="255">
        <f t="shared" si="70"/>
        <v>1.8047442697532175E-2</v>
      </c>
      <c r="BC73" s="255">
        <f t="shared" si="70"/>
        <v>2.0672794762498631E-2</v>
      </c>
      <c r="BD73" s="256">
        <f t="shared" si="70"/>
        <v>1.8772960309529036E-2</v>
      </c>
      <c r="BE73" s="256">
        <f t="shared" si="62"/>
        <v>2.3922454077095468E-2</v>
      </c>
      <c r="BF73" s="256">
        <f t="shared" si="62"/>
        <v>2.105284343728402E-2</v>
      </c>
      <c r="BG73" s="256">
        <f t="shared" ref="BG73:BH73" si="71">IF(BG34="NO","-",BG34/BG$28)</f>
        <v>1.5728529383235108E-2</v>
      </c>
      <c r="BH73" s="1759">
        <f t="shared" si="71"/>
        <v>1.1369999322010547E-2</v>
      </c>
      <c r="BI73" s="235"/>
    </row>
    <row r="74" spans="2:65" ht="17.100000000000001" customHeight="1">
      <c r="S74" s="1082" t="s">
        <v>460</v>
      </c>
      <c r="T74" s="27"/>
      <c r="U74" s="1083"/>
      <c r="W74" s="1082" t="s">
        <v>460</v>
      </c>
      <c r="X74" s="27"/>
      <c r="Y74" s="2392"/>
      <c r="Z74" s="2399"/>
      <c r="AA74" s="1736">
        <f>SUM(AA75:AA77)</f>
        <v>1</v>
      </c>
      <c r="AB74" s="257">
        <f t="shared" ref="AB74:BA74" si="72">SUM(AB75:AB77)</f>
        <v>1</v>
      </c>
      <c r="AC74" s="257">
        <f t="shared" si="72"/>
        <v>1</v>
      </c>
      <c r="AD74" s="257">
        <f t="shared" si="72"/>
        <v>0.99999999999999989</v>
      </c>
      <c r="AE74" s="257">
        <f t="shared" si="72"/>
        <v>1.0000000000000002</v>
      </c>
      <c r="AF74" s="257">
        <f t="shared" si="72"/>
        <v>1</v>
      </c>
      <c r="AG74" s="257">
        <f t="shared" si="72"/>
        <v>1</v>
      </c>
      <c r="AH74" s="257">
        <f t="shared" si="72"/>
        <v>1</v>
      </c>
      <c r="AI74" s="257">
        <f t="shared" si="72"/>
        <v>1.0000000000000002</v>
      </c>
      <c r="AJ74" s="257">
        <f t="shared" si="72"/>
        <v>1</v>
      </c>
      <c r="AK74" s="257">
        <f t="shared" si="72"/>
        <v>1.0000000000000002</v>
      </c>
      <c r="AL74" s="257">
        <f t="shared" si="72"/>
        <v>1</v>
      </c>
      <c r="AM74" s="257">
        <f t="shared" si="72"/>
        <v>1</v>
      </c>
      <c r="AN74" s="257">
        <f t="shared" si="72"/>
        <v>1</v>
      </c>
      <c r="AO74" s="257">
        <f t="shared" si="72"/>
        <v>1</v>
      </c>
      <c r="AP74" s="257">
        <f t="shared" si="72"/>
        <v>1.0000000000000002</v>
      </c>
      <c r="AQ74" s="257">
        <f t="shared" si="72"/>
        <v>0.99999999999999989</v>
      </c>
      <c r="AR74" s="257">
        <f t="shared" si="72"/>
        <v>1</v>
      </c>
      <c r="AS74" s="257">
        <f t="shared" si="72"/>
        <v>1</v>
      </c>
      <c r="AT74" s="257">
        <f t="shared" si="72"/>
        <v>0.99999999999999989</v>
      </c>
      <c r="AU74" s="257">
        <f t="shared" si="72"/>
        <v>0.99999999999999989</v>
      </c>
      <c r="AV74" s="257">
        <f t="shared" si="72"/>
        <v>0.99999999999999989</v>
      </c>
      <c r="AW74" s="257">
        <f t="shared" si="72"/>
        <v>1</v>
      </c>
      <c r="AX74" s="257">
        <f t="shared" si="72"/>
        <v>1</v>
      </c>
      <c r="AY74" s="257">
        <f t="shared" si="72"/>
        <v>1.0000000000000002</v>
      </c>
      <c r="AZ74" s="257">
        <f t="shared" si="72"/>
        <v>1</v>
      </c>
      <c r="BA74" s="257">
        <f t="shared" si="72"/>
        <v>0.99999999999999989</v>
      </c>
      <c r="BB74" s="257">
        <f t="shared" ref="BB74:BF74" si="73">SUM(BB75:BB77)</f>
        <v>1</v>
      </c>
      <c r="BC74" s="257">
        <f t="shared" si="73"/>
        <v>1</v>
      </c>
      <c r="BD74" s="258">
        <f t="shared" si="73"/>
        <v>0.99999999999999978</v>
      </c>
      <c r="BE74" s="258">
        <f t="shared" si="73"/>
        <v>1</v>
      </c>
      <c r="BF74" s="258">
        <f t="shared" si="73"/>
        <v>1</v>
      </c>
      <c r="BG74" s="258">
        <f>SUM(BG75:BG77)</f>
        <v>1</v>
      </c>
      <c r="BH74" s="1760">
        <f t="shared" ref="BH74" si="74">SUM(BH75:BH77)</f>
        <v>1</v>
      </c>
      <c r="BI74" s="235"/>
    </row>
    <row r="75" spans="2:65" ht="17.100000000000001" customHeight="1">
      <c r="S75" s="1082"/>
      <c r="T75" s="1076" t="s">
        <v>1057</v>
      </c>
      <c r="U75" s="1076"/>
      <c r="W75" s="1082"/>
      <c r="X75" s="1797" t="s">
        <v>1059</v>
      </c>
      <c r="Y75" s="173"/>
      <c r="Z75" s="2399"/>
      <c r="AA75" s="1735">
        <f t="shared" ref="AA75:BD75" si="75">IF(AA36="NO","-",AA36/AA$35)</f>
        <v>0.82192635718773321</v>
      </c>
      <c r="AB75" s="255">
        <f t="shared" si="75"/>
        <v>0.82192635718773321</v>
      </c>
      <c r="AC75" s="255">
        <f t="shared" si="75"/>
        <v>0.82192635718773321</v>
      </c>
      <c r="AD75" s="255">
        <f t="shared" si="75"/>
        <v>0.8219263571877331</v>
      </c>
      <c r="AE75" s="255">
        <f t="shared" si="75"/>
        <v>0.82192635718773333</v>
      </c>
      <c r="AF75" s="255">
        <f t="shared" si="75"/>
        <v>0.8219263571877331</v>
      </c>
      <c r="AG75" s="255">
        <f t="shared" si="75"/>
        <v>0.86560779933122267</v>
      </c>
      <c r="AH75" s="255">
        <f t="shared" si="75"/>
        <v>0.70516326612072755</v>
      </c>
      <c r="AI75" s="255">
        <f t="shared" si="75"/>
        <v>0.60606526168663788</v>
      </c>
      <c r="AJ75" s="255">
        <f t="shared" si="75"/>
        <v>0.64745770912332812</v>
      </c>
      <c r="AK75" s="255">
        <f t="shared" si="75"/>
        <v>0.32483480715846724</v>
      </c>
      <c r="AL75" s="255">
        <f t="shared" si="75"/>
        <v>0.37269571571177096</v>
      </c>
      <c r="AM75" s="255">
        <f t="shared" si="75"/>
        <v>0.42238060135487554</v>
      </c>
      <c r="AN75" s="255">
        <f t="shared" si="75"/>
        <v>0.2910168815138961</v>
      </c>
      <c r="AO75" s="255">
        <f t="shared" si="75"/>
        <v>0.34918468430150396</v>
      </c>
      <c r="AP75" s="255">
        <f t="shared" si="75"/>
        <v>9.9567520900423492E-2</v>
      </c>
      <c r="AQ75" s="255">
        <f t="shared" si="75"/>
        <v>0.12579176505135026</v>
      </c>
      <c r="AR75" s="255">
        <f t="shared" si="75"/>
        <v>0.14123260227535364</v>
      </c>
      <c r="AS75" s="255">
        <f t="shared" si="75"/>
        <v>0.1402734094654608</v>
      </c>
      <c r="AT75" s="255">
        <f t="shared" si="75"/>
        <v>0.12269887358949889</v>
      </c>
      <c r="AU75" s="255">
        <f t="shared" si="75"/>
        <v>0.11286034683101522</v>
      </c>
      <c r="AV75" s="255">
        <f t="shared" si="75"/>
        <v>8.8249972739456714E-2</v>
      </c>
      <c r="AW75" s="255">
        <f t="shared" si="75"/>
        <v>0.10663515541495701</v>
      </c>
      <c r="AX75" s="255">
        <f t="shared" si="75"/>
        <v>6.197727033260312E-2</v>
      </c>
      <c r="AY75" s="255">
        <f t="shared" si="75"/>
        <v>0.10972639759144606</v>
      </c>
      <c r="AZ75" s="255">
        <f t="shared" si="75"/>
        <v>0.23897009808556607</v>
      </c>
      <c r="BA75" s="255">
        <f t="shared" si="75"/>
        <v>0.27351871946867801</v>
      </c>
      <c r="BB75" s="255">
        <f t="shared" si="75"/>
        <v>0.41093251709122769</v>
      </c>
      <c r="BC75" s="255">
        <f t="shared" si="75"/>
        <v>0.73179951456664727</v>
      </c>
      <c r="BD75" s="256">
        <f t="shared" si="75"/>
        <v>0.86169917866855461</v>
      </c>
      <c r="BE75" s="256">
        <f>IF(BE36="NO","-",BE36/BE$35)</f>
        <v>0.89099540091580298</v>
      </c>
      <c r="BF75" s="256">
        <f>IF(BF36="NO","-",BF36/BF$35)</f>
        <v>0.87912783280002937</v>
      </c>
      <c r="BG75" s="256">
        <f>IF(BG36="NO","-",BG36/BG$35)</f>
        <v>0.90136084485542456</v>
      </c>
      <c r="BH75" s="1759">
        <f t="shared" ref="BH75" si="76">IF(BH36="NO","-",BH36/BH$35)</f>
        <v>0.89470442030762753</v>
      </c>
      <c r="BI75" s="235"/>
    </row>
    <row r="76" spans="2:65" ht="17.100000000000001" customHeight="1">
      <c r="S76" s="1082"/>
      <c r="T76" s="1076" t="s">
        <v>1046</v>
      </c>
      <c r="U76" s="1076"/>
      <c r="W76" s="1082"/>
      <c r="X76" s="1800" t="s">
        <v>853</v>
      </c>
      <c r="Y76" s="173"/>
      <c r="Z76" s="2399"/>
      <c r="AA76" s="1735">
        <f t="shared" ref="AA76:BD76" si="77">IF(AA37="NO","-",AA37/AA$35)</f>
        <v>9.3343328826994656E-2</v>
      </c>
      <c r="AB76" s="255">
        <f t="shared" si="77"/>
        <v>9.3343328826994656E-2</v>
      </c>
      <c r="AC76" s="255">
        <f t="shared" si="77"/>
        <v>9.3343328826994656E-2</v>
      </c>
      <c r="AD76" s="255">
        <f t="shared" si="77"/>
        <v>9.334332882699467E-2</v>
      </c>
      <c r="AE76" s="255">
        <f t="shared" si="77"/>
        <v>9.3343328826994712E-2</v>
      </c>
      <c r="AF76" s="255">
        <f t="shared" si="77"/>
        <v>9.3343328826994712E-2</v>
      </c>
      <c r="AG76" s="255">
        <f t="shared" si="77"/>
        <v>9.7916739465674682E-2</v>
      </c>
      <c r="AH76" s="255">
        <f t="shared" si="77"/>
        <v>0.10842812922492202</v>
      </c>
      <c r="AI76" s="255">
        <f t="shared" si="77"/>
        <v>0.19516082009013636</v>
      </c>
      <c r="AJ76" s="255">
        <f t="shared" si="77"/>
        <v>0.17544402035018666</v>
      </c>
      <c r="AK76" s="255">
        <f t="shared" si="77"/>
        <v>0.4365203691532048</v>
      </c>
      <c r="AL76" s="255">
        <f t="shared" si="77"/>
        <v>0.42530647744061162</v>
      </c>
      <c r="AM76" s="255">
        <f t="shared" si="77"/>
        <v>0.43626496817443999</v>
      </c>
      <c r="AN76" s="255">
        <f t="shared" si="77"/>
        <v>0.3413857188241769</v>
      </c>
      <c r="AO76" s="255">
        <f t="shared" si="77"/>
        <v>0.29776535548608579</v>
      </c>
      <c r="AP76" s="255">
        <f t="shared" si="77"/>
        <v>0.85193627264035821</v>
      </c>
      <c r="AQ76" s="255">
        <f t="shared" si="77"/>
        <v>0.8127075454161059</v>
      </c>
      <c r="AR76" s="255">
        <f t="shared" si="77"/>
        <v>0.78608120678312465</v>
      </c>
      <c r="AS76" s="255">
        <f t="shared" si="77"/>
        <v>0.83858683164583359</v>
      </c>
      <c r="AT76" s="255">
        <f t="shared" si="77"/>
        <v>0.8600371958787888</v>
      </c>
      <c r="AU76" s="255">
        <f t="shared" si="77"/>
        <v>0.86979956240612621</v>
      </c>
      <c r="AV76" s="255">
        <f t="shared" si="77"/>
        <v>0.89815586448338058</v>
      </c>
      <c r="AW76" s="255">
        <f t="shared" si="77"/>
        <v>0.87948387886539281</v>
      </c>
      <c r="AX76" s="255">
        <f t="shared" si="77"/>
        <v>0.92471823196016323</v>
      </c>
      <c r="AY76" s="255">
        <f t="shared" si="77"/>
        <v>0.86674318583077592</v>
      </c>
      <c r="AZ76" s="255">
        <f t="shared" si="77"/>
        <v>0.7214458902052493</v>
      </c>
      <c r="BA76" s="255">
        <f t="shared" si="77"/>
        <v>0.69491112767007801</v>
      </c>
      <c r="BB76" s="255">
        <f t="shared" si="77"/>
        <v>0.53858441516514965</v>
      </c>
      <c r="BC76" s="255">
        <f t="shared" si="77"/>
        <v>0.1965395068440208</v>
      </c>
      <c r="BD76" s="256">
        <f t="shared" si="77"/>
        <v>7.0209296635580079E-2</v>
      </c>
      <c r="BE76" s="256">
        <f>IF(BE37="NO","-",BE37/BE$35)</f>
        <v>4.8305372073360102E-2</v>
      </c>
      <c r="BF76" s="256">
        <f>IF(BF37="NO","-",BF37/BF$35)</f>
        <v>6.7434955810308117E-2</v>
      </c>
      <c r="BG76" s="256">
        <f t="shared" ref="BG76:BH76" si="78">IF(BG37="NO","-",BG37/BG$35)</f>
        <v>5.6969454123799924E-2</v>
      </c>
      <c r="BH76" s="1759">
        <f t="shared" si="78"/>
        <v>6.5621314410368364E-2</v>
      </c>
      <c r="BI76" s="235"/>
    </row>
    <row r="77" spans="2:65" ht="17.100000000000001" customHeight="1" thickBot="1">
      <c r="S77" s="1082"/>
      <c r="T77" s="1084" t="s">
        <v>1058</v>
      </c>
      <c r="U77" s="1084"/>
      <c r="W77" s="1761"/>
      <c r="X77" s="1798" t="s">
        <v>293</v>
      </c>
      <c r="Y77" s="2394"/>
      <c r="Z77" s="2399"/>
      <c r="AA77" s="1762">
        <f t="shared" ref="AA77:BD77" si="79">IF(AA38="NO","-",AA38/AA$35)</f>
        <v>8.4730313985272143E-2</v>
      </c>
      <c r="AB77" s="1763">
        <f t="shared" si="79"/>
        <v>8.4730313985272143E-2</v>
      </c>
      <c r="AC77" s="1763">
        <f t="shared" si="79"/>
        <v>8.4730313985272143E-2</v>
      </c>
      <c r="AD77" s="1763">
        <f t="shared" si="79"/>
        <v>8.4730313985272129E-2</v>
      </c>
      <c r="AE77" s="1763">
        <f t="shared" si="79"/>
        <v>8.4730313985272143E-2</v>
      </c>
      <c r="AF77" s="1763">
        <f t="shared" si="79"/>
        <v>8.4730313985272157E-2</v>
      </c>
      <c r="AG77" s="1763">
        <f t="shared" si="79"/>
        <v>3.6475461203102695E-2</v>
      </c>
      <c r="AH77" s="1763">
        <f t="shared" si="79"/>
        <v>0.18640860465435041</v>
      </c>
      <c r="AI77" s="1763">
        <f t="shared" si="79"/>
        <v>0.19877391822322599</v>
      </c>
      <c r="AJ77" s="1763">
        <f t="shared" si="79"/>
        <v>0.17709827052648527</v>
      </c>
      <c r="AK77" s="1763">
        <f t="shared" si="79"/>
        <v>0.23864482368832809</v>
      </c>
      <c r="AL77" s="1763">
        <f t="shared" si="79"/>
        <v>0.20199780684761742</v>
      </c>
      <c r="AM77" s="1763">
        <f t="shared" si="79"/>
        <v>0.14135443047068441</v>
      </c>
      <c r="AN77" s="1763">
        <f t="shared" si="79"/>
        <v>0.367597399661927</v>
      </c>
      <c r="AO77" s="1763">
        <f t="shared" si="79"/>
        <v>0.3530499602124102</v>
      </c>
      <c r="AP77" s="1763">
        <f t="shared" si="79"/>
        <v>4.8496206459218427E-2</v>
      </c>
      <c r="AQ77" s="1763">
        <f t="shared" si="79"/>
        <v>6.1500689532543749E-2</v>
      </c>
      <c r="AR77" s="1763">
        <f t="shared" si="79"/>
        <v>7.2686190941521803E-2</v>
      </c>
      <c r="AS77" s="1763">
        <f t="shared" si="79"/>
        <v>2.1139758888705708E-2</v>
      </c>
      <c r="AT77" s="1763">
        <f t="shared" si="79"/>
        <v>1.7263930531712188E-2</v>
      </c>
      <c r="AU77" s="1763">
        <f t="shared" si="79"/>
        <v>1.7340090762858432E-2</v>
      </c>
      <c r="AV77" s="1763">
        <f t="shared" si="79"/>
        <v>1.3594162777162641E-2</v>
      </c>
      <c r="AW77" s="1763">
        <f t="shared" si="79"/>
        <v>1.388096571965014E-2</v>
      </c>
      <c r="AX77" s="1763">
        <f t="shared" si="79"/>
        <v>1.3304497707233631E-2</v>
      </c>
      <c r="AY77" s="1763">
        <f t="shared" si="79"/>
        <v>2.3530416577778105E-2</v>
      </c>
      <c r="AZ77" s="1763">
        <f t="shared" si="79"/>
        <v>3.9584011709184685E-2</v>
      </c>
      <c r="BA77" s="1763">
        <f t="shared" si="79"/>
        <v>3.1570152861243893E-2</v>
      </c>
      <c r="BB77" s="1763">
        <f t="shared" si="79"/>
        <v>5.0483067743622739E-2</v>
      </c>
      <c r="BC77" s="1763">
        <f t="shared" si="79"/>
        <v>7.1660978589331931E-2</v>
      </c>
      <c r="BD77" s="1764">
        <f t="shared" si="79"/>
        <v>6.8091524695865144E-2</v>
      </c>
      <c r="BE77" s="1764">
        <f>IF(BE38="NO","-",BE38/BE$35)</f>
        <v>6.0699227010836923E-2</v>
      </c>
      <c r="BF77" s="1764">
        <f>IF(BF38="NO","-",BF38/BF$35)</f>
        <v>5.3437211389662516E-2</v>
      </c>
      <c r="BG77" s="1764">
        <f t="shared" ref="BG77:BH77" si="80">IF(BG38="NO","-",BG38/BG$35)</f>
        <v>4.166970102077551E-2</v>
      </c>
      <c r="BH77" s="1765">
        <f t="shared" si="80"/>
        <v>3.9674265282004129E-2</v>
      </c>
      <c r="BI77" s="235"/>
    </row>
    <row r="78" spans="2:65" ht="17.100000000000001" customHeight="1" thickTop="1">
      <c r="B78" s="22" t="s">
        <v>17</v>
      </c>
      <c r="S78" s="1715"/>
      <c r="T78" s="28"/>
      <c r="U78" s="28"/>
      <c r="W78" s="28"/>
      <c r="X78" s="28"/>
      <c r="Y78" s="28"/>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K78" s="215"/>
      <c r="BL78" s="215"/>
      <c r="BM78" s="215"/>
    </row>
    <row r="80" spans="2:65" ht="17.25" thickBot="1">
      <c r="S80" s="22" t="s">
        <v>137</v>
      </c>
      <c r="W80" s="186" t="s">
        <v>898</v>
      </c>
      <c r="X80" s="186"/>
      <c r="Y80" s="28"/>
    </row>
    <row r="81" spans="1:65">
      <c r="S81" s="1778"/>
      <c r="T81" s="1779"/>
      <c r="U81" s="1780"/>
      <c r="W81" s="1778"/>
      <c r="X81" s="1779"/>
      <c r="Y81" s="2387"/>
      <c r="Z81" s="2398"/>
      <c r="AA81" s="1747">
        <v>1990</v>
      </c>
      <c r="AB81" s="1748">
        <f>AA81+1</f>
        <v>1991</v>
      </c>
      <c r="AC81" s="1748">
        <f>AB81+1</f>
        <v>1992</v>
      </c>
      <c r="AD81" s="1748">
        <f>AC81+1</f>
        <v>1993</v>
      </c>
      <c r="AE81" s="1748">
        <f>AD81+1</f>
        <v>1994</v>
      </c>
      <c r="AF81" s="1748">
        <v>1995</v>
      </c>
      <c r="AG81" s="1748">
        <f t="shared" ref="AG81:BA81" si="81">AF81+1</f>
        <v>1996</v>
      </c>
      <c r="AH81" s="1748">
        <f t="shared" si="81"/>
        <v>1997</v>
      </c>
      <c r="AI81" s="1748">
        <f t="shared" si="81"/>
        <v>1998</v>
      </c>
      <c r="AJ81" s="1748">
        <f t="shared" si="81"/>
        <v>1999</v>
      </c>
      <c r="AK81" s="1748">
        <f t="shared" si="81"/>
        <v>2000</v>
      </c>
      <c r="AL81" s="1748">
        <f t="shared" si="81"/>
        <v>2001</v>
      </c>
      <c r="AM81" s="1748">
        <f t="shared" si="81"/>
        <v>2002</v>
      </c>
      <c r="AN81" s="1748">
        <f t="shared" si="81"/>
        <v>2003</v>
      </c>
      <c r="AO81" s="1748">
        <f t="shared" si="81"/>
        <v>2004</v>
      </c>
      <c r="AP81" s="1748">
        <f t="shared" si="81"/>
        <v>2005</v>
      </c>
      <c r="AQ81" s="1748">
        <f t="shared" si="81"/>
        <v>2006</v>
      </c>
      <c r="AR81" s="1748">
        <f t="shared" si="81"/>
        <v>2007</v>
      </c>
      <c r="AS81" s="1748">
        <f t="shared" si="81"/>
        <v>2008</v>
      </c>
      <c r="AT81" s="1748">
        <f t="shared" si="81"/>
        <v>2009</v>
      </c>
      <c r="AU81" s="1748">
        <f t="shared" si="81"/>
        <v>2010</v>
      </c>
      <c r="AV81" s="1748">
        <f t="shared" si="81"/>
        <v>2011</v>
      </c>
      <c r="AW81" s="1748">
        <f t="shared" si="81"/>
        <v>2012</v>
      </c>
      <c r="AX81" s="1748">
        <f t="shared" si="81"/>
        <v>2013</v>
      </c>
      <c r="AY81" s="1748">
        <f t="shared" si="81"/>
        <v>2014</v>
      </c>
      <c r="AZ81" s="1748">
        <f t="shared" si="81"/>
        <v>2015</v>
      </c>
      <c r="BA81" s="1748">
        <f t="shared" si="81"/>
        <v>2016</v>
      </c>
      <c r="BB81" s="1748">
        <f t="shared" ref="BB81:BH81" si="82">BA81+1</f>
        <v>2017</v>
      </c>
      <c r="BC81" s="1748">
        <f t="shared" si="82"/>
        <v>2018</v>
      </c>
      <c r="BD81" s="1748">
        <f t="shared" si="82"/>
        <v>2019</v>
      </c>
      <c r="BE81" s="1748">
        <f t="shared" si="82"/>
        <v>2020</v>
      </c>
      <c r="BF81" s="1748">
        <f t="shared" si="82"/>
        <v>2021</v>
      </c>
      <c r="BG81" s="1748">
        <f t="shared" si="82"/>
        <v>2022</v>
      </c>
      <c r="BH81" s="1749">
        <f t="shared" si="82"/>
        <v>2023</v>
      </c>
      <c r="BI81" s="188"/>
    </row>
    <row r="82" spans="1:65" ht="17.100000000000001" customHeight="1">
      <c r="S82" s="1074" t="s">
        <v>15</v>
      </c>
      <c r="T82" s="1"/>
      <c r="U82" s="1087"/>
      <c r="W82" s="1074" t="s">
        <v>15</v>
      </c>
      <c r="X82" s="1"/>
      <c r="Y82" s="1531"/>
      <c r="Z82" s="1712"/>
      <c r="AA82" s="1737"/>
      <c r="AB82" s="261">
        <f>AB5/AA5-1</f>
        <v>8.9126999625155801E-2</v>
      </c>
      <c r="AC82" s="261">
        <f t="shared" ref="AC82:BH82" si="83">AC5/AB5-1</f>
        <v>2.4967871279007126E-2</v>
      </c>
      <c r="AD82" s="261">
        <f>AD5/AC5-1</f>
        <v>2.7877804075876478E-2</v>
      </c>
      <c r="AE82" s="261">
        <f t="shared" si="83"/>
        <v>0.1665174755304395</v>
      </c>
      <c r="AF82" s="261">
        <f t="shared" si="83"/>
        <v>0.20052281424733631</v>
      </c>
      <c r="AG82" s="261">
        <f t="shared" si="83"/>
        <v>-2.0753233780806624E-2</v>
      </c>
      <c r="AH82" s="261">
        <f t="shared" si="83"/>
        <v>-3.6154644354271515E-3</v>
      </c>
      <c r="AI82" s="261">
        <f t="shared" si="83"/>
        <v>-2.6358306586340974E-2</v>
      </c>
      <c r="AJ82" s="261">
        <f t="shared" si="83"/>
        <v>2.6539621627247323E-2</v>
      </c>
      <c r="AK82" s="261">
        <f t="shared" si="83"/>
        <v>-5.8032761712619507E-2</v>
      </c>
      <c r="AL82" s="261">
        <f t="shared" si="83"/>
        <v>-0.14614573910893847</v>
      </c>
      <c r="AM82" s="261">
        <f t="shared" si="83"/>
        <v>-0.16084102494313457</v>
      </c>
      <c r="AN82" s="261">
        <f t="shared" si="83"/>
        <v>-2.9967412957490058E-3</v>
      </c>
      <c r="AO82" s="261">
        <f t="shared" si="83"/>
        <v>-0.23446276628189733</v>
      </c>
      <c r="AP82" s="261">
        <f t="shared" si="83"/>
        <v>-3.4145453030990369E-3</v>
      </c>
      <c r="AQ82" s="261">
        <f t="shared" si="83"/>
        <v>9.2480171787810983E-2</v>
      </c>
      <c r="AR82" s="261">
        <f t="shared" si="83"/>
        <v>9.4181895546081806E-2</v>
      </c>
      <c r="AS82" s="261">
        <f t="shared" si="83"/>
        <v>0.11636687571941784</v>
      </c>
      <c r="AT82" s="261">
        <f t="shared" si="83"/>
        <v>5.0262830872779052E-2</v>
      </c>
      <c r="AU82" s="261">
        <f t="shared" si="83"/>
        <v>0.10227859804776163</v>
      </c>
      <c r="AV82" s="261">
        <f t="shared" si="83"/>
        <v>0.10502061007762542</v>
      </c>
      <c r="AW82" s="261">
        <f t="shared" si="83"/>
        <v>0.10152814082746486</v>
      </c>
      <c r="AX82" s="261">
        <f t="shared" si="83"/>
        <v>8.664593571040613E-2</v>
      </c>
      <c r="AY82" s="261">
        <f t="shared" si="83"/>
        <v>0.10040959615918021</v>
      </c>
      <c r="AZ82" s="261">
        <f t="shared" si="83"/>
        <v>0.10300203163055244</v>
      </c>
      <c r="BA82" s="261">
        <f t="shared" si="83"/>
        <v>6.2189245587984221E-2</v>
      </c>
      <c r="BB82" s="261">
        <f t="shared" si="83"/>
        <v>3.5649380092755534E-2</v>
      </c>
      <c r="BC82" s="261">
        <f t="shared" si="83"/>
        <v>3.3583722633062862E-2</v>
      </c>
      <c r="BD82" s="261">
        <f t="shared" si="83"/>
        <v>5.1156245289945668E-2</v>
      </c>
      <c r="BE82" s="261">
        <f t="shared" si="83"/>
        <v>3.7784919955276886E-2</v>
      </c>
      <c r="BF82" s="261">
        <f t="shared" si="83"/>
        <v>1.76233675528914E-2</v>
      </c>
      <c r="BG82" s="261">
        <f>BG5/BF5-1</f>
        <v>-2.3178258216671965E-2</v>
      </c>
      <c r="BH82" s="1766">
        <f t="shared" si="83"/>
        <v>-3.9147006218287594E-2</v>
      </c>
      <c r="BI82" s="262"/>
      <c r="BM82" s="215"/>
    </row>
    <row r="83" spans="1:65" ht="17.100000000000001" customHeight="1">
      <c r="S83" s="1074"/>
      <c r="T83" s="161" t="s">
        <v>1055</v>
      </c>
      <c r="U83" s="2203"/>
      <c r="W83" s="1074"/>
      <c r="X83" s="161" t="s">
        <v>1056</v>
      </c>
      <c r="Y83" s="194"/>
      <c r="Z83" s="2403"/>
      <c r="AA83" s="1738"/>
      <c r="AB83" s="264" t="str">
        <f t="shared" ref="AB83:BH83" si="84">IF(OR(AB6="NO",AA6="NO"),"-",AB6/AA6-1)</f>
        <v>-</v>
      </c>
      <c r="AC83" s="264" t="str">
        <f t="shared" si="84"/>
        <v>-</v>
      </c>
      <c r="AD83" s="265">
        <f t="shared" si="84"/>
        <v>16.181452944572644</v>
      </c>
      <c r="AE83" s="265">
        <f t="shared" si="84"/>
        <v>4.1703817138971937</v>
      </c>
      <c r="AF83" s="265">
        <f t="shared" si="84"/>
        <v>1.4982271038146928</v>
      </c>
      <c r="AG83" s="265">
        <f t="shared" si="84"/>
        <v>0.43243067183185357</v>
      </c>
      <c r="AH83" s="265">
        <f t="shared" si="84"/>
        <v>0.30907969610194597</v>
      </c>
      <c r="AI83" s="265">
        <f t="shared" si="84"/>
        <v>0.22338545664685783</v>
      </c>
      <c r="AJ83" s="265">
        <f t="shared" si="84"/>
        <v>0.18647047961810648</v>
      </c>
      <c r="AK83" s="265">
        <f t="shared" si="84"/>
        <v>0.18346090758153211</v>
      </c>
      <c r="AL83" s="265">
        <f t="shared" si="84"/>
        <v>0.19270109476776476</v>
      </c>
      <c r="AM83" s="265">
        <f t="shared" si="84"/>
        <v>0.22212512263979733</v>
      </c>
      <c r="AN83" s="265">
        <f t="shared" si="84"/>
        <v>0.22544207345220268</v>
      </c>
      <c r="AO83" s="265">
        <f t="shared" si="84"/>
        <v>0.23771290449843652</v>
      </c>
      <c r="AP83" s="265">
        <f t="shared" si="84"/>
        <v>0.21078845875723329</v>
      </c>
      <c r="AQ83" s="265">
        <f t="shared" si="84"/>
        <v>0.15980864380179738</v>
      </c>
      <c r="AR83" s="265">
        <f t="shared" si="84"/>
        <v>0.18767262586028921</v>
      </c>
      <c r="AS83" s="265">
        <f t="shared" si="84"/>
        <v>0.12243649273730095</v>
      </c>
      <c r="AT83" s="265">
        <f t="shared" si="84"/>
        <v>0.1209162528759351</v>
      </c>
      <c r="AU83" s="265">
        <f t="shared" si="84"/>
        <v>0.13366955090285404</v>
      </c>
      <c r="AV83" s="265">
        <f t="shared" si="84"/>
        <v>0.11763853866505669</v>
      </c>
      <c r="AW83" s="265">
        <f t="shared" si="84"/>
        <v>0.1187977856820206</v>
      </c>
      <c r="AX83" s="265">
        <f t="shared" si="84"/>
        <v>9.6561540943050916E-2</v>
      </c>
      <c r="AY83" s="265">
        <f t="shared" si="84"/>
        <v>0.10833452610894168</v>
      </c>
      <c r="AZ83" s="265">
        <f t="shared" si="84"/>
        <v>0.11171683453671299</v>
      </c>
      <c r="BA83" s="265">
        <f t="shared" si="84"/>
        <v>5.9127627904614455E-2</v>
      </c>
      <c r="BB83" s="265">
        <f t="shared" si="84"/>
        <v>3.6275330884224966E-2</v>
      </c>
      <c r="BC83" s="265">
        <f t="shared" si="84"/>
        <v>3.7358572609054175E-2</v>
      </c>
      <c r="BD83" s="265">
        <f t="shared" si="84"/>
        <v>5.3878711670477974E-2</v>
      </c>
      <c r="BE83" s="265">
        <f t="shared" si="84"/>
        <v>3.7907349854632955E-2</v>
      </c>
      <c r="BF83" s="265">
        <f t="shared" si="84"/>
        <v>2.1503741475364713E-2</v>
      </c>
      <c r="BG83" s="265">
        <f t="shared" si="84"/>
        <v>-1.5894697572830796E-2</v>
      </c>
      <c r="BH83" s="1767">
        <f t="shared" si="84"/>
        <v>-4.0799334538253573E-2</v>
      </c>
      <c r="BI83" s="266"/>
      <c r="BK83" s="215"/>
    </row>
    <row r="84" spans="1:65" ht="17.100000000000001" customHeight="1">
      <c r="S84" s="1074"/>
      <c r="T84" s="166"/>
      <c r="U84" s="2134" t="s">
        <v>891</v>
      </c>
      <c r="W84" s="1074"/>
      <c r="X84" s="166"/>
      <c r="Y84" s="2388" t="s">
        <v>1004</v>
      </c>
      <c r="Z84" s="2403"/>
      <c r="AA84" s="2181"/>
      <c r="AB84" s="2182" t="str">
        <f t="shared" ref="AB84:AB87" si="85">IF(OR(AB7="NO",AA7="NO"),"-",AB7/AA7-1)</f>
        <v>-</v>
      </c>
      <c r="AC84" s="2182" t="str">
        <f t="shared" ref="AC84:AC87" si="86">IF(OR(AC7="NO",AB7="NO"),"-",AC7/AB7-1)</f>
        <v>-</v>
      </c>
      <c r="AD84" s="2183">
        <f t="shared" ref="AD84:AD85" si="87">IF(OR(AD7="NO",AC7="NO"),"-",AD7/AC7-1)</f>
        <v>13.198971226006933</v>
      </c>
      <c r="AE84" s="2183">
        <f t="shared" ref="AE84:AE87" si="88">IF(OR(AE7="NO",AD7="NO"),"-",AE7/AD7-1)</f>
        <v>3.8530946196654421</v>
      </c>
      <c r="AF84" s="2183">
        <f t="shared" ref="AF84:AF87" si="89">IF(OR(AF7="NO",AE7="NO"),"-",AF7/AE7-1)</f>
        <v>1.7185714568061323</v>
      </c>
      <c r="AG84" s="2183">
        <f t="shared" ref="AG84:AG87" si="90">IF(OR(AG7="NO",AF7="NO"),"-",AG7/AF7-1)</f>
        <v>0.73319350123603821</v>
      </c>
      <c r="AH84" s="2183">
        <f t="shared" ref="AH84:AH87" si="91">IF(OR(AH7="NO",AG7="NO"),"-",AH7/AG7-1)</f>
        <v>0.68914728200717867</v>
      </c>
      <c r="AI84" s="2183">
        <f t="shared" ref="AI84:AI87" si="92">IF(OR(AI7="NO",AH7="NO"),"-",AI7/AH7-1)</f>
        <v>0.52189720998546774</v>
      </c>
      <c r="AJ84" s="2183">
        <f t="shared" ref="AJ84:AJ87" si="93">IF(OR(AJ7="NO",AI7="NO"),"-",AJ7/AI7-1)</f>
        <v>0.37329189848275557</v>
      </c>
      <c r="AK84" s="2183">
        <f t="shared" ref="AK84:AK87" si="94">IF(OR(AK7="NO",AJ7="NO"),"-",AK7/AJ7-1)</f>
        <v>0.37699169072063277</v>
      </c>
      <c r="AL84" s="2183">
        <f t="shared" ref="AL84:AL87" si="95">IF(OR(AL7="NO",AK7="NO"),"-",AL7/AK7-1)</f>
        <v>0.428731736161724</v>
      </c>
      <c r="AM84" s="2183">
        <f t="shared" ref="AM84:AM87" si="96">IF(OR(AM7="NO",AL7="NO"),"-",AM7/AL7-1)</f>
        <v>0.78460461838132844</v>
      </c>
      <c r="AN84" s="2183">
        <f t="shared" ref="AN84:AN87" si="97">IF(OR(AN7="NO",AM7="NO"),"-",AN7/AM7-1)</f>
        <v>0.83186881879880858</v>
      </c>
      <c r="AO84" s="2183">
        <f t="shared" ref="AO84:AO87" si="98">IF(OR(AO7="NO",AN7="NO"),"-",AO7/AN7-1)</f>
        <v>0.65838051462139635</v>
      </c>
      <c r="AP84" s="2183">
        <f t="shared" ref="AP84:AP87" si="99">IF(OR(AP7="NO",AO7="NO"),"-",AP7/AO7-1)</f>
        <v>0.45605723755203442</v>
      </c>
      <c r="AQ84" s="2183">
        <f t="shared" ref="AQ84:AQ87" si="100">IF(OR(AQ7="NO",AP7="NO"),"-",AQ7/AP7-1)</f>
        <v>0.39531552840451001</v>
      </c>
      <c r="AR84" s="2183">
        <f t="shared" ref="AR84:AR87" si="101">IF(OR(AR7="NO",AQ7="NO"),"-",AR7/AQ7-1)</f>
        <v>0.26256070662467157</v>
      </c>
      <c r="AS84" s="2183">
        <f t="shared" ref="AS84:AS87" si="102">IF(OR(AS7="NO",AR7="NO"),"-",AS7/AR7-1)</f>
        <v>0.13928733761433909</v>
      </c>
      <c r="AT84" s="2183">
        <f t="shared" ref="AT84:AT87" si="103">IF(OR(AT7="NO",AS7="NO"),"-",AT7/AS7-1)</f>
        <v>0.15247145785055971</v>
      </c>
      <c r="AU84" s="2183">
        <f t="shared" ref="AU84:AU87" si="104">IF(OR(AU7="NO",AT7="NO"),"-",AU7/AT7-1)</f>
        <v>0.16825075645013166</v>
      </c>
      <c r="AV84" s="2183">
        <f t="shared" ref="AV84:AV87" si="105">IF(OR(AV7="NO",AU7="NO"),"-",AV7/AU7-1)</f>
        <v>0.14810852006951758</v>
      </c>
      <c r="AW84" s="2183">
        <f t="shared" ref="AW84:AW87" si="106">IF(OR(AW7="NO",AV7="NO"),"-",AW7/AV7-1)</f>
        <v>0.12202780627397014</v>
      </c>
      <c r="AX84" s="2183">
        <f t="shared" ref="AX84:AX87" si="107">IF(OR(AX7="NO",AW7="NO"),"-",AX7/AW7-1)</f>
        <v>9.5846995754874209E-2</v>
      </c>
      <c r="AY84" s="2183">
        <f t="shared" ref="AY84:AY87" si="108">IF(OR(AY7="NO",AX7="NO"),"-",AY7/AX7-1)</f>
        <v>0.13229247873081884</v>
      </c>
      <c r="AZ84" s="2183">
        <f t="shared" ref="AZ84:AZ87" si="109">IF(OR(AZ7="NO",AY7="NO"),"-",AZ7/AY7-1)</f>
        <v>0.14050454658209044</v>
      </c>
      <c r="BA84" s="2183">
        <f t="shared" ref="BA84:BA87" si="110">IF(OR(BA7="NO",AZ7="NO"),"-",BA7/AZ7-1)</f>
        <v>5.8442261352378733E-2</v>
      </c>
      <c r="BB84" s="2183">
        <f t="shared" ref="BB84:BB87" si="111">IF(OR(BB7="NO",BA7="NO"),"-",BB7/BA7-1)</f>
        <v>2.9058003559841117E-2</v>
      </c>
      <c r="BC84" s="2183">
        <f t="shared" ref="BC84:BC87" si="112">IF(OR(BC7="NO",BB7="NO"),"-",BC7/BB7-1)</f>
        <v>4.949577376004255E-2</v>
      </c>
      <c r="BD84" s="2183">
        <f t="shared" ref="BD84:BD87" si="113">IF(OR(BD7="NO",BC7="NO"),"-",BD7/BC7-1)</f>
        <v>6.6869804496707763E-2</v>
      </c>
      <c r="BE84" s="2183">
        <f t="shared" ref="BE84:BE87" si="114">IF(OR(BE7="NO",BD7="NO"),"-",BE7/BD7-1)</f>
        <v>4.8475151370464875E-2</v>
      </c>
      <c r="BF84" s="2183">
        <f t="shared" ref="BF84:BF87" si="115">IF(OR(BF7="NO",BE7="NO"),"-",BF7/BE7-1)</f>
        <v>1.5530648078955434E-2</v>
      </c>
      <c r="BG84" s="2183">
        <f t="shared" ref="BG84:BG87" si="116">IF(OR(BG7="NO",BF7="NO"),"-",BG7/BF7-1)</f>
        <v>-3.7487507952779664E-2</v>
      </c>
      <c r="BH84" s="2184">
        <f t="shared" ref="BH84:BH87" si="117">IF(OR(BH7="NO",BG7="NO"),"-",BH7/BG7-1)</f>
        <v>-5.2309686776962239E-2</v>
      </c>
      <c r="BI84" s="266"/>
      <c r="BK84" s="215"/>
    </row>
    <row r="85" spans="1:65" ht="17.100000000000001" customHeight="1">
      <c r="S85" s="1074"/>
      <c r="T85" s="166"/>
      <c r="U85" s="2135" t="s">
        <v>892</v>
      </c>
      <c r="W85" s="1074"/>
      <c r="X85" s="166"/>
      <c r="Y85" s="2389" t="s">
        <v>1005</v>
      </c>
      <c r="Z85" s="2403"/>
      <c r="AA85" s="2185"/>
      <c r="AB85" s="2186" t="str">
        <f t="shared" si="85"/>
        <v>-</v>
      </c>
      <c r="AC85" s="2186" t="str">
        <f t="shared" si="86"/>
        <v>-</v>
      </c>
      <c r="AD85" s="2186" t="str">
        <f t="shared" si="87"/>
        <v>-</v>
      </c>
      <c r="AE85" s="2186" t="str">
        <f t="shared" si="88"/>
        <v>-</v>
      </c>
      <c r="AF85" s="2186" t="str">
        <f t="shared" si="89"/>
        <v>-</v>
      </c>
      <c r="AG85" s="2186" t="str">
        <f t="shared" si="90"/>
        <v>-</v>
      </c>
      <c r="AH85" s="2186" t="str">
        <f t="shared" si="91"/>
        <v>-</v>
      </c>
      <c r="AI85" s="2186" t="str">
        <f t="shared" si="92"/>
        <v>-</v>
      </c>
      <c r="AJ85" s="2187">
        <f t="shared" si="93"/>
        <v>3.8062355953605298</v>
      </c>
      <c r="AK85" s="2187">
        <f t="shared" si="94"/>
        <v>1.6631995590010047</v>
      </c>
      <c r="AL85" s="2187">
        <f t="shared" si="95"/>
        <v>1.4954158580016461</v>
      </c>
      <c r="AM85" s="2187">
        <f t="shared" si="96"/>
        <v>0.68867988897097754</v>
      </c>
      <c r="AN85" s="2187">
        <f t="shared" si="97"/>
        <v>0.68031612625567672</v>
      </c>
      <c r="AO85" s="2187">
        <f t="shared" si="98"/>
        <v>0.56196736527989799</v>
      </c>
      <c r="AP85" s="2187">
        <f t="shared" si="99"/>
        <v>0.41517192737003183</v>
      </c>
      <c r="AQ85" s="2187">
        <f t="shared" si="100"/>
        <v>0.31338592881691008</v>
      </c>
      <c r="AR85" s="2187">
        <f t="shared" si="101"/>
        <v>0.25250947077257457</v>
      </c>
      <c r="AS85" s="2187">
        <f t="shared" si="102"/>
        <v>0.22893305538508635</v>
      </c>
      <c r="AT85" s="2187">
        <f t="shared" si="103"/>
        <v>0.18249339175601986</v>
      </c>
      <c r="AU85" s="2187">
        <f t="shared" si="104"/>
        <v>0.17542066998573569</v>
      </c>
      <c r="AV85" s="2187">
        <f t="shared" si="105"/>
        <v>0.20167284553537668</v>
      </c>
      <c r="AW85" s="2187">
        <f t="shared" si="106"/>
        <v>0.19146940002344515</v>
      </c>
      <c r="AX85" s="2187">
        <f t="shared" si="107"/>
        <v>0.14562299475060958</v>
      </c>
      <c r="AY85" s="2187">
        <f t="shared" si="108"/>
        <v>0.13829000999229102</v>
      </c>
      <c r="AZ85" s="2187">
        <f t="shared" si="109"/>
        <v>0.12326417711806115</v>
      </c>
      <c r="BA85" s="2187">
        <f t="shared" si="110"/>
        <v>9.5726692665058177E-2</v>
      </c>
      <c r="BB85" s="2187">
        <f t="shared" si="111"/>
        <v>6.7428294955636403E-2</v>
      </c>
      <c r="BC85" s="2187">
        <f t="shared" si="112"/>
        <v>3.9154996377269935E-2</v>
      </c>
      <c r="BD85" s="2187">
        <f t="shared" si="113"/>
        <v>4.8841902233156986E-2</v>
      </c>
      <c r="BE85" s="2187">
        <f t="shared" si="114"/>
        <v>3.4808436261383413E-2</v>
      </c>
      <c r="BF85" s="2187">
        <f t="shared" si="115"/>
        <v>4.5685017025234975E-2</v>
      </c>
      <c r="BG85" s="2187">
        <f t="shared" si="116"/>
        <v>3.3289752749707802E-2</v>
      </c>
      <c r="BH85" s="2188">
        <f t="shared" si="117"/>
        <v>-2.5576390519042258E-2</v>
      </c>
      <c r="BI85" s="266"/>
      <c r="BK85" s="215"/>
    </row>
    <row r="86" spans="1:65" ht="17.100000000000001" customHeight="1">
      <c r="S86" s="1074"/>
      <c r="T86" s="166"/>
      <c r="U86" s="2135" t="s">
        <v>893</v>
      </c>
      <c r="W86" s="1074"/>
      <c r="X86" s="166"/>
      <c r="Y86" s="2389" t="s">
        <v>1006</v>
      </c>
      <c r="Z86" s="2403"/>
      <c r="AA86" s="2185"/>
      <c r="AB86" s="2186" t="str">
        <f t="shared" si="85"/>
        <v>-</v>
      </c>
      <c r="AC86" s="2186" t="str">
        <f t="shared" si="86"/>
        <v>-</v>
      </c>
      <c r="AD86" s="2187">
        <f>IF(OR(AD9="NO",AC9="NO"),"-",AD9/AC9-1)</f>
        <v>15.75418796917527</v>
      </c>
      <c r="AE86" s="2189">
        <f t="shared" si="88"/>
        <v>4.2567797733629318</v>
      </c>
      <c r="AF86" s="2189">
        <f t="shared" si="89"/>
        <v>1.4997027704797019</v>
      </c>
      <c r="AG86" s="2187">
        <f t="shared" si="90"/>
        <v>0.4207253886570772</v>
      </c>
      <c r="AH86" s="2187">
        <f t="shared" si="91"/>
        <v>0.2935250199874464</v>
      </c>
      <c r="AI86" s="2187">
        <f t="shared" si="92"/>
        <v>0.20142355312767068</v>
      </c>
      <c r="AJ86" s="2187">
        <f t="shared" si="93"/>
        <v>0.15556417871111128</v>
      </c>
      <c r="AK86" s="2187">
        <f t="shared" si="94"/>
        <v>0.14000973073518552</v>
      </c>
      <c r="AL86" s="2187">
        <f t="shared" si="95"/>
        <v>0.11783003783332768</v>
      </c>
      <c r="AM86" s="2187">
        <f t="shared" si="96"/>
        <v>0.10142323601548831</v>
      </c>
      <c r="AN86" s="2187">
        <f t="shared" si="97"/>
        <v>3.0191456993720056E-2</v>
      </c>
      <c r="AO86" s="2187">
        <f t="shared" si="98"/>
        <v>3.7337961988088697E-3</v>
      </c>
      <c r="AP86" s="2187">
        <f t="shared" si="99"/>
        <v>-1.5555211476573572E-2</v>
      </c>
      <c r="AQ86" s="2187">
        <f t="shared" si="100"/>
        <v>-0.1430332011770824</v>
      </c>
      <c r="AR86" s="2187">
        <f t="shared" si="101"/>
        <v>2.8982140377018517E-2</v>
      </c>
      <c r="AS86" s="2187">
        <f t="shared" si="102"/>
        <v>6.2090980010840457E-3</v>
      </c>
      <c r="AT86" s="2187">
        <f t="shared" si="103"/>
        <v>-9.3181211375832351E-3</v>
      </c>
      <c r="AU86" s="2187">
        <f t="shared" si="104"/>
        <v>7.0242859625959664E-3</v>
      </c>
      <c r="AV86" s="2187">
        <f t="shared" si="105"/>
        <v>-3.9959344419152387E-2</v>
      </c>
      <c r="AW86" s="2187">
        <f t="shared" si="106"/>
        <v>1.8164049344576716E-2</v>
      </c>
      <c r="AX86" s="2187">
        <f t="shared" si="107"/>
        <v>3.9299239586841006E-2</v>
      </c>
      <c r="AY86" s="2187">
        <f t="shared" si="108"/>
        <v>-2.757313522222693E-2</v>
      </c>
      <c r="AZ86" s="2187">
        <f t="shared" si="109"/>
        <v>-2.4498657045215033E-2</v>
      </c>
      <c r="BA86" s="2187">
        <f t="shared" si="110"/>
        <v>-1.0592422971520854E-2</v>
      </c>
      <c r="BB86" s="2187">
        <f t="shared" si="111"/>
        <v>6.0676034480535712E-3</v>
      </c>
      <c r="BC86" s="2187">
        <f t="shared" si="112"/>
        <v>-2.3981050033379359E-2</v>
      </c>
      <c r="BD86" s="2187">
        <f t="shared" si="113"/>
        <v>-1.1110537833634471E-2</v>
      </c>
      <c r="BE86" s="2187">
        <f t="shared" si="114"/>
        <v>-3.0884563662125442E-2</v>
      </c>
      <c r="BF86" s="2187">
        <f t="shared" si="115"/>
        <v>-2.6322919175755577E-2</v>
      </c>
      <c r="BG86" s="2187">
        <f t="shared" si="116"/>
        <v>-5.5197243658602013E-2</v>
      </c>
      <c r="BH86" s="2188">
        <f t="shared" si="117"/>
        <v>-2.7181377933812145E-2</v>
      </c>
      <c r="BI86" s="266"/>
      <c r="BK86" s="215"/>
    </row>
    <row r="87" spans="1:65" ht="17.100000000000001" customHeight="1">
      <c r="A87" s="1888"/>
      <c r="S87" s="1074"/>
      <c r="T87" s="169"/>
      <c r="U87" s="2136" t="s">
        <v>894</v>
      </c>
      <c r="W87" s="1074"/>
      <c r="X87" s="169"/>
      <c r="Y87" s="2390" t="s">
        <v>291</v>
      </c>
      <c r="Z87" s="2403"/>
      <c r="AA87" s="2190"/>
      <c r="AB87" s="2191" t="str">
        <f t="shared" si="85"/>
        <v>-</v>
      </c>
      <c r="AC87" s="2191" t="str">
        <f t="shared" si="86"/>
        <v>-</v>
      </c>
      <c r="AD87" s="2192" t="str">
        <f>IF(OR(AD10="NO",AC10="NO"),"-",AD10/AC10-1)</f>
        <v>-</v>
      </c>
      <c r="AE87" s="2193">
        <f t="shared" si="88"/>
        <v>1.9416993724451292</v>
      </c>
      <c r="AF87" s="2193">
        <f t="shared" si="89"/>
        <v>1.009743116763079</v>
      </c>
      <c r="AG87" s="2194">
        <f t="shared" si="90"/>
        <v>0.45499737251867156</v>
      </c>
      <c r="AH87" s="2194">
        <f t="shared" si="91"/>
        <v>0.18127365733612733</v>
      </c>
      <c r="AI87" s="2194">
        <f t="shared" si="92"/>
        <v>0.22534939123298137</v>
      </c>
      <c r="AJ87" s="2194">
        <f t="shared" si="93"/>
        <v>0.51558829334468936</v>
      </c>
      <c r="AK87" s="2194">
        <f t="shared" si="94"/>
        <v>0.48178282643658732</v>
      </c>
      <c r="AL87" s="2194">
        <f t="shared" si="95"/>
        <v>0.49052641054199531</v>
      </c>
      <c r="AM87" s="2194">
        <f t="shared" si="96"/>
        <v>0.48659233576071581</v>
      </c>
      <c r="AN87" s="2194">
        <f t="shared" si="97"/>
        <v>0.40439840246767167</v>
      </c>
      <c r="AO87" s="2194">
        <f t="shared" si="98"/>
        <v>0.34412502637969822</v>
      </c>
      <c r="AP87" s="2194">
        <f t="shared" si="99"/>
        <v>0.28645511889636088</v>
      </c>
      <c r="AQ87" s="2194">
        <f t="shared" si="100"/>
        <v>0.24908080858091064</v>
      </c>
      <c r="AR87" s="2194">
        <f t="shared" si="101"/>
        <v>0.17981567946710619</v>
      </c>
      <c r="AS87" s="2194">
        <f t="shared" si="102"/>
        <v>0.14263630336068323</v>
      </c>
      <c r="AT87" s="2194">
        <f t="shared" si="103"/>
        <v>0.13979845039954508</v>
      </c>
      <c r="AU87" s="2194">
        <f t="shared" si="104"/>
        <v>9.6801270966584418E-2</v>
      </c>
      <c r="AV87" s="2194">
        <f t="shared" si="105"/>
        <v>-4.588354248857518E-2</v>
      </c>
      <c r="AW87" s="2194">
        <f t="shared" si="106"/>
        <v>1.1714361733775824E-2</v>
      </c>
      <c r="AX87" s="2194">
        <f t="shared" si="107"/>
        <v>-3.0092721600783356E-2</v>
      </c>
      <c r="AY87" s="2194">
        <f t="shared" si="108"/>
        <v>-3.2554030921221333E-3</v>
      </c>
      <c r="AZ87" s="2194">
        <f t="shared" si="109"/>
        <v>-2.2303884794057982E-2</v>
      </c>
      <c r="BA87" s="2194">
        <f t="shared" si="110"/>
        <v>-5.7612792951967418E-2</v>
      </c>
      <c r="BB87" s="2194">
        <f t="shared" si="111"/>
        <v>-5.8225517306809027E-2</v>
      </c>
      <c r="BC87" s="2194">
        <f t="shared" si="112"/>
        <v>-5.782577273381484E-2</v>
      </c>
      <c r="BD87" s="2194">
        <f t="shared" si="113"/>
        <v>3.152580471046651E-2</v>
      </c>
      <c r="BE87" s="2194">
        <f t="shared" si="114"/>
        <v>5.6038009344086648E-2</v>
      </c>
      <c r="BF87" s="2194">
        <f t="shared" si="115"/>
        <v>2.0466110233708701E-2</v>
      </c>
      <c r="BG87" s="2194">
        <f t="shared" si="116"/>
        <v>1.8445392543015027E-2</v>
      </c>
      <c r="BH87" s="2195">
        <f t="shared" si="117"/>
        <v>4.7227972068091262E-3</v>
      </c>
      <c r="BI87" s="266"/>
      <c r="BK87" s="215"/>
    </row>
    <row r="88" spans="1:65" ht="17.100000000000001" customHeight="1">
      <c r="S88" s="1074"/>
      <c r="T88" s="1075" t="s">
        <v>1060</v>
      </c>
      <c r="U88" s="413"/>
      <c r="W88" s="1074"/>
      <c r="X88" s="1075" t="s">
        <v>1072</v>
      </c>
      <c r="Y88" s="1726"/>
      <c r="Z88" s="2403"/>
      <c r="AA88" s="1738"/>
      <c r="AB88" s="264" t="str">
        <f t="shared" ref="AB88:BH88" si="118">IF(OR(AB11="NO",AA11="NO"),"-",AB11/AA11-1)</f>
        <v>-</v>
      </c>
      <c r="AC88" s="264" t="str">
        <f t="shared" si="118"/>
        <v>-</v>
      </c>
      <c r="AD88" s="265">
        <f t="shared" si="118"/>
        <v>5.5000000000000009</v>
      </c>
      <c r="AE88" s="2166">
        <f t="shared" si="118"/>
        <v>0.71794871794871762</v>
      </c>
      <c r="AF88" s="2166">
        <f t="shared" si="118"/>
        <v>0.10447761194029881</v>
      </c>
      <c r="AG88" s="265">
        <f t="shared" si="118"/>
        <v>-8.9517678623608932E-2</v>
      </c>
      <c r="AH88" s="265">
        <f t="shared" si="118"/>
        <v>3.4909334928299396E-2</v>
      </c>
      <c r="AI88" s="265">
        <f t="shared" si="118"/>
        <v>-3.7946491500098656E-2</v>
      </c>
      <c r="AJ88" s="265">
        <f t="shared" si="118"/>
        <v>9.52380952380949E-3</v>
      </c>
      <c r="AK88" s="265">
        <f t="shared" si="118"/>
        <v>6.509433962264155E-2</v>
      </c>
      <c r="AL88" s="265">
        <f t="shared" si="118"/>
        <v>-6.7862415116622499E-2</v>
      </c>
      <c r="AM88" s="265">
        <f t="shared" si="118"/>
        <v>8.7705683923792188E-2</v>
      </c>
      <c r="AN88" s="265">
        <f t="shared" si="118"/>
        <v>0.48606674239304892</v>
      </c>
      <c r="AO88" s="265">
        <f t="shared" si="118"/>
        <v>0.22124866330815829</v>
      </c>
      <c r="AP88" s="265">
        <f t="shared" si="118"/>
        <v>2.26312786658589E-2</v>
      </c>
      <c r="AQ88" s="265">
        <f t="shared" si="118"/>
        <v>0.27099949105044141</v>
      </c>
      <c r="AR88" s="265">
        <f t="shared" si="118"/>
        <v>0.19397213673234925</v>
      </c>
      <c r="AS88" s="265">
        <f t="shared" si="118"/>
        <v>5.5261193974963874E-2</v>
      </c>
      <c r="AT88" s="265">
        <f t="shared" si="118"/>
        <v>6.6182112321802711E-2</v>
      </c>
      <c r="AU88" s="265">
        <f t="shared" si="118"/>
        <v>8.7277731023756022E-2</v>
      </c>
      <c r="AV88" s="265">
        <f t="shared" si="118"/>
        <v>9.9041573889652401E-2</v>
      </c>
      <c r="AW88" s="265">
        <f t="shared" si="118"/>
        <v>8.1349201956804951E-2</v>
      </c>
      <c r="AX88" s="265">
        <f t="shared" si="118"/>
        <v>7.0709478936880732E-2</v>
      </c>
      <c r="AY88" s="265">
        <f t="shared" si="118"/>
        <v>6.3749771020360502E-2</v>
      </c>
      <c r="AZ88" s="265">
        <f t="shared" si="118"/>
        <v>4.6445383134326113E-2</v>
      </c>
      <c r="BA88" s="265">
        <f t="shared" si="118"/>
        <v>6.6281440279616355E-2</v>
      </c>
      <c r="BB88" s="265">
        <f t="shared" si="118"/>
        <v>5.6174901056013526E-2</v>
      </c>
      <c r="BC88" s="265">
        <f t="shared" si="118"/>
        <v>4.2698983697068815E-2</v>
      </c>
      <c r="BD88" s="265">
        <f t="shared" si="118"/>
        <v>2.0109791557900492E-2</v>
      </c>
      <c r="BE88" s="265">
        <f t="shared" si="118"/>
        <v>-1.4724517815761673E-2</v>
      </c>
      <c r="BF88" s="265">
        <f t="shared" si="118"/>
        <v>5.5692912615783463E-3</v>
      </c>
      <c r="BG88" s="265">
        <f t="shared" si="118"/>
        <v>2.2200356152815015E-3</v>
      </c>
      <c r="BH88" s="1767">
        <f t="shared" si="118"/>
        <v>-8.352463729593973E-4</v>
      </c>
      <c r="BI88" s="266"/>
      <c r="BK88" s="215"/>
    </row>
    <row r="89" spans="1:65" ht="17.100000000000001" customHeight="1">
      <c r="S89" s="1074"/>
      <c r="T89" s="1075" t="s">
        <v>1061</v>
      </c>
      <c r="U89" s="413"/>
      <c r="W89" s="1074"/>
      <c r="X89" s="1075" t="s">
        <v>1073</v>
      </c>
      <c r="Y89" s="1726"/>
      <c r="Z89" s="2403"/>
      <c r="AA89" s="1738"/>
      <c r="AB89" s="264" t="str">
        <f t="shared" ref="AB89:BH89" si="119">IF(OR(AB12="NO",AA12="NO"),"-",AB12/AA12-1)</f>
        <v>-</v>
      </c>
      <c r="AC89" s="264" t="str">
        <f t="shared" si="119"/>
        <v>-</v>
      </c>
      <c r="AD89" s="265">
        <f t="shared" si="119"/>
        <v>6.5000000000000018</v>
      </c>
      <c r="AE89" s="2166">
        <f t="shared" si="119"/>
        <v>0.8786324786324784</v>
      </c>
      <c r="AF89" s="2166">
        <f t="shared" si="119"/>
        <v>0.41401273885350331</v>
      </c>
      <c r="AG89" s="265">
        <f t="shared" si="119"/>
        <v>0.5261904761904761</v>
      </c>
      <c r="AH89" s="265">
        <f t="shared" si="119"/>
        <v>0.2708580343213729</v>
      </c>
      <c r="AI89" s="265">
        <f t="shared" si="119"/>
        <v>8.0896614372345299E-2</v>
      </c>
      <c r="AJ89" s="265">
        <f t="shared" si="119"/>
        <v>-1.794394221596296E-2</v>
      </c>
      <c r="AK89" s="265">
        <f t="shared" si="119"/>
        <v>8.8191108549140473E-3</v>
      </c>
      <c r="AL89" s="265">
        <f t="shared" si="119"/>
        <v>-5.2212976734321348E-2</v>
      </c>
      <c r="AM89" s="265">
        <f t="shared" si="119"/>
        <v>5.5587924264943744E-4</v>
      </c>
      <c r="AN89" s="265">
        <f t="shared" si="119"/>
        <v>-3.4320058174771906E-2</v>
      </c>
      <c r="AO89" s="265">
        <f t="shared" si="119"/>
        <v>-0.16545277777478185</v>
      </c>
      <c r="AP89" s="265">
        <f t="shared" si="119"/>
        <v>-0.2651935169320192</v>
      </c>
      <c r="AQ89" s="265">
        <f t="shared" si="119"/>
        <v>-0.32492753495805415</v>
      </c>
      <c r="AR89" s="265">
        <f t="shared" si="119"/>
        <v>-0.1940355434834955</v>
      </c>
      <c r="AS89" s="265">
        <f t="shared" si="119"/>
        <v>4.8687141483081398E-2</v>
      </c>
      <c r="AT89" s="265">
        <f t="shared" si="119"/>
        <v>-9.0766959778617817E-2</v>
      </c>
      <c r="AU89" s="265">
        <f t="shared" si="119"/>
        <v>-0.20977148034827797</v>
      </c>
      <c r="AV89" s="265">
        <f t="shared" si="119"/>
        <v>-4.6018905425949108E-2</v>
      </c>
      <c r="AW89" s="265">
        <f t="shared" si="119"/>
        <v>-0.12094271271506796</v>
      </c>
      <c r="AX89" s="265">
        <f t="shared" si="119"/>
        <v>-0.13512219712408235</v>
      </c>
      <c r="AY89" s="265">
        <f t="shared" si="119"/>
        <v>2.4991717247063949E-2</v>
      </c>
      <c r="AZ89" s="265">
        <f t="shared" si="119"/>
        <v>7.0073802632925064E-2</v>
      </c>
      <c r="BA89" s="265">
        <f t="shared" si="119"/>
        <v>8.0614057426923624E-2</v>
      </c>
      <c r="BB89" s="265">
        <f t="shared" si="119"/>
        <v>2.3205962684291981E-2</v>
      </c>
      <c r="BC89" s="265">
        <f t="shared" si="119"/>
        <v>-9.0935613817897165E-2</v>
      </c>
      <c r="BD89" s="265">
        <f t="shared" si="119"/>
        <v>4.9442911613113427E-2</v>
      </c>
      <c r="BE89" s="265">
        <f t="shared" si="119"/>
        <v>0.14331501935998636</v>
      </c>
      <c r="BF89" s="265">
        <f t="shared" si="119"/>
        <v>-9.241540983423302E-2</v>
      </c>
      <c r="BG89" s="265">
        <f t="shared" si="119"/>
        <v>-0.25091758615896509</v>
      </c>
      <c r="BH89" s="1767">
        <f t="shared" si="119"/>
        <v>-0.23844651838506659</v>
      </c>
      <c r="BI89" s="266"/>
      <c r="BK89" s="215"/>
      <c r="BL89" s="215"/>
    </row>
    <row r="90" spans="1:65" ht="16.5" customHeight="1">
      <c r="S90" s="1074"/>
      <c r="T90" s="1075" t="s">
        <v>1062</v>
      </c>
      <c r="U90" s="413"/>
      <c r="W90" s="1074"/>
      <c r="X90" s="1075" t="s">
        <v>1074</v>
      </c>
      <c r="Y90" s="1726"/>
      <c r="Z90" s="2403"/>
      <c r="AA90" s="1738"/>
      <c r="AB90" s="264" t="str">
        <f t="shared" ref="AB90:BH90" si="120">IF(OR(AB13="NO",AA13="NO"),"-",AB13/AA13-1)</f>
        <v>-</v>
      </c>
      <c r="AC90" s="264" t="str">
        <f t="shared" si="120"/>
        <v>-</v>
      </c>
      <c r="AD90" s="264" t="str">
        <f t="shared" si="120"/>
        <v>-</v>
      </c>
      <c r="AE90" s="264" t="str">
        <f t="shared" si="120"/>
        <v>-</v>
      </c>
      <c r="AF90" s="264" t="str">
        <f t="shared" si="120"/>
        <v>-</v>
      </c>
      <c r="AG90" s="264" t="str">
        <f t="shared" si="120"/>
        <v>-</v>
      </c>
      <c r="AH90" s="264" t="str">
        <f t="shared" si="120"/>
        <v>-</v>
      </c>
      <c r="AI90" s="264" t="str">
        <f t="shared" si="120"/>
        <v>-</v>
      </c>
      <c r="AJ90" s="264" t="str">
        <f t="shared" si="120"/>
        <v>-</v>
      </c>
      <c r="AK90" s="264" t="str">
        <f t="shared" si="120"/>
        <v>-</v>
      </c>
      <c r="AL90" s="264" t="str">
        <f t="shared" si="120"/>
        <v>-</v>
      </c>
      <c r="AM90" s="264" t="str">
        <f t="shared" si="120"/>
        <v>-</v>
      </c>
      <c r="AN90" s="264" t="str">
        <f t="shared" si="120"/>
        <v>-</v>
      </c>
      <c r="AO90" s="265">
        <f t="shared" si="120"/>
        <v>0.84090909090909061</v>
      </c>
      <c r="AP90" s="265">
        <f t="shared" si="120"/>
        <v>0.33333333333333348</v>
      </c>
      <c r="AQ90" s="265">
        <f t="shared" si="120"/>
        <v>0.37962962962962976</v>
      </c>
      <c r="AR90" s="265">
        <f t="shared" si="120"/>
        <v>0.9731543624161072</v>
      </c>
      <c r="AS90" s="265">
        <f t="shared" si="120"/>
        <v>0.45918367346938771</v>
      </c>
      <c r="AT90" s="265">
        <f t="shared" si="120"/>
        <v>0.70629370629370691</v>
      </c>
      <c r="AU90" s="265">
        <f t="shared" si="120"/>
        <v>0.53825136612021796</v>
      </c>
      <c r="AV90" s="265">
        <f t="shared" si="120"/>
        <v>0.42984014209591503</v>
      </c>
      <c r="AW90" s="265">
        <f t="shared" si="120"/>
        <v>9.2934065608672789E-2</v>
      </c>
      <c r="AX90" s="265">
        <f t="shared" si="120"/>
        <v>0.15557237102219812</v>
      </c>
      <c r="AY90" s="265">
        <f t="shared" si="120"/>
        <v>0.12630688106561516</v>
      </c>
      <c r="AZ90" s="265">
        <f t="shared" si="120"/>
        <v>2.759841275338526E-2</v>
      </c>
      <c r="BA90" s="265">
        <f t="shared" si="120"/>
        <v>3.1487421744121447E-2</v>
      </c>
      <c r="BB90" s="265">
        <f t="shared" si="120"/>
        <v>-0.10648388634675376</v>
      </c>
      <c r="BC90" s="265">
        <f t="shared" si="120"/>
        <v>1.2376237623762165E-2</v>
      </c>
      <c r="BD90" s="265">
        <f t="shared" si="120"/>
        <v>4.2379788101059912E-2</v>
      </c>
      <c r="BE90" s="265">
        <f t="shared" si="120"/>
        <v>3.518373729476143E-2</v>
      </c>
      <c r="BF90" s="265">
        <f t="shared" si="120"/>
        <v>8.3081570996978993E-3</v>
      </c>
      <c r="BG90" s="265">
        <f t="shared" si="120"/>
        <v>1.1235955056179137E-3</v>
      </c>
      <c r="BH90" s="1767">
        <f t="shared" si="120"/>
        <v>-4.1152263374483189E-3</v>
      </c>
      <c r="BI90" s="266"/>
      <c r="BK90" s="215"/>
    </row>
    <row r="91" spans="1:65" ht="17.100000000000001" customHeight="1">
      <c r="S91" s="1074"/>
      <c r="T91" s="1075" t="s">
        <v>1063</v>
      </c>
      <c r="U91" s="413"/>
      <c r="W91" s="1074"/>
      <c r="X91" s="1075" t="s">
        <v>1075</v>
      </c>
      <c r="Y91" s="1726"/>
      <c r="Z91" s="284"/>
      <c r="AA91" s="1738"/>
      <c r="AB91" s="264" t="str">
        <f t="shared" ref="AB91:BH91" si="121">IF(OR(AB14="NO",AA14="NO"),"-",AB14/AA14-1)</f>
        <v>-</v>
      </c>
      <c r="AC91" s="264" t="str">
        <f t="shared" si="121"/>
        <v>-</v>
      </c>
      <c r="AD91" s="265">
        <f t="shared" si="121"/>
        <v>5.5</v>
      </c>
      <c r="AE91" s="265">
        <f t="shared" si="121"/>
        <v>0.71794871794871784</v>
      </c>
      <c r="AF91" s="265">
        <f t="shared" si="121"/>
        <v>0.10447761194029859</v>
      </c>
      <c r="AG91" s="265">
        <f t="shared" si="121"/>
        <v>-4.858459049354058E-2</v>
      </c>
      <c r="AH91" s="265">
        <f t="shared" si="121"/>
        <v>-0.19380239820917478</v>
      </c>
      <c r="AI91" s="265">
        <f t="shared" si="121"/>
        <v>-0.28464329506550268</v>
      </c>
      <c r="AJ91" s="265">
        <f t="shared" si="121"/>
        <v>-0.39672330016414536</v>
      </c>
      <c r="AK91" s="265">
        <f t="shared" si="121"/>
        <v>0.58801648420702146</v>
      </c>
      <c r="AL91" s="265">
        <f t="shared" si="121"/>
        <v>0.49209300372847964</v>
      </c>
      <c r="AM91" s="265">
        <f t="shared" si="121"/>
        <v>-4.3358190832391119E-2</v>
      </c>
      <c r="AN91" s="265">
        <f t="shared" si="121"/>
        <v>0.26172725023369425</v>
      </c>
      <c r="AO91" s="265">
        <f t="shared" si="121"/>
        <v>8.4915360901860693E-2</v>
      </c>
      <c r="AP91" s="265">
        <f t="shared" si="121"/>
        <v>-0.21181583452465924</v>
      </c>
      <c r="AQ91" s="265">
        <f t="shared" si="121"/>
        <v>-0.18848160705141737</v>
      </c>
      <c r="AR91" s="265">
        <f t="shared" si="121"/>
        <v>-1.6338517718002321E-2</v>
      </c>
      <c r="AS91" s="265">
        <f t="shared" si="121"/>
        <v>-0.14422007209937637</v>
      </c>
      <c r="AT91" s="265">
        <f t="shared" si="121"/>
        <v>-0.23918146384559746</v>
      </c>
      <c r="AU91" s="265">
        <f t="shared" si="121"/>
        <v>-0.45585878452582085</v>
      </c>
      <c r="AV91" s="265">
        <f t="shared" si="121"/>
        <v>0.19515350530244757</v>
      </c>
      <c r="AW91" s="265">
        <f t="shared" si="121"/>
        <v>-0.21043691433059952</v>
      </c>
      <c r="AX91" s="265">
        <f t="shared" si="121"/>
        <v>9.0872649692061103E-2</v>
      </c>
      <c r="AY91" s="265">
        <f t="shared" si="121"/>
        <v>-0.23431498338523815</v>
      </c>
      <c r="AZ91" s="265">
        <f t="shared" si="121"/>
        <v>-0.17341148391605865</v>
      </c>
      <c r="BA91" s="265">
        <f t="shared" si="121"/>
        <v>0.81666518294633295</v>
      </c>
      <c r="BB91" s="265">
        <f t="shared" si="121"/>
        <v>-0.36796297580828141</v>
      </c>
      <c r="BC91" s="265">
        <f t="shared" si="121"/>
        <v>-6.5227524606413789E-2</v>
      </c>
      <c r="BD91" s="265">
        <f t="shared" si="121"/>
        <v>0.34413645858685871</v>
      </c>
      <c r="BE91" s="265">
        <f t="shared" si="121"/>
        <v>-0.3594335652820948</v>
      </c>
      <c r="BF91" s="265">
        <f t="shared" si="121"/>
        <v>0.57416228262563274</v>
      </c>
      <c r="BG91" s="265">
        <f t="shared" si="121"/>
        <v>-0.42718437941012588</v>
      </c>
      <c r="BH91" s="1767">
        <f t="shared" si="121"/>
        <v>0.36194839768723619</v>
      </c>
      <c r="BI91" s="267"/>
      <c r="BM91" s="215"/>
    </row>
    <row r="92" spans="1:65" ht="17.100000000000001" customHeight="1">
      <c r="S92" s="1074"/>
      <c r="T92" s="1075" t="s">
        <v>1057</v>
      </c>
      <c r="U92" s="413"/>
      <c r="W92" s="1074"/>
      <c r="X92" s="1075" t="s">
        <v>1059</v>
      </c>
      <c r="Y92" s="1726"/>
      <c r="Z92" s="2403"/>
      <c r="AA92" s="1738"/>
      <c r="AB92" s="265">
        <f t="shared" ref="AB92:BH92" si="122">IF(OR(AB15="NO",AA15="NO"),"-",AB15/AA15-1)</f>
        <v>0.14019941188999874</v>
      </c>
      <c r="AC92" s="265">
        <f t="shared" si="122"/>
        <v>0.36426247591147765</v>
      </c>
      <c r="AD92" s="265">
        <f t="shared" si="122"/>
        <v>1.6970707591018197</v>
      </c>
      <c r="AE92" s="265">
        <f t="shared" si="122"/>
        <v>0.52389253532312496</v>
      </c>
      <c r="AF92" s="265">
        <f t="shared" si="122"/>
        <v>0.17670857777481097</v>
      </c>
      <c r="AG92" s="265">
        <f t="shared" si="122"/>
        <v>-1.912647210585372E-2</v>
      </c>
      <c r="AH92" s="265">
        <f t="shared" si="122"/>
        <v>5.8665975380274071E-2</v>
      </c>
      <c r="AI92" s="265">
        <f t="shared" si="122"/>
        <v>-5.2597984066876213E-2</v>
      </c>
      <c r="AJ92" s="265">
        <f t="shared" si="122"/>
        <v>1.7507374130002251E-2</v>
      </c>
      <c r="AK92" s="265">
        <f t="shared" si="122"/>
        <v>3.9166442250812228E-2</v>
      </c>
      <c r="AL92" s="265">
        <f t="shared" si="122"/>
        <v>-0.25131662762881246</v>
      </c>
      <c r="AM92" s="265">
        <f t="shared" si="122"/>
        <v>-3.5557446053139374E-2</v>
      </c>
      <c r="AN92" s="265">
        <f t="shared" si="122"/>
        <v>-2.4546302105448503E-2</v>
      </c>
      <c r="AO92" s="265">
        <f t="shared" si="122"/>
        <v>0.11636705831445981</v>
      </c>
      <c r="AP92" s="265">
        <f t="shared" si="122"/>
        <v>-8.1688325446163002E-2</v>
      </c>
      <c r="AQ92" s="265">
        <f t="shared" si="122"/>
        <v>6.118336550708392E-2</v>
      </c>
      <c r="AR92" s="265">
        <f t="shared" si="122"/>
        <v>7.0336171344936194E-2</v>
      </c>
      <c r="AS92" s="265">
        <f t="shared" si="122"/>
        <v>-0.11695385648918843</v>
      </c>
      <c r="AT92" s="265">
        <f t="shared" si="122"/>
        <v>-0.35043279408026129</v>
      </c>
      <c r="AU92" s="265">
        <f t="shared" si="122"/>
        <v>6.9382546242107823E-2</v>
      </c>
      <c r="AV92" s="265">
        <f t="shared" si="122"/>
        <v>-0.18392024969637666</v>
      </c>
      <c r="AW92" s="265">
        <f t="shared" si="122"/>
        <v>-0.19458564140693524</v>
      </c>
      <c r="AX92" s="265">
        <f t="shared" si="122"/>
        <v>-9.496388800240374E-2</v>
      </c>
      <c r="AY92" s="265">
        <f t="shared" si="122"/>
        <v>1.9593094762626606E-4</v>
      </c>
      <c r="AZ92" s="265">
        <f t="shared" si="122"/>
        <v>-3.9424821304025692E-2</v>
      </c>
      <c r="BA92" s="265">
        <f t="shared" si="122"/>
        <v>0.13513632293031974</v>
      </c>
      <c r="BB92" s="265">
        <f t="shared" si="122"/>
        <v>7.6580232803858284E-2</v>
      </c>
      <c r="BC92" s="265">
        <f t="shared" si="122"/>
        <v>-6.4644133715378249E-2</v>
      </c>
      <c r="BD92" s="265">
        <f t="shared" si="122"/>
        <v>-7.3555208629147439E-2</v>
      </c>
      <c r="BE92" s="265">
        <f t="shared" si="122"/>
        <v>0.13869337737338094</v>
      </c>
      <c r="BF92" s="265">
        <f t="shared" si="122"/>
        <v>-0.26444015517715957</v>
      </c>
      <c r="BG92" s="265">
        <f t="shared" si="122"/>
        <v>-0.12893865867699661</v>
      </c>
      <c r="BH92" s="1767">
        <f t="shared" si="122"/>
        <v>1.4871371868478311E-2</v>
      </c>
      <c r="BI92" s="266"/>
    </row>
    <row r="93" spans="1:65" ht="17.100000000000001" customHeight="1">
      <c r="S93" s="1074"/>
      <c r="T93" s="1075" t="s">
        <v>1058</v>
      </c>
      <c r="U93" s="413"/>
      <c r="W93" s="1074"/>
      <c r="X93" s="1075" t="s">
        <v>293</v>
      </c>
      <c r="Y93" s="1726"/>
      <c r="Z93" s="2403"/>
      <c r="AA93" s="1739"/>
      <c r="AB93" s="264" t="str">
        <f t="shared" ref="AB93:BH93" si="123">IF(OR(AB16="NO",AA16="NO"),"-",AB16/AA16-1)</f>
        <v>-</v>
      </c>
      <c r="AC93" s="264" t="str">
        <f t="shared" si="123"/>
        <v>-</v>
      </c>
      <c r="AD93" s="265">
        <f t="shared" si="123"/>
        <v>5.4999999999999982</v>
      </c>
      <c r="AE93" s="265">
        <f t="shared" si="123"/>
        <v>0.71794871794871784</v>
      </c>
      <c r="AF93" s="265">
        <f t="shared" si="123"/>
        <v>0.10447761194029859</v>
      </c>
      <c r="AG93" s="265">
        <f t="shared" si="123"/>
        <v>-9.9999999999998979E-3</v>
      </c>
      <c r="AH93" s="265">
        <f t="shared" si="123"/>
        <v>2.1818181818181817</v>
      </c>
      <c r="AI93" s="265">
        <f t="shared" si="123"/>
        <v>-5.396825396825411E-2</v>
      </c>
      <c r="AJ93" s="265">
        <f t="shared" si="123"/>
        <v>3.7214765100671139</v>
      </c>
      <c r="AK93" s="265">
        <f t="shared" si="123"/>
        <v>-0.50959488272921105</v>
      </c>
      <c r="AL93" s="265">
        <f t="shared" si="123"/>
        <v>-0.36884057971014506</v>
      </c>
      <c r="AM93" s="265">
        <f t="shared" si="123"/>
        <v>0.64280137772675161</v>
      </c>
      <c r="AN93" s="265">
        <f t="shared" si="123"/>
        <v>-0.13244996086324534</v>
      </c>
      <c r="AO93" s="265">
        <f t="shared" si="123"/>
        <v>0.8418508732358061</v>
      </c>
      <c r="AP93" s="265">
        <f t="shared" si="123"/>
        <v>-2.2087123862841285E-2</v>
      </c>
      <c r="AQ93" s="265">
        <f t="shared" si="123"/>
        <v>-4.9975401404355968E-2</v>
      </c>
      <c r="AR93" s="265">
        <f t="shared" si="123"/>
        <v>8.2181191623982963E-2</v>
      </c>
      <c r="AS93" s="265">
        <f t="shared" si="123"/>
        <v>-7.4508908018675157E-2</v>
      </c>
      <c r="AT93" s="265">
        <f t="shared" si="123"/>
        <v>-0.18898501889865549</v>
      </c>
      <c r="AU93" s="265">
        <f t="shared" si="123"/>
        <v>0.31448223992507085</v>
      </c>
      <c r="AV93" s="265">
        <f t="shared" si="123"/>
        <v>8.4647266313933267E-2</v>
      </c>
      <c r="AW93" s="265">
        <f t="shared" si="123"/>
        <v>-0.27102659371214399</v>
      </c>
      <c r="AX93" s="265">
        <f t="shared" si="123"/>
        <v>-8.7103933618102314E-3</v>
      </c>
      <c r="AY93" s="265">
        <f t="shared" si="123"/>
        <v>-4.5667289214914475E-2</v>
      </c>
      <c r="AZ93" s="265">
        <f t="shared" si="123"/>
        <v>-0.14500080874291166</v>
      </c>
      <c r="BA93" s="265">
        <f t="shared" si="123"/>
        <v>1.1858705892857646E-3</v>
      </c>
      <c r="BB93" s="265">
        <f t="shared" si="123"/>
        <v>-1.3345618210264032E-2</v>
      </c>
      <c r="BC93" s="265">
        <f t="shared" si="123"/>
        <v>0.12708467742723473</v>
      </c>
      <c r="BD93" s="265">
        <f t="shared" si="123"/>
        <v>-0.17962722149978294</v>
      </c>
      <c r="BE93" s="265">
        <f t="shared" si="123"/>
        <v>-0.30718135293851301</v>
      </c>
      <c r="BF93" s="265">
        <f t="shared" si="123"/>
        <v>-0.25093151461007068</v>
      </c>
      <c r="BG93" s="265">
        <f t="shared" si="123"/>
        <v>0.86735317225761377</v>
      </c>
      <c r="BH93" s="1767">
        <f t="shared" si="123"/>
        <v>-0.41653075897867564</v>
      </c>
      <c r="BI93" s="266"/>
      <c r="BK93" s="215"/>
      <c r="BL93" s="215"/>
    </row>
    <row r="94" spans="1:65" ht="17.100000000000001" customHeight="1">
      <c r="S94" s="1074"/>
      <c r="T94" s="1075" t="s">
        <v>1064</v>
      </c>
      <c r="U94" s="413"/>
      <c r="W94" s="1074"/>
      <c r="X94" s="1075" t="s">
        <v>1076</v>
      </c>
      <c r="Y94" s="1726"/>
      <c r="Z94" s="2403"/>
      <c r="AA94" s="1738"/>
      <c r="AB94" s="265">
        <f t="shared" ref="AB94:BH94" si="124">IF(OR(AB17="NO",AA17="NO"),"-",AB17/AA17-1)</f>
        <v>8.9202866941598735E-2</v>
      </c>
      <c r="AC94" s="265">
        <f t="shared" si="124"/>
        <v>1.3285222778508965E-2</v>
      </c>
      <c r="AD94" s="265">
        <f t="shared" si="124"/>
        <v>-4.4788461248029487E-2</v>
      </c>
      <c r="AE94" s="265">
        <f t="shared" si="124"/>
        <v>9.6716646644477322E-2</v>
      </c>
      <c r="AF94" s="265">
        <f t="shared" si="124"/>
        <v>0.16523688204446874</v>
      </c>
      <c r="AG94" s="265">
        <f t="shared" si="124"/>
        <v>-8.0689655172413777E-2</v>
      </c>
      <c r="AH94" s="265">
        <f t="shared" si="124"/>
        <v>-5.7764441110277454E-2</v>
      </c>
      <c r="AI94" s="265">
        <f t="shared" si="124"/>
        <v>-6.2101910828025408E-2</v>
      </c>
      <c r="AJ94" s="265">
        <f t="shared" si="124"/>
        <v>2.2920203735143918E-2</v>
      </c>
      <c r="AK94" s="265">
        <f t="shared" si="124"/>
        <v>-0.1203319502074689</v>
      </c>
      <c r="AL94" s="265">
        <f t="shared" si="124"/>
        <v>-0.24716981132075466</v>
      </c>
      <c r="AM94" s="265">
        <f t="shared" si="124"/>
        <v>-0.3471177944862156</v>
      </c>
      <c r="AN94" s="265">
        <f t="shared" si="124"/>
        <v>-0.17600767754318636</v>
      </c>
      <c r="AO94" s="265">
        <f t="shared" si="124"/>
        <v>-0.79734451432564635</v>
      </c>
      <c r="AP94" s="265">
        <f t="shared" si="124"/>
        <v>-0.54482758620689653</v>
      </c>
      <c r="AQ94" s="265">
        <f t="shared" si="124"/>
        <v>0.41792929292929282</v>
      </c>
      <c r="AR94" s="265">
        <f t="shared" si="124"/>
        <v>-0.66874443455031152</v>
      </c>
      <c r="AS94" s="265">
        <f t="shared" si="124"/>
        <v>1.1559139784946231</v>
      </c>
      <c r="AT94" s="265">
        <f t="shared" si="124"/>
        <v>-0.91521197007481303</v>
      </c>
      <c r="AU94" s="265">
        <f t="shared" si="124"/>
        <v>5.8823529411765163E-2</v>
      </c>
      <c r="AV94" s="265">
        <f t="shared" si="124"/>
        <v>-0.69444444444444442</v>
      </c>
      <c r="AW94" s="265">
        <f t="shared" si="124"/>
        <v>9.0909090909090828E-2</v>
      </c>
      <c r="AX94" s="265">
        <f t="shared" si="124"/>
        <v>-8.3333333333333259E-2</v>
      </c>
      <c r="AY94" s="265">
        <f t="shared" si="124"/>
        <v>0.45454545454545414</v>
      </c>
      <c r="AZ94" s="265">
        <f t="shared" si="124"/>
        <v>0.25</v>
      </c>
      <c r="BA94" s="265">
        <f t="shared" si="124"/>
        <v>-0.19999999999999984</v>
      </c>
      <c r="BB94" s="265">
        <f t="shared" si="124"/>
        <v>0.62500000000000022</v>
      </c>
      <c r="BC94" s="265">
        <f t="shared" si="124"/>
        <v>-0.6923076923076924</v>
      </c>
      <c r="BD94" s="265">
        <f t="shared" si="124"/>
        <v>0.12499999999999978</v>
      </c>
      <c r="BE94" s="265">
        <f t="shared" si="124"/>
        <v>9.5555555555555571</v>
      </c>
      <c r="BF94" s="265">
        <f t="shared" si="124"/>
        <v>-6.315789473684208E-2</v>
      </c>
      <c r="BG94" s="265">
        <f t="shared" si="124"/>
        <v>-0.9662921348314607</v>
      </c>
      <c r="BH94" s="1767">
        <f t="shared" si="124"/>
        <v>-0.33333333333333348</v>
      </c>
      <c r="BI94" s="266"/>
      <c r="BK94" s="215"/>
      <c r="BL94" s="215"/>
    </row>
    <row r="95" spans="1:65" ht="17.100000000000001" customHeight="1">
      <c r="S95" s="1074"/>
      <c r="T95" s="1075" t="s">
        <v>1065</v>
      </c>
      <c r="U95" s="413"/>
      <c r="W95" s="1074"/>
      <c r="X95" s="1075" t="s">
        <v>1077</v>
      </c>
      <c r="Y95" s="1726"/>
      <c r="Z95" s="2403"/>
      <c r="AA95" s="1738"/>
      <c r="AB95" s="264" t="str">
        <f t="shared" ref="AB95:BH95" si="125">IF(OR(AB18="NO",AA18="NO"),"-",AB18/AA18-1)</f>
        <v>-</v>
      </c>
      <c r="AC95" s="264" t="str">
        <f t="shared" si="125"/>
        <v>-</v>
      </c>
      <c r="AD95" s="264" t="str">
        <f t="shared" si="125"/>
        <v>-</v>
      </c>
      <c r="AE95" s="264" t="str">
        <f t="shared" si="125"/>
        <v>-</v>
      </c>
      <c r="AF95" s="264" t="str">
        <f t="shared" si="125"/>
        <v>-</v>
      </c>
      <c r="AG95" s="264" t="str">
        <f t="shared" si="125"/>
        <v>-</v>
      </c>
      <c r="AH95" s="265">
        <f t="shared" si="125"/>
        <v>1.7182817999999997</v>
      </c>
      <c r="AI95" s="265">
        <f t="shared" si="125"/>
        <v>1.7182817999999997</v>
      </c>
      <c r="AJ95" s="265">
        <f t="shared" si="125"/>
        <v>1.0722730362458388</v>
      </c>
      <c r="AK95" s="265">
        <f t="shared" si="125"/>
        <v>0.22878721615640663</v>
      </c>
      <c r="AL95" s="265">
        <f t="shared" si="125"/>
        <v>0.15742093708286387</v>
      </c>
      <c r="AM95" s="265">
        <f t="shared" si="125"/>
        <v>0.11781730737984519</v>
      </c>
      <c r="AN95" s="265">
        <f t="shared" si="125"/>
        <v>9.2968886292990938E-2</v>
      </c>
      <c r="AO95" s="265">
        <f t="shared" si="125"/>
        <v>7.1529187570921637E-2</v>
      </c>
      <c r="AP95" s="265">
        <f t="shared" si="125"/>
        <v>4.9685449782139957E-2</v>
      </c>
      <c r="AQ95" s="265">
        <f t="shared" si="125"/>
        <v>1.8620868466246332E-2</v>
      </c>
      <c r="AR95" s="265">
        <f t="shared" si="125"/>
        <v>3.4894522785920534E-2</v>
      </c>
      <c r="AS95" s="265">
        <f t="shared" si="125"/>
        <v>1.8450205017885635E-2</v>
      </c>
      <c r="AT95" s="265">
        <f t="shared" si="125"/>
        <v>5.0029423904470738E-2</v>
      </c>
      <c r="AU95" s="265">
        <f t="shared" si="125"/>
        <v>3.6073552051787861E-2</v>
      </c>
      <c r="AV95" s="265">
        <f t="shared" si="125"/>
        <v>-2.1460002437897252E-2</v>
      </c>
      <c r="AW95" s="265">
        <f t="shared" si="125"/>
        <v>3.0055293486999979E-2</v>
      </c>
      <c r="AX95" s="265">
        <f t="shared" si="125"/>
        <v>-3.6691799938056713E-3</v>
      </c>
      <c r="AY95" s="265">
        <f t="shared" si="125"/>
        <v>0.16561129130130214</v>
      </c>
      <c r="AZ95" s="265">
        <f t="shared" si="125"/>
        <v>-2.8283569183605861E-2</v>
      </c>
      <c r="BA95" s="265">
        <f t="shared" si="125"/>
        <v>-4.3336326276623871E-2</v>
      </c>
      <c r="BB95" s="265">
        <f t="shared" si="125"/>
        <v>4.6323826045154393E-2</v>
      </c>
      <c r="BC95" s="265">
        <f t="shared" si="125"/>
        <v>6.3213307939880004E-3</v>
      </c>
      <c r="BD95" s="265">
        <f t="shared" si="125"/>
        <v>2.4845794103592445E-2</v>
      </c>
      <c r="BE95" s="265">
        <f t="shared" si="125"/>
        <v>3.7575289869467898E-2</v>
      </c>
      <c r="BF95" s="265">
        <f t="shared" si="125"/>
        <v>-3.964309585858472E-2</v>
      </c>
      <c r="BG95" s="265">
        <f t="shared" si="125"/>
        <v>1.837525096013426E-2</v>
      </c>
      <c r="BH95" s="1767">
        <f t="shared" si="125"/>
        <v>1.6086952933189735E-3</v>
      </c>
      <c r="BI95" s="251"/>
      <c r="BK95" s="215"/>
    </row>
    <row r="96" spans="1:65" ht="17.100000000000001" customHeight="1">
      <c r="S96" s="1074"/>
      <c r="T96" s="1075" t="s">
        <v>1066</v>
      </c>
      <c r="U96" s="413"/>
      <c r="W96" s="1074"/>
      <c r="X96" s="1075" t="s">
        <v>1078</v>
      </c>
      <c r="Y96" s="1726"/>
      <c r="Z96" s="2403"/>
      <c r="AA96" s="1738"/>
      <c r="AB96" s="264" t="str">
        <f t="shared" ref="AB96:BH96" si="126">IF(OR(AB19="NO",AA19="NO"),"-",AB19/AA19-1)</f>
        <v>-</v>
      </c>
      <c r="AC96" s="264" t="str">
        <f t="shared" si="126"/>
        <v>-</v>
      </c>
      <c r="AD96" s="264" t="str">
        <f t="shared" si="126"/>
        <v>-</v>
      </c>
      <c r="AE96" s="264" t="str">
        <f t="shared" si="126"/>
        <v>-</v>
      </c>
      <c r="AF96" s="264" t="str">
        <f t="shared" si="126"/>
        <v>-</v>
      </c>
      <c r="AG96" s="264" t="str">
        <f t="shared" si="126"/>
        <v>-</v>
      </c>
      <c r="AH96" s="264" t="str">
        <f t="shared" si="126"/>
        <v>-</v>
      </c>
      <c r="AI96" s="264" t="str">
        <f t="shared" si="126"/>
        <v>-</v>
      </c>
      <c r="AJ96" s="264" t="str">
        <f t="shared" si="126"/>
        <v>-</v>
      </c>
      <c r="AK96" s="264" t="str">
        <f t="shared" si="126"/>
        <v>-</v>
      </c>
      <c r="AL96" s="264" t="str">
        <f t="shared" si="126"/>
        <v>-</v>
      </c>
      <c r="AM96" s="264" t="str">
        <f t="shared" si="126"/>
        <v>-</v>
      </c>
      <c r="AN96" s="264" t="str">
        <f t="shared" si="126"/>
        <v>-</v>
      </c>
      <c r="AO96" s="264" t="str">
        <f t="shared" si="126"/>
        <v>-</v>
      </c>
      <c r="AP96" s="264" t="str">
        <f t="shared" si="126"/>
        <v>-</v>
      </c>
      <c r="AQ96" s="264" t="str">
        <f t="shared" si="126"/>
        <v>-</v>
      </c>
      <c r="AR96" s="264" t="str">
        <f t="shared" si="126"/>
        <v>-</v>
      </c>
      <c r="AS96" s="264" t="str">
        <f t="shared" si="126"/>
        <v>-</v>
      </c>
      <c r="AT96" s="264" t="str">
        <f t="shared" si="126"/>
        <v>-</v>
      </c>
      <c r="AU96" s="264" t="str">
        <f t="shared" si="126"/>
        <v>-</v>
      </c>
      <c r="AV96" s="264" t="str">
        <f t="shared" si="126"/>
        <v>-</v>
      </c>
      <c r="AW96" s="265">
        <f t="shared" si="126"/>
        <v>0.317700453857791</v>
      </c>
      <c r="AX96" s="265">
        <f t="shared" si="126"/>
        <v>-1.1481056257174327E-3</v>
      </c>
      <c r="AY96" s="265">
        <f t="shared" si="126"/>
        <v>1.1494252873562871E-2</v>
      </c>
      <c r="AZ96" s="265">
        <f t="shared" si="126"/>
        <v>-1.1363636363636131E-2</v>
      </c>
      <c r="BA96" s="265">
        <f t="shared" si="126"/>
        <v>-4.7126436781609105E-2</v>
      </c>
      <c r="BB96" s="265">
        <f t="shared" si="126"/>
        <v>0.12665862484921564</v>
      </c>
      <c r="BC96" s="265">
        <f t="shared" si="126"/>
        <v>0.24839400428265557</v>
      </c>
      <c r="BD96" s="265">
        <f t="shared" si="126"/>
        <v>-0.18010291595197259</v>
      </c>
      <c r="BE96" s="265">
        <f t="shared" si="126"/>
        <v>-7.5313807531380728E-2</v>
      </c>
      <c r="BF96" s="265">
        <f t="shared" si="126"/>
        <v>0.43665158371040724</v>
      </c>
      <c r="BG96" s="265">
        <f t="shared" si="126"/>
        <v>-0.3228346456692911</v>
      </c>
      <c r="BH96" s="1767">
        <f t="shared" si="126"/>
        <v>0.54651162790697638</v>
      </c>
      <c r="BI96" s="266"/>
      <c r="BK96" s="215"/>
    </row>
    <row r="97" spans="18:64" ht="17.100000000000001" customHeight="1">
      <c r="R97" s="28"/>
      <c r="S97" s="1074"/>
      <c r="T97" s="1075" t="s">
        <v>1067</v>
      </c>
      <c r="U97" s="413"/>
      <c r="W97" s="1074"/>
      <c r="X97" s="1075" t="s">
        <v>291</v>
      </c>
      <c r="Y97" s="1726"/>
      <c r="Z97" s="2403"/>
      <c r="AA97" s="1740"/>
      <c r="AB97" s="265">
        <f t="shared" ref="AB97:BE97" si="127">IF(OR(AB20="NO",AA20="NO"),"-",AB20/AA20-1)</f>
        <v>-6.8967398717773798E-2</v>
      </c>
      <c r="AC97" s="265">
        <f t="shared" si="127"/>
        <v>-0.17639991795352672</v>
      </c>
      <c r="AD97" s="265">
        <f t="shared" si="127"/>
        <v>-5.767246593375297E-2</v>
      </c>
      <c r="AE97" s="265">
        <f t="shared" si="127"/>
        <v>1.9255455712450242E-3</v>
      </c>
      <c r="AF97" s="265">
        <f t="shared" si="127"/>
        <v>0.16166107698684851</v>
      </c>
      <c r="AG97" s="265">
        <f t="shared" si="127"/>
        <v>-5.2551334868785604E-3</v>
      </c>
      <c r="AH97" s="265">
        <f t="shared" si="127"/>
        <v>0.2504810044024135</v>
      </c>
      <c r="AI97" s="265">
        <f t="shared" si="127"/>
        <v>-3.8934960621707315E-2</v>
      </c>
      <c r="AJ97" s="265">
        <f t="shared" si="127"/>
        <v>-1.1288090521803129E-2</v>
      </c>
      <c r="AK97" s="265">
        <f t="shared" si="127"/>
        <v>8.9743941597828503E-3</v>
      </c>
      <c r="AL97" s="265">
        <f t="shared" si="127"/>
        <v>-0.25369927102600376</v>
      </c>
      <c r="AM97" s="265">
        <f t="shared" si="127"/>
        <v>-4.657943652731722E-2</v>
      </c>
      <c r="AN97" s="265">
        <f t="shared" si="127"/>
        <v>-4.159180396804163E-2</v>
      </c>
      <c r="AO97" s="265">
        <f t="shared" si="127"/>
        <v>2.7761158310398271E-2</v>
      </c>
      <c r="AP97" s="265">
        <f t="shared" si="127"/>
        <v>-3.2289362362711627E-2</v>
      </c>
      <c r="AQ97" s="265">
        <f t="shared" si="127"/>
        <v>-8.0208542209914135E-5</v>
      </c>
      <c r="AR97" s="265">
        <f t="shared" si="127"/>
        <v>1.6564392572093078E-2</v>
      </c>
      <c r="AS97" s="265">
        <f t="shared" si="127"/>
        <v>-7.8473920934269636E-2</v>
      </c>
      <c r="AT97" s="265">
        <f t="shared" si="127"/>
        <v>-0.29661343494455628</v>
      </c>
      <c r="AU97" s="265">
        <f t="shared" si="127"/>
        <v>0.13658774118936035</v>
      </c>
      <c r="AV97" s="265">
        <f t="shared" si="127"/>
        <v>-9.7359824345311208E-2</v>
      </c>
      <c r="AW97" s="265">
        <f t="shared" si="127"/>
        <v>-3.4411153960252072E-3</v>
      </c>
      <c r="AX97" s="265">
        <f t="shared" si="127"/>
        <v>-0.22046872994128108</v>
      </c>
      <c r="AY97" s="265">
        <f t="shared" si="127"/>
        <v>5.9065720247830855E-2</v>
      </c>
      <c r="AZ97" s="265">
        <f t="shared" si="127"/>
        <v>-1.5305056613235779E-2</v>
      </c>
      <c r="BA97" s="265">
        <f t="shared" si="127"/>
        <v>4.1639806595123119E-2</v>
      </c>
      <c r="BB97" s="265">
        <f t="shared" si="127"/>
        <v>-8.8739451770185607E-2</v>
      </c>
      <c r="BC97" s="265">
        <f t="shared" si="127"/>
        <v>7.9275242801735368E-2</v>
      </c>
      <c r="BD97" s="265">
        <f t="shared" si="127"/>
        <v>0.98621960666490494</v>
      </c>
      <c r="BE97" s="265">
        <f t="shared" si="127"/>
        <v>8.4834060925466304E-2</v>
      </c>
      <c r="BF97" s="265">
        <f>IF(OR(BF20="NO",BE20="NO"),"-",BF20/BE20-1)</f>
        <v>3.9366118015335294E-2</v>
      </c>
      <c r="BG97" s="265">
        <f>IF(OR(BG20="NO",BF20="NO"),"-",BG20/BF20-1)</f>
        <v>3.9153380429115092E-2</v>
      </c>
      <c r="BH97" s="1767">
        <f>IF(OR(BH20="NO",BG20="NO"),"-",BH20/BG20-1)</f>
        <v>2.9286406643194818E-2</v>
      </c>
      <c r="BI97" s="266"/>
      <c r="BK97" s="215"/>
    </row>
    <row r="98" spans="18:64" ht="17.100000000000001" customHeight="1">
      <c r="S98" s="1077" t="s">
        <v>16</v>
      </c>
      <c r="T98" s="1722"/>
      <c r="U98" s="1078"/>
      <c r="W98" s="1077" t="s">
        <v>16</v>
      </c>
      <c r="X98" s="1722"/>
      <c r="Y98" s="1722"/>
      <c r="Z98" s="284"/>
      <c r="AA98" s="1741"/>
      <c r="AB98" s="270">
        <f t="shared" ref="AB98:BH98" si="128">AB21/AA21-1</f>
        <v>0.1408602097756162</v>
      </c>
      <c r="AC98" s="270">
        <f t="shared" si="128"/>
        <v>1.1693771148096888E-2</v>
      </c>
      <c r="AD98" s="270">
        <f t="shared" si="128"/>
        <v>0.42467903150779818</v>
      </c>
      <c r="AE98" s="270">
        <f t="shared" si="128"/>
        <v>0.22443953072739187</v>
      </c>
      <c r="AF98" s="270">
        <f t="shared" si="128"/>
        <v>0.30639151409447818</v>
      </c>
      <c r="AG98" s="270">
        <f t="shared" si="128"/>
        <v>3.1544252140475404E-2</v>
      </c>
      <c r="AH98" s="270">
        <f t="shared" si="128"/>
        <v>9.0793066576428938E-2</v>
      </c>
      <c r="AI98" s="270">
        <f t="shared" si="128"/>
        <v>-0.17513079393369191</v>
      </c>
      <c r="AJ98" s="270">
        <f t="shared" si="128"/>
        <v>-0.21595725750124428</v>
      </c>
      <c r="AK98" s="270">
        <f t="shared" si="128"/>
        <v>-0.11128874605595773</v>
      </c>
      <c r="AL98" s="270">
        <f t="shared" si="128"/>
        <v>-0.16903787278011251</v>
      </c>
      <c r="AM98" s="270">
        <f t="shared" si="128"/>
        <v>-5.7130747213954058E-2</v>
      </c>
      <c r="AN98" s="270">
        <f t="shared" si="128"/>
        <v>-3.1082007327307926E-2</v>
      </c>
      <c r="AO98" s="270">
        <f t="shared" si="128"/>
        <v>4.6222685486708048E-2</v>
      </c>
      <c r="AP98" s="270">
        <f t="shared" si="128"/>
        <v>-6.2959379661196802E-2</v>
      </c>
      <c r="AQ98" s="270">
        <f t="shared" si="128"/>
        <v>4.8132057833555564E-2</v>
      </c>
      <c r="AR98" s="270">
        <f t="shared" si="128"/>
        <v>-0.12171222105690316</v>
      </c>
      <c r="AS98" s="270">
        <f t="shared" si="128"/>
        <v>-0.27617052817921661</v>
      </c>
      <c r="AT98" s="270">
        <f t="shared" si="128"/>
        <v>-0.29453033441127274</v>
      </c>
      <c r="AU98" s="270">
        <f t="shared" si="128"/>
        <v>4.7811034450252254E-2</v>
      </c>
      <c r="AV98" s="270">
        <f t="shared" si="128"/>
        <v>-0.11513433020790198</v>
      </c>
      <c r="AW98" s="270">
        <f t="shared" si="128"/>
        <v>-8.1364708552081E-2</v>
      </c>
      <c r="AX98" s="270">
        <f t="shared" si="128"/>
        <v>-4.4505951514194009E-2</v>
      </c>
      <c r="AY98" s="270">
        <f t="shared" si="128"/>
        <v>2.7109692818812814E-2</v>
      </c>
      <c r="AZ98" s="270">
        <f t="shared" si="128"/>
        <v>-1.5991013890106154E-2</v>
      </c>
      <c r="BA98" s="270">
        <f t="shared" si="128"/>
        <v>1.9640462997406294E-2</v>
      </c>
      <c r="BB98" s="270">
        <f t="shared" si="128"/>
        <v>3.7736174556879609E-2</v>
      </c>
      <c r="BC98" s="270">
        <f t="shared" si="128"/>
        <v>2.605439140155319E-3</v>
      </c>
      <c r="BD98" s="270">
        <f t="shared" si="128"/>
        <v>-1.3702184500725467E-2</v>
      </c>
      <c r="BE98" s="270">
        <f t="shared" si="128"/>
        <v>1.8321895410327915E-2</v>
      </c>
      <c r="BF98" s="270">
        <f t="shared" si="128"/>
        <v>-9.6241478835365823E-2</v>
      </c>
      <c r="BG98" s="270">
        <f t="shared" si="128"/>
        <v>4.9463888125882427E-2</v>
      </c>
      <c r="BH98" s="1768">
        <f t="shared" si="128"/>
        <v>2.1022495297715604E-3</v>
      </c>
      <c r="BI98" s="262"/>
      <c r="BK98" s="215"/>
      <c r="BL98" s="215"/>
    </row>
    <row r="99" spans="18:64" ht="17.100000000000001" customHeight="1">
      <c r="S99" s="1079"/>
      <c r="T99" s="1075" t="s">
        <v>1057</v>
      </c>
      <c r="U99" s="413"/>
      <c r="W99" s="1079"/>
      <c r="X99" s="1075" t="s">
        <v>1059</v>
      </c>
      <c r="Y99" s="1726"/>
      <c r="Z99" s="284"/>
      <c r="AA99" s="1742"/>
      <c r="AB99" s="265">
        <f t="shared" ref="AB99:BH99" si="129">IF(OR(AB22="NO",AA22="NO"),"-",AB22/AA22-1)</f>
        <v>0.15354724597745784</v>
      </c>
      <c r="AC99" s="265">
        <f t="shared" si="129"/>
        <v>3.2373108865513922E-2</v>
      </c>
      <c r="AD99" s="265">
        <f t="shared" si="129"/>
        <v>0.41428200001178195</v>
      </c>
      <c r="AE99" s="265">
        <f t="shared" si="129"/>
        <v>0.21908342366428712</v>
      </c>
      <c r="AF99" s="265">
        <f t="shared" si="129"/>
        <v>0.30381291136049349</v>
      </c>
      <c r="AG99" s="265">
        <f t="shared" si="129"/>
        <v>0.1676546943434738</v>
      </c>
      <c r="AH99" s="265">
        <f t="shared" si="129"/>
        <v>0.25925876675469084</v>
      </c>
      <c r="AI99" s="265">
        <f t="shared" si="129"/>
        <v>1.4636370974372426E-2</v>
      </c>
      <c r="AJ99" s="265">
        <f t="shared" si="129"/>
        <v>6.4747191102227486E-2</v>
      </c>
      <c r="AK99" s="265">
        <f t="shared" si="129"/>
        <v>7.9542785490679613E-2</v>
      </c>
      <c r="AL99" s="265">
        <f t="shared" si="129"/>
        <v>-0.22905563402054863</v>
      </c>
      <c r="AM99" s="265">
        <f t="shared" si="129"/>
        <v>1.0213365983838818E-2</v>
      </c>
      <c r="AN99" s="265">
        <f t="shared" si="129"/>
        <v>-2.0967707790242596E-3</v>
      </c>
      <c r="AO99" s="265">
        <f t="shared" si="129"/>
        <v>6.2124899925934063E-2</v>
      </c>
      <c r="AP99" s="265">
        <f t="shared" si="129"/>
        <v>-0.15341927014171175</v>
      </c>
      <c r="AQ99" s="265">
        <f t="shared" si="129"/>
        <v>7.985747833188972E-2</v>
      </c>
      <c r="AR99" s="265">
        <f t="shared" si="129"/>
        <v>-0.10364917763810166</v>
      </c>
      <c r="AS99" s="265">
        <f t="shared" si="129"/>
        <v>-0.25323877628020053</v>
      </c>
      <c r="AT99" s="265">
        <f t="shared" si="129"/>
        <v>-0.37343562738726122</v>
      </c>
      <c r="AU99" s="265">
        <f t="shared" si="129"/>
        <v>5.5706518718948939E-2</v>
      </c>
      <c r="AV99" s="265">
        <f t="shared" si="129"/>
        <v>-0.16012037701246828</v>
      </c>
      <c r="AW99" s="265">
        <f t="shared" si="129"/>
        <v>-0.1237871597549095</v>
      </c>
      <c r="AX99" s="265">
        <f t="shared" si="129"/>
        <v>-4.0386992942763045E-2</v>
      </c>
      <c r="AY99" s="265">
        <f t="shared" si="129"/>
        <v>4.8904694393786752E-2</v>
      </c>
      <c r="AZ99" s="265">
        <f t="shared" si="129"/>
        <v>-2.2090453546357303E-2</v>
      </c>
      <c r="BA99" s="265">
        <f t="shared" si="129"/>
        <v>8.5183747564218537E-2</v>
      </c>
      <c r="BB99" s="265">
        <f t="shared" si="129"/>
        <v>6.7358875786148076E-2</v>
      </c>
      <c r="BC99" s="265">
        <f t="shared" si="129"/>
        <v>-1.7232607029548652E-2</v>
      </c>
      <c r="BD99" s="265">
        <f t="shared" si="129"/>
        <v>-4.7754713678471172E-2</v>
      </c>
      <c r="BE99" s="265">
        <f t="shared" si="129"/>
        <v>8.129918845781603E-2</v>
      </c>
      <c r="BF99" s="265">
        <f t="shared" si="129"/>
        <v>-0.15670773570458696</v>
      </c>
      <c r="BG99" s="265">
        <f t="shared" si="129"/>
        <v>2.7620778129032297E-2</v>
      </c>
      <c r="BH99" s="1767">
        <f t="shared" si="129"/>
        <v>-0.15225452243281001</v>
      </c>
      <c r="BI99" s="272"/>
    </row>
    <row r="100" spans="18:64" ht="17.100000000000001" customHeight="1">
      <c r="S100" s="1079"/>
      <c r="T100" s="1075" t="s">
        <v>1058</v>
      </c>
      <c r="U100" s="413"/>
      <c r="W100" s="1079"/>
      <c r="X100" s="1075" t="s">
        <v>293</v>
      </c>
      <c r="Y100" s="1726"/>
      <c r="Z100" s="284"/>
      <c r="AA100" s="1742"/>
      <c r="AB100" s="265">
        <f t="shared" ref="AB100:BH100" si="130">IF(OR(AB23="NO",AA23="NO"),"-",AB23/AA23-1)</f>
        <v>0.15789473684210531</v>
      </c>
      <c r="AC100" s="265">
        <f t="shared" si="130"/>
        <v>2.2727272727272707E-2</v>
      </c>
      <c r="AD100" s="265">
        <f t="shared" si="130"/>
        <v>0.44444444444444464</v>
      </c>
      <c r="AE100" s="265">
        <f t="shared" si="130"/>
        <v>0.23076923076923106</v>
      </c>
      <c r="AF100" s="265">
        <f t="shared" si="130"/>
        <v>0.31249999999999956</v>
      </c>
      <c r="AG100" s="265">
        <f t="shared" si="130"/>
        <v>-3.4822980410270876E-2</v>
      </c>
      <c r="AH100" s="265">
        <f t="shared" si="130"/>
        <v>0.86023543011112835</v>
      </c>
      <c r="AI100" s="265">
        <f t="shared" si="130"/>
        <v>9.8205968320076886E-2</v>
      </c>
      <c r="AJ100" s="265">
        <f t="shared" si="130"/>
        <v>0.24948858110128191</v>
      </c>
      <c r="AK100" s="265">
        <f t="shared" si="130"/>
        <v>4.5347583449071305E-3</v>
      </c>
      <c r="AL100" s="265">
        <f t="shared" si="130"/>
        <v>-0.32821752510960878</v>
      </c>
      <c r="AM100" s="265">
        <f t="shared" si="130"/>
        <v>0.26327300263513354</v>
      </c>
      <c r="AN100" s="265">
        <f t="shared" si="130"/>
        <v>-7.4799073500651403E-2</v>
      </c>
      <c r="AO100" s="265">
        <f t="shared" si="130"/>
        <v>6.6518781492670875E-2</v>
      </c>
      <c r="AP100" s="265">
        <f t="shared" si="130"/>
        <v>-0.15065007217655657</v>
      </c>
      <c r="AQ100" s="265">
        <f t="shared" si="130"/>
        <v>3.612470857873773E-2</v>
      </c>
      <c r="AR100" s="265">
        <f t="shared" si="130"/>
        <v>-0.322664708338955</v>
      </c>
      <c r="AS100" s="265">
        <f t="shared" si="130"/>
        <v>-0.21914018879873376</v>
      </c>
      <c r="AT100" s="265">
        <f t="shared" si="130"/>
        <v>-0.52889379765090194</v>
      </c>
      <c r="AU100" s="265">
        <f t="shared" si="130"/>
        <v>0.18100266206658233</v>
      </c>
      <c r="AV100" s="265">
        <f t="shared" si="130"/>
        <v>0.27138418932670483</v>
      </c>
      <c r="AW100" s="265">
        <f t="shared" si="130"/>
        <v>0.15360011515703431</v>
      </c>
      <c r="AX100" s="265">
        <f t="shared" si="130"/>
        <v>0.10863032484420998</v>
      </c>
      <c r="AY100" s="265">
        <f t="shared" si="130"/>
        <v>0.18657324433178712</v>
      </c>
      <c r="AZ100" s="265">
        <f t="shared" si="130"/>
        <v>-3.6558965649460595E-2</v>
      </c>
      <c r="BA100" s="265">
        <f t="shared" si="130"/>
        <v>-0.1763253512896108</v>
      </c>
      <c r="BB100" s="265">
        <f t="shared" si="130"/>
        <v>0.18174259678332016</v>
      </c>
      <c r="BC100" s="265">
        <f t="shared" si="130"/>
        <v>-5.6969647490413777E-2</v>
      </c>
      <c r="BD100" s="265">
        <f t="shared" si="130"/>
        <v>-5.2557187938767069E-2</v>
      </c>
      <c r="BE100" s="265">
        <f t="shared" si="130"/>
        <v>2.7345933769939323E-2</v>
      </c>
      <c r="BF100" s="265">
        <f t="shared" si="130"/>
        <v>1.2465343068021273E-2</v>
      </c>
      <c r="BG100" s="265">
        <f t="shared" si="130"/>
        <v>-0.2660345874656318</v>
      </c>
      <c r="BH100" s="1767">
        <f t="shared" si="130"/>
        <v>-0.41653075897867564</v>
      </c>
      <c r="BI100" s="272"/>
    </row>
    <row r="101" spans="18:64" ht="17.100000000000001" customHeight="1">
      <c r="S101" s="1079"/>
      <c r="T101" s="1075" t="s">
        <v>1062</v>
      </c>
      <c r="U101" s="413"/>
      <c r="W101" s="1079"/>
      <c r="X101" s="1075" t="s">
        <v>1079</v>
      </c>
      <c r="Y101" s="1726"/>
      <c r="Z101" s="2403"/>
      <c r="AA101" s="1742"/>
      <c r="AB101" s="265">
        <f t="shared" ref="AB101:BH101" si="131">IF(OR(AB24="NO",AA24="NO"),"-",AB24/AA24-1)</f>
        <v>0.15789473684210509</v>
      </c>
      <c r="AC101" s="265">
        <f t="shared" si="131"/>
        <v>2.2727272727272929E-2</v>
      </c>
      <c r="AD101" s="265">
        <f t="shared" si="131"/>
        <v>0.44444444444444442</v>
      </c>
      <c r="AE101" s="265">
        <f t="shared" si="131"/>
        <v>0.23076923076923084</v>
      </c>
      <c r="AF101" s="265">
        <f t="shared" si="131"/>
        <v>0.31249999999999978</v>
      </c>
      <c r="AG101" s="265">
        <f t="shared" si="131"/>
        <v>-2.6812812039352596E-2</v>
      </c>
      <c r="AH101" s="265">
        <f t="shared" si="131"/>
        <v>-8.8887671269977098E-4</v>
      </c>
      <c r="AI101" s="265">
        <f t="shared" si="131"/>
        <v>-0.28360692990593672</v>
      </c>
      <c r="AJ101" s="265">
        <f t="shared" si="131"/>
        <v>-0.43099522107706012</v>
      </c>
      <c r="AK101" s="265">
        <f t="shared" si="131"/>
        <v>-0.38810061096151471</v>
      </c>
      <c r="AL101" s="265">
        <f t="shared" si="131"/>
        <v>-1.9762705321009544E-2</v>
      </c>
      <c r="AM101" s="265">
        <f t="shared" si="131"/>
        <v>-0.18560692770025622</v>
      </c>
      <c r="AN101" s="265">
        <f t="shared" si="131"/>
        <v>-8.681072603553952E-2</v>
      </c>
      <c r="AO101" s="265">
        <f t="shared" si="131"/>
        <v>8.9171824611344652E-2</v>
      </c>
      <c r="AP101" s="265">
        <f t="shared" si="131"/>
        <v>0.12963625756586472</v>
      </c>
      <c r="AQ101" s="265">
        <f t="shared" si="131"/>
        <v>-1.7227754716286903E-4</v>
      </c>
      <c r="AR101" s="265">
        <f t="shared" si="131"/>
        <v>-0.14993652884639452</v>
      </c>
      <c r="AS101" s="265">
        <f t="shared" si="131"/>
        <v>-0.30300329544460758</v>
      </c>
      <c r="AT101" s="265">
        <f t="shared" si="131"/>
        <v>-0.12864463683324112</v>
      </c>
      <c r="AU101" s="265">
        <f t="shared" si="131"/>
        <v>0.19466707689650109</v>
      </c>
      <c r="AV101" s="265">
        <f t="shared" si="131"/>
        <v>-6.2582400681971517E-2</v>
      </c>
      <c r="AW101" s="265">
        <f t="shared" si="131"/>
        <v>-1.292137327211651E-2</v>
      </c>
      <c r="AX101" s="265">
        <f t="shared" si="131"/>
        <v>-3.8180685600772812E-2</v>
      </c>
      <c r="AY101" s="265">
        <f t="shared" si="131"/>
        <v>1.1341805213508804E-2</v>
      </c>
      <c r="AZ101" s="265">
        <f t="shared" si="131"/>
        <v>-1.177534184070439E-2</v>
      </c>
      <c r="BA101" s="265">
        <f t="shared" si="131"/>
        <v>-3.177506743926839E-2</v>
      </c>
      <c r="BB101" s="265">
        <f t="shared" si="131"/>
        <v>1.1919919271833335E-2</v>
      </c>
      <c r="BC101" s="265">
        <f t="shared" si="131"/>
        <v>1.3238909964973677E-2</v>
      </c>
      <c r="BD101" s="265">
        <f t="shared" si="131"/>
        <v>3.2693412459094739E-2</v>
      </c>
      <c r="BE101" s="265">
        <f t="shared" si="131"/>
        <v>-6.0549451510045649E-2</v>
      </c>
      <c r="BF101" s="265">
        <f t="shared" si="131"/>
        <v>-4.7131245014101486E-2</v>
      </c>
      <c r="BG101" s="265">
        <f t="shared" si="131"/>
        <v>9.9215542650518573E-2</v>
      </c>
      <c r="BH101" s="1767">
        <f t="shared" si="131"/>
        <v>0.19598306248284647</v>
      </c>
      <c r="BI101" s="272"/>
    </row>
    <row r="102" spans="18:64" ht="17.100000000000001" customHeight="1">
      <c r="S102" s="1079"/>
      <c r="T102" s="1075" t="s">
        <v>1068</v>
      </c>
      <c r="U102" s="1075"/>
      <c r="W102" s="1079"/>
      <c r="X102" s="1800" t="s">
        <v>1080</v>
      </c>
      <c r="Y102" s="1799"/>
      <c r="Z102" s="284"/>
      <c r="AA102" s="1742"/>
      <c r="AB102" s="265">
        <f t="shared" ref="AB102:BH102" si="132">IF(OR(AB25="NO",AA25="NO"),"-",AB25/AA25-1)</f>
        <v>0.15789473684210531</v>
      </c>
      <c r="AC102" s="265">
        <f t="shared" si="132"/>
        <v>2.2727272727272707E-2</v>
      </c>
      <c r="AD102" s="265">
        <f t="shared" si="132"/>
        <v>0.44444444444444442</v>
      </c>
      <c r="AE102" s="265">
        <f t="shared" si="132"/>
        <v>0.23076923076923106</v>
      </c>
      <c r="AF102" s="265">
        <f t="shared" si="132"/>
        <v>0.31249999999999978</v>
      </c>
      <c r="AG102" s="265">
        <f t="shared" si="132"/>
        <v>0.30797084186955037</v>
      </c>
      <c r="AH102" s="265">
        <f t="shared" si="132"/>
        <v>0.39379120678978619</v>
      </c>
      <c r="AI102" s="265">
        <f t="shared" si="132"/>
        <v>-2.455979876515002E-2</v>
      </c>
      <c r="AJ102" s="265">
        <f t="shared" si="132"/>
        <v>-4.5290563712356513E-2</v>
      </c>
      <c r="AK102" s="265">
        <f t="shared" si="132"/>
        <v>5.1424113353768286E-2</v>
      </c>
      <c r="AL102" s="265">
        <f t="shared" si="132"/>
        <v>-0.19446431431164257</v>
      </c>
      <c r="AM102" s="265">
        <f t="shared" si="132"/>
        <v>-5.0227467014797633E-2</v>
      </c>
      <c r="AN102" s="265">
        <f t="shared" si="132"/>
        <v>-3.2401774679850393E-2</v>
      </c>
      <c r="AO102" s="265">
        <f t="shared" si="132"/>
        <v>-0.10025400614013413</v>
      </c>
      <c r="AP102" s="265">
        <f t="shared" si="132"/>
        <v>-4.3671095313755459E-2</v>
      </c>
      <c r="AQ102" s="265">
        <f t="shared" si="132"/>
        <v>4.3065282667522409E-2</v>
      </c>
      <c r="AR102" s="265">
        <f t="shared" si="132"/>
        <v>-0.10764424223952374</v>
      </c>
      <c r="AS102" s="265">
        <f t="shared" si="132"/>
        <v>-0.333584586465552</v>
      </c>
      <c r="AT102" s="265">
        <f t="shared" si="132"/>
        <v>-0.29377013909060812</v>
      </c>
      <c r="AU102" s="265">
        <f t="shared" si="132"/>
        <v>-0.45688460961788591</v>
      </c>
      <c r="AV102" s="265">
        <f t="shared" si="132"/>
        <v>-0.17772224196209319</v>
      </c>
      <c r="AW102" s="265">
        <f t="shared" si="132"/>
        <v>-0.28230533588425122</v>
      </c>
      <c r="AX102" s="265">
        <f t="shared" si="132"/>
        <v>-0.25037975439067728</v>
      </c>
      <c r="AY102" s="265">
        <f t="shared" si="132"/>
        <v>-3.4711260358339158E-2</v>
      </c>
      <c r="AZ102" s="265">
        <f t="shared" si="132"/>
        <v>6.9409302277624985E-2</v>
      </c>
      <c r="BA102" s="265">
        <f t="shared" si="132"/>
        <v>-0.15217876423780874</v>
      </c>
      <c r="BB102" s="265">
        <f t="shared" si="132"/>
        <v>-0.16495025119580708</v>
      </c>
      <c r="BC102" s="265">
        <f t="shared" si="132"/>
        <v>7.9798318119191913E-2</v>
      </c>
      <c r="BD102" s="265">
        <f t="shared" si="132"/>
        <v>-0.26527278380056107</v>
      </c>
      <c r="BE102" s="265">
        <f t="shared" si="132"/>
        <v>0.15235433516425068</v>
      </c>
      <c r="BF102" s="265">
        <f t="shared" si="132"/>
        <v>7.0321266193784204E-2</v>
      </c>
      <c r="BG102" s="265">
        <f t="shared" si="132"/>
        <v>-7.2180792269577299E-2</v>
      </c>
      <c r="BH102" s="1767">
        <f t="shared" si="132"/>
        <v>-0.44932875772562741</v>
      </c>
      <c r="BI102" s="272"/>
    </row>
    <row r="103" spans="18:64" ht="17.100000000000001" customHeight="1">
      <c r="S103" s="1079"/>
      <c r="T103" s="1075" t="s">
        <v>1067</v>
      </c>
      <c r="U103" s="1075"/>
      <c r="W103" s="1079"/>
      <c r="X103" s="1075" t="s">
        <v>430</v>
      </c>
      <c r="Z103" s="2403"/>
      <c r="AA103" s="1743"/>
      <c r="AB103" s="265">
        <f t="shared" ref="AB103:BH103" si="133">IF(OR(AB26="NO",AA26="NO"),"-",AB26/AA26-1)</f>
        <v>-6.8967398717773909E-2</v>
      </c>
      <c r="AC103" s="265">
        <f t="shared" si="133"/>
        <v>-0.1763999179535265</v>
      </c>
      <c r="AD103" s="265">
        <f t="shared" si="133"/>
        <v>-5.7672465933753303E-2</v>
      </c>
      <c r="AE103" s="265">
        <f t="shared" si="133"/>
        <v>1.9255455712450242E-3</v>
      </c>
      <c r="AF103" s="265">
        <f t="shared" si="133"/>
        <v>0.16166107698684873</v>
      </c>
      <c r="AG103" s="265">
        <f t="shared" si="133"/>
        <v>-5.2551334868783384E-3</v>
      </c>
      <c r="AH103" s="265">
        <f t="shared" si="133"/>
        <v>0.2504810044024135</v>
      </c>
      <c r="AI103" s="265">
        <f t="shared" si="133"/>
        <v>-3.8934960621707759E-2</v>
      </c>
      <c r="AJ103" s="265">
        <f t="shared" si="133"/>
        <v>-1.1288090521802907E-2</v>
      </c>
      <c r="AK103" s="265">
        <f t="shared" si="133"/>
        <v>8.9743941597824062E-3</v>
      </c>
      <c r="AL103" s="265">
        <f t="shared" si="133"/>
        <v>-0.25369927102600365</v>
      </c>
      <c r="AM103" s="265">
        <f t="shared" si="133"/>
        <v>-4.3538011539961397E-2</v>
      </c>
      <c r="AN103" s="265">
        <f t="shared" si="133"/>
        <v>-3.6755937298724062E-2</v>
      </c>
      <c r="AO103" s="265">
        <f t="shared" si="133"/>
        <v>3.3607601615897487E-2</v>
      </c>
      <c r="AP103" s="265">
        <f t="shared" si="133"/>
        <v>-2.2069169293438495E-2</v>
      </c>
      <c r="AQ103" s="265">
        <f t="shared" si="133"/>
        <v>2.8694518912988354E-2</v>
      </c>
      <c r="AR103" s="265">
        <f t="shared" si="133"/>
        <v>7.6840329858031575E-2</v>
      </c>
      <c r="AS103" s="265">
        <f t="shared" si="133"/>
        <v>-3.5411075350189058E-4</v>
      </c>
      <c r="AT103" s="265">
        <f t="shared" si="133"/>
        <v>-0.18340117819873691</v>
      </c>
      <c r="AU103" s="265">
        <f t="shared" si="133"/>
        <v>0.20843578658273132</v>
      </c>
      <c r="AV103" s="265">
        <f t="shared" si="133"/>
        <v>5.6847833824779981E-2</v>
      </c>
      <c r="AW103" s="265">
        <f t="shared" si="133"/>
        <v>-0.43075595091770524</v>
      </c>
      <c r="AX103" s="265">
        <f t="shared" si="133"/>
        <v>1.0945127414058944</v>
      </c>
      <c r="AY103" s="265">
        <f t="shared" si="133"/>
        <v>-6.0410686698902039E-2</v>
      </c>
      <c r="AZ103" s="265">
        <f t="shared" si="133"/>
        <v>-8.2307846319226607E-2</v>
      </c>
      <c r="BA103" s="265">
        <f t="shared" si="133"/>
        <v>0.93109882243830211</v>
      </c>
      <c r="BB103" s="265">
        <f t="shared" si="133"/>
        <v>-6.8108847164751851E-2</v>
      </c>
      <c r="BC103" s="265">
        <f t="shared" si="133"/>
        <v>0.78978753817745195</v>
      </c>
      <c r="BD103" s="265">
        <f t="shared" si="133"/>
        <v>0.34292655996672039</v>
      </c>
      <c r="BE103" s="265">
        <f t="shared" si="133"/>
        <v>0.14717225822915236</v>
      </c>
      <c r="BF103" s="265">
        <f t="shared" si="133"/>
        <v>0.18066457923448276</v>
      </c>
      <c r="BG103" s="265">
        <f t="shared" si="133"/>
        <v>2.2479652377310755E-2</v>
      </c>
      <c r="BH103" s="1767">
        <f t="shared" si="133"/>
        <v>4.4390386240614532E-2</v>
      </c>
      <c r="BI103" s="266"/>
    </row>
    <row r="104" spans="18:64" ht="17.100000000000001" customHeight="1">
      <c r="S104" s="1724"/>
      <c r="T104" s="1075" t="s">
        <v>1069</v>
      </c>
      <c r="U104" s="1075"/>
      <c r="W104" s="1724"/>
      <c r="X104" s="1075" t="s">
        <v>292</v>
      </c>
      <c r="Y104" s="1726"/>
      <c r="Z104" s="284"/>
      <c r="AA104" s="1742"/>
      <c r="AB104" s="265">
        <f t="shared" ref="AB104:BH104" si="134">IF(OR(AB27="NO",AA27="NO"),"-",AB27/AA27-1)</f>
        <v>-0.1607624633431084</v>
      </c>
      <c r="AC104" s="265">
        <f t="shared" si="134"/>
        <v>-0.32972255223984892</v>
      </c>
      <c r="AD104" s="265">
        <f t="shared" si="134"/>
        <v>-7.89281618183717E-2</v>
      </c>
      <c r="AE104" s="265">
        <f t="shared" si="134"/>
        <v>-2.3205795788997508E-3</v>
      </c>
      <c r="AF104" s="265">
        <f t="shared" si="134"/>
        <v>-1.6395302660690891E-2</v>
      </c>
      <c r="AG104" s="265">
        <f t="shared" si="134"/>
        <v>-5.5309284862866681E-2</v>
      </c>
      <c r="AH104" s="265">
        <f t="shared" si="134"/>
        <v>-9.7831143156180689E-2</v>
      </c>
      <c r="AI104" s="265">
        <f t="shared" si="134"/>
        <v>-0.16884958359612734</v>
      </c>
      <c r="AJ104" s="265">
        <f t="shared" si="134"/>
        <v>-0.41045751633986938</v>
      </c>
      <c r="AK104" s="265">
        <f t="shared" si="134"/>
        <v>-0.38930437070164214</v>
      </c>
      <c r="AL104" s="265">
        <f t="shared" si="134"/>
        <v>-0.13342031274680155</v>
      </c>
      <c r="AM104" s="265">
        <f t="shared" si="134"/>
        <v>-4.6028701226834112E-2</v>
      </c>
      <c r="AN104" s="265">
        <f t="shared" si="134"/>
        <v>1.4637291384366202E-2</v>
      </c>
      <c r="AO104" s="265">
        <f t="shared" si="134"/>
        <v>-1.877536646755229E-2</v>
      </c>
      <c r="AP104" s="265">
        <f t="shared" si="134"/>
        <v>1.0212002865246372E-3</v>
      </c>
      <c r="AQ104" s="265">
        <f t="shared" si="134"/>
        <v>2.6002619241938252E-3</v>
      </c>
      <c r="AR104" s="265">
        <f t="shared" si="134"/>
        <v>-8.8493598716228306E-3</v>
      </c>
      <c r="AS104" s="265">
        <f t="shared" si="134"/>
        <v>-1.5128593040846239E-3</v>
      </c>
      <c r="AT104" s="265">
        <f t="shared" si="134"/>
        <v>-0.24861036399497938</v>
      </c>
      <c r="AU104" s="265">
        <f t="shared" si="134"/>
        <v>-5.8310464145090002E-2</v>
      </c>
      <c r="AV104" s="265">
        <f t="shared" si="134"/>
        <v>-2.0444807182208313E-3</v>
      </c>
      <c r="AW104" s="265">
        <f t="shared" si="134"/>
        <v>-0.12966451942129054</v>
      </c>
      <c r="AX104" s="265">
        <f t="shared" si="134"/>
        <v>-0.27701408007269412</v>
      </c>
      <c r="AY104" s="265">
        <f t="shared" si="134"/>
        <v>-0.80067796610169484</v>
      </c>
      <c r="AZ104" s="264" t="str">
        <f t="shared" si="134"/>
        <v>-</v>
      </c>
      <c r="BA104" s="264" t="str">
        <f t="shared" si="134"/>
        <v>-</v>
      </c>
      <c r="BB104" s="264" t="str">
        <f t="shared" si="134"/>
        <v>-</v>
      </c>
      <c r="BC104" s="264" t="str">
        <f t="shared" si="134"/>
        <v>-</v>
      </c>
      <c r="BD104" s="264" t="str">
        <f t="shared" si="134"/>
        <v>-</v>
      </c>
      <c r="BE104" s="264" t="str">
        <f t="shared" si="134"/>
        <v>-</v>
      </c>
      <c r="BF104" s="264" t="str">
        <f t="shared" si="134"/>
        <v>-</v>
      </c>
      <c r="BG104" s="264" t="str">
        <f t="shared" si="134"/>
        <v>-</v>
      </c>
      <c r="BH104" s="1769" t="str">
        <f t="shared" si="134"/>
        <v>-</v>
      </c>
      <c r="BI104" s="272"/>
    </row>
    <row r="105" spans="18:64" ht="17.100000000000001" customHeight="1">
      <c r="S105" s="1080" t="s">
        <v>459</v>
      </c>
      <c r="T105" s="26"/>
      <c r="U105" s="1081"/>
      <c r="W105" s="1080" t="s">
        <v>459</v>
      </c>
      <c r="X105" s="26"/>
      <c r="Y105" s="2391"/>
      <c r="Z105" s="284"/>
      <c r="AA105" s="1744"/>
      <c r="AB105" s="275">
        <f t="shared" ref="AB105:BH105" si="135">AB28/AA28-1</f>
        <v>0.10597990842559768</v>
      </c>
      <c r="AC105" s="275">
        <f t="shared" si="135"/>
        <v>0.10082206227726243</v>
      </c>
      <c r="AD105" s="275">
        <f t="shared" si="135"/>
        <v>4.0685026921865042E-3</v>
      </c>
      <c r="AE105" s="275">
        <f t="shared" si="135"/>
        <v>-4.3594461739101753E-2</v>
      </c>
      <c r="AF105" s="275">
        <f t="shared" si="135"/>
        <v>9.52328930441666E-2</v>
      </c>
      <c r="AG105" s="275">
        <f t="shared" si="135"/>
        <v>3.5939647662294849E-2</v>
      </c>
      <c r="AH105" s="275">
        <f t="shared" si="135"/>
        <v>-0.13420074105228874</v>
      </c>
      <c r="AI105" s="275">
        <f t="shared" si="135"/>
        <v>-8.4000953404090084E-2</v>
      </c>
      <c r="AJ105" s="275">
        <f t="shared" si="135"/>
        <v>-0.28719245339563959</v>
      </c>
      <c r="AK105" s="275">
        <f t="shared" si="135"/>
        <v>-0.20656547636453171</v>
      </c>
      <c r="AL105" s="275">
        <f t="shared" si="135"/>
        <v>-0.15337441121737305</v>
      </c>
      <c r="AM105" s="275">
        <f t="shared" si="135"/>
        <v>-4.740772252625014E-2</v>
      </c>
      <c r="AN105" s="275">
        <f t="shared" si="135"/>
        <v>-5.5905914938011669E-2</v>
      </c>
      <c r="AO105" s="275">
        <f t="shared" si="135"/>
        <v>-1.134734658678116E-2</v>
      </c>
      <c r="AP105" s="275">
        <f t="shared" si="135"/>
        <v>-5.4604799087534572E-2</v>
      </c>
      <c r="AQ105" s="275">
        <f t="shared" si="135"/>
        <v>8.8806300658736959E-3</v>
      </c>
      <c r="AR105" s="275">
        <f t="shared" si="135"/>
        <v>-8.9707814533933061E-2</v>
      </c>
      <c r="AS105" s="275">
        <f t="shared" si="135"/>
        <v>-0.12236811575345574</v>
      </c>
      <c r="AT105" s="275">
        <f t="shared" si="135"/>
        <v>-0.41912810181745785</v>
      </c>
      <c r="AU105" s="275">
        <f t="shared" si="135"/>
        <v>1.85338195831668E-2</v>
      </c>
      <c r="AV105" s="275">
        <f t="shared" si="135"/>
        <v>-9.1116006356955714E-2</v>
      </c>
      <c r="AW105" s="275">
        <f t="shared" si="135"/>
        <v>-1.6066118685553632E-2</v>
      </c>
      <c r="AX105" s="275">
        <f t="shared" si="135"/>
        <v>-5.7445609169616052E-2</v>
      </c>
      <c r="AY105" s="275">
        <f t="shared" si="135"/>
        <v>-2.2465973758311386E-2</v>
      </c>
      <c r="AZ105" s="275">
        <f t="shared" si="135"/>
        <v>3.6366038145777324E-2</v>
      </c>
      <c r="BA105" s="275">
        <f t="shared" si="135"/>
        <v>1.4534445005251362E-2</v>
      </c>
      <c r="BB105" s="275">
        <f t="shared" si="135"/>
        <v>-3.4627726327905894E-2</v>
      </c>
      <c r="BC105" s="275">
        <f t="shared" si="135"/>
        <v>-2.282184603002535E-2</v>
      </c>
      <c r="BD105" s="275">
        <f t="shared" si="135"/>
        <v>-2.9422306455802238E-2</v>
      </c>
      <c r="BE105" s="275">
        <f t="shared" si="135"/>
        <v>1.691186760186203E-2</v>
      </c>
      <c r="BF105" s="275">
        <f t="shared" si="135"/>
        <v>-3.6167540146498922E-3</v>
      </c>
      <c r="BG105" s="275">
        <f t="shared" si="135"/>
        <v>-3.9695411961593985E-2</v>
      </c>
      <c r="BH105" s="1770">
        <f t="shared" si="135"/>
        <v>-3.6405683965791469E-2</v>
      </c>
      <c r="BI105" s="262"/>
    </row>
    <row r="106" spans="18:64" ht="17.100000000000001" customHeight="1">
      <c r="S106" s="1080"/>
      <c r="T106" s="1075" t="s">
        <v>1070</v>
      </c>
      <c r="U106" s="1075"/>
      <c r="W106" s="1080"/>
      <c r="X106" s="1075" t="s">
        <v>1081</v>
      </c>
      <c r="Y106" s="1726"/>
      <c r="Z106" s="2403"/>
      <c r="AA106" s="1739"/>
      <c r="AB106" s="265">
        <f t="shared" ref="AB106:BH106" si="136">IF(OR(AB29="NO",AA29="NO"),"-",AB29/AA29-1)</f>
        <v>-5.119412220448516E-2</v>
      </c>
      <c r="AC106" s="265">
        <f t="shared" si="136"/>
        <v>5.5890919951882667E-2</v>
      </c>
      <c r="AD106" s="265">
        <f t="shared" si="136"/>
        <v>8.6467794674832898E-2</v>
      </c>
      <c r="AE106" s="265">
        <f t="shared" si="136"/>
        <v>3.5618444105531832E-2</v>
      </c>
      <c r="AF106" s="265">
        <f t="shared" si="136"/>
        <v>1.3591760528540497E-2</v>
      </c>
      <c r="AG106" s="265">
        <f t="shared" si="136"/>
        <v>2.0385036789092092E-2</v>
      </c>
      <c r="AH106" s="265">
        <f t="shared" si="136"/>
        <v>4.4277389875184703E-3</v>
      </c>
      <c r="AI106" s="265">
        <f t="shared" si="136"/>
        <v>5.1042553593017015E-3</v>
      </c>
      <c r="AJ106" s="265">
        <f t="shared" si="136"/>
        <v>-1.0406489599602553E-3</v>
      </c>
      <c r="AK106" s="265">
        <f t="shared" si="136"/>
        <v>-1.2566194431621769E-2</v>
      </c>
      <c r="AL106" s="265">
        <f t="shared" si="136"/>
        <v>-8.0852574215631856E-3</v>
      </c>
      <c r="AM106" s="265">
        <f t="shared" si="136"/>
        <v>2.6405203378312869E-2</v>
      </c>
      <c r="AN106" s="265">
        <f t="shared" si="136"/>
        <v>-2.6903763205532449E-2</v>
      </c>
      <c r="AO106" s="265">
        <f t="shared" si="136"/>
        <v>5.6024140639568953E-2</v>
      </c>
      <c r="AP106" s="265">
        <f t="shared" si="136"/>
        <v>-1.2299478667442965E-2</v>
      </c>
      <c r="AQ106" s="265">
        <f t="shared" si="136"/>
        <v>1.620369297806179E-2</v>
      </c>
      <c r="AR106" s="265">
        <f t="shared" si="136"/>
        <v>-7.2422595461270056E-3</v>
      </c>
      <c r="AS106" s="265">
        <f t="shared" si="136"/>
        <v>-2.6305958845769251E-3</v>
      </c>
      <c r="AT106" s="265">
        <f t="shared" si="136"/>
        <v>-1.0811822231907575E-2</v>
      </c>
      <c r="AU106" s="265">
        <f t="shared" si="136"/>
        <v>-4.42757284090467E-2</v>
      </c>
      <c r="AV106" s="265">
        <f t="shared" si="136"/>
        <v>9.0052047540907232E-3</v>
      </c>
      <c r="AW106" s="265">
        <f t="shared" si="136"/>
        <v>2.5818067417808344E-2</v>
      </c>
      <c r="AX106" s="265">
        <f t="shared" si="136"/>
        <v>1.8117487688205092E-3</v>
      </c>
      <c r="AY106" s="265">
        <f t="shared" si="136"/>
        <v>-1.7485771384054827E-3</v>
      </c>
      <c r="AZ106" s="265">
        <f t="shared" si="136"/>
        <v>-1.9915097650327285E-2</v>
      </c>
      <c r="BA106" s="265">
        <f t="shared" si="136"/>
        <v>-2.4561711631720606E-2</v>
      </c>
      <c r="BB106" s="265">
        <f t="shared" si="136"/>
        <v>1.499484400581852E-2</v>
      </c>
      <c r="BC106" s="265">
        <f t="shared" si="136"/>
        <v>1.6667650019813074E-2</v>
      </c>
      <c r="BD106" s="265">
        <f t="shared" si="136"/>
        <v>2.0685909881823505E-3</v>
      </c>
      <c r="BE106" s="265">
        <f t="shared" si="136"/>
        <v>-3.8258146936103077E-2</v>
      </c>
      <c r="BF106" s="265">
        <f t="shared" si="136"/>
        <v>1.6880038417603771E-3</v>
      </c>
      <c r="BG106" s="265">
        <f t="shared" si="136"/>
        <v>3.2092166761061858E-3</v>
      </c>
      <c r="BH106" s="1767">
        <f t="shared" si="136"/>
        <v>5.4127110150963276E-3</v>
      </c>
      <c r="BI106" s="262"/>
    </row>
    <row r="107" spans="18:64" ht="17.100000000000001" customHeight="1">
      <c r="S107" s="1080"/>
      <c r="T107" s="1075" t="s">
        <v>1071</v>
      </c>
      <c r="U107" s="1075"/>
      <c r="W107" s="1080"/>
      <c r="X107" s="1075" t="s">
        <v>1082</v>
      </c>
      <c r="Y107" s="1726"/>
      <c r="Z107" s="284"/>
      <c r="AA107" s="1742"/>
      <c r="AB107" s="265">
        <f t="shared" ref="AB107:BH107" si="137">IF(OR(AB30="NO",AA30="NO"),"-",AB30/AA30-1)</f>
        <v>0.11764705882352922</v>
      </c>
      <c r="AC107" s="265">
        <f t="shared" si="137"/>
        <v>0.10526315789473673</v>
      </c>
      <c r="AD107" s="265">
        <f t="shared" si="137"/>
        <v>0</v>
      </c>
      <c r="AE107" s="265">
        <f t="shared" si="137"/>
        <v>-4.7619047619047561E-2</v>
      </c>
      <c r="AF107" s="265">
        <f t="shared" si="137"/>
        <v>0.10000000000000009</v>
      </c>
      <c r="AG107" s="265">
        <f t="shared" si="137"/>
        <v>7.0234113712374757E-2</v>
      </c>
      <c r="AH107" s="265">
        <f t="shared" si="137"/>
        <v>-0.11189123376623378</v>
      </c>
      <c r="AI107" s="265">
        <f t="shared" si="137"/>
        <v>-0.11586619750491245</v>
      </c>
      <c r="AJ107" s="265">
        <f t="shared" si="137"/>
        <v>-0.44946894525959635</v>
      </c>
      <c r="AK107" s="265">
        <f t="shared" si="137"/>
        <v>-0.40093322640727902</v>
      </c>
      <c r="AL107" s="265">
        <f t="shared" si="137"/>
        <v>-0.27019019235624064</v>
      </c>
      <c r="AM107" s="265">
        <f t="shared" si="137"/>
        <v>-0.23844380721941127</v>
      </c>
      <c r="AN107" s="265">
        <f t="shared" si="137"/>
        <v>-0.14674239412176282</v>
      </c>
      <c r="AO107" s="265">
        <f t="shared" si="137"/>
        <v>-0.13037283157868573</v>
      </c>
      <c r="AP107" s="265">
        <f t="shared" si="137"/>
        <v>-0.22671792804803648</v>
      </c>
      <c r="AQ107" s="265">
        <f t="shared" si="137"/>
        <v>9.0705222445888634E-2</v>
      </c>
      <c r="AR107" s="265">
        <f t="shared" si="137"/>
        <v>-0.10622421503275792</v>
      </c>
      <c r="AS107" s="265">
        <f t="shared" si="137"/>
        <v>-3.8789009679964681E-2</v>
      </c>
      <c r="AT107" s="265">
        <f t="shared" si="137"/>
        <v>-0.13674702132947025</v>
      </c>
      <c r="AU107" s="265">
        <f t="shared" si="137"/>
        <v>-8.7817392431641106E-2</v>
      </c>
      <c r="AV107" s="265">
        <f t="shared" si="137"/>
        <v>9.787014786393966E-2</v>
      </c>
      <c r="AW107" s="265">
        <f t="shared" si="137"/>
        <v>4.276798555034933E-3</v>
      </c>
      <c r="AX107" s="265">
        <f t="shared" si="137"/>
        <v>-0.10157179322475673</v>
      </c>
      <c r="AY107" s="265">
        <f t="shared" si="137"/>
        <v>-6.4108197642737452E-2</v>
      </c>
      <c r="AZ107" s="265">
        <f t="shared" si="137"/>
        <v>4.809697999341922E-2</v>
      </c>
      <c r="BA107" s="265">
        <f t="shared" si="137"/>
        <v>-1.4873921695884196E-2</v>
      </c>
      <c r="BB107" s="265">
        <f t="shared" si="137"/>
        <v>-5.4062354984515504E-2</v>
      </c>
      <c r="BC107" s="265">
        <f t="shared" si="137"/>
        <v>-7.7232613429149444E-2</v>
      </c>
      <c r="BD107" s="265">
        <f t="shared" si="137"/>
        <v>1.1956675810651518E-3</v>
      </c>
      <c r="BE107" s="265">
        <f t="shared" si="137"/>
        <v>-2.5477112904778165E-3</v>
      </c>
      <c r="BF107" s="265">
        <f t="shared" si="137"/>
        <v>4.5776388305366345E-2</v>
      </c>
      <c r="BG107" s="265">
        <f t="shared" si="137"/>
        <v>-5.6518982278608632E-2</v>
      </c>
      <c r="BH107" s="1767">
        <f t="shared" si="137"/>
        <v>0.13756651634590233</v>
      </c>
      <c r="BI107" s="262"/>
    </row>
    <row r="108" spans="18:64" ht="17.100000000000001" customHeight="1">
      <c r="S108" s="1080"/>
      <c r="T108" s="1075" t="s">
        <v>1066</v>
      </c>
      <c r="U108" s="1075"/>
      <c r="W108" s="1080"/>
      <c r="X108" s="1075" t="s">
        <v>1078</v>
      </c>
      <c r="Y108" s="1726"/>
      <c r="Z108" s="284"/>
      <c r="AA108" s="1742"/>
      <c r="AB108" s="265">
        <f t="shared" ref="AB108:BH108" si="138">IF(OR(AB31="NO",AA31="NO"),"-",AB31/AA31-1)</f>
        <v>-0.13720109760878085</v>
      </c>
      <c r="AC108" s="265">
        <f t="shared" si="138"/>
        <v>-0.1535665606542479</v>
      </c>
      <c r="AD108" s="265">
        <f t="shared" si="138"/>
        <v>5.0187869028448517E-2</v>
      </c>
      <c r="AE108" s="265">
        <f t="shared" si="138"/>
        <v>-2.8622540250447193E-2</v>
      </c>
      <c r="AF108" s="265">
        <f t="shared" si="138"/>
        <v>4.4198895027624419E-2</v>
      </c>
      <c r="AG108" s="265">
        <f t="shared" si="138"/>
        <v>0.19999999999999996</v>
      </c>
      <c r="AH108" s="265">
        <f t="shared" si="138"/>
        <v>0.33333333333333326</v>
      </c>
      <c r="AI108" s="265">
        <f t="shared" si="138"/>
        <v>1.125</v>
      </c>
      <c r="AJ108" s="265">
        <f t="shared" si="138"/>
        <v>0.58823529411764697</v>
      </c>
      <c r="AK108" s="265">
        <f t="shared" si="138"/>
        <v>0.58988888888888891</v>
      </c>
      <c r="AL108" s="265">
        <f t="shared" si="138"/>
        <v>0.11775805437137477</v>
      </c>
      <c r="AM108" s="265">
        <f t="shared" si="138"/>
        <v>-9.2326289025050912E-3</v>
      </c>
      <c r="AN108" s="265">
        <f t="shared" si="138"/>
        <v>-1.042957814596801E-2</v>
      </c>
      <c r="AO108" s="265">
        <f t="shared" si="138"/>
        <v>-1.7846149029618896E-3</v>
      </c>
      <c r="AP108" s="265">
        <f t="shared" si="138"/>
        <v>3.1150850417129394E-2</v>
      </c>
      <c r="AQ108" s="265">
        <f t="shared" si="138"/>
        <v>-9.2189483491175062E-2</v>
      </c>
      <c r="AR108" s="265">
        <f t="shared" si="138"/>
        <v>3.3238802989613125E-2</v>
      </c>
      <c r="AS108" s="265">
        <f t="shared" si="138"/>
        <v>-0.40648400118653027</v>
      </c>
      <c r="AT108" s="265">
        <f t="shared" si="138"/>
        <v>-0.67833957784619958</v>
      </c>
      <c r="AU108" s="265">
        <f t="shared" si="138"/>
        <v>0.48575712143928063</v>
      </c>
      <c r="AV108" s="265">
        <f t="shared" si="138"/>
        <v>-0.39843204222618955</v>
      </c>
      <c r="AW108" s="265">
        <f t="shared" si="138"/>
        <v>4.6451612903225747E-2</v>
      </c>
      <c r="AX108" s="265">
        <f t="shared" si="138"/>
        <v>-0.15462392108508016</v>
      </c>
      <c r="AY108" s="265">
        <f t="shared" si="138"/>
        <v>0.17852975495915979</v>
      </c>
      <c r="AZ108" s="265">
        <f t="shared" si="138"/>
        <v>0.2764851485148514</v>
      </c>
      <c r="BA108" s="265">
        <f t="shared" si="138"/>
        <v>0.33963544696529002</v>
      </c>
      <c r="BB108" s="265">
        <f t="shared" si="138"/>
        <v>-0.2169790837374248</v>
      </c>
      <c r="BC108" s="265">
        <f t="shared" si="138"/>
        <v>0.10573990202421646</v>
      </c>
      <c r="BD108" s="265">
        <f t="shared" si="138"/>
        <v>-7.2055504472122167E-2</v>
      </c>
      <c r="BE108" s="265">
        <f t="shared" si="138"/>
        <v>0.15386001261147642</v>
      </c>
      <c r="BF108" s="265">
        <f t="shared" si="138"/>
        <v>7.7835896635178203E-2</v>
      </c>
      <c r="BG108" s="265">
        <f t="shared" si="138"/>
        <v>-0.10314356077067943</v>
      </c>
      <c r="BH108" s="1767">
        <f t="shared" si="138"/>
        <v>-0.25512841221127425</v>
      </c>
      <c r="BI108" s="262"/>
    </row>
    <row r="109" spans="18:64" ht="17.100000000000001" customHeight="1">
      <c r="S109" s="1080"/>
      <c r="T109" s="1075" t="s">
        <v>1057</v>
      </c>
      <c r="U109" s="1075"/>
      <c r="W109" s="1080"/>
      <c r="X109" s="1075" t="s">
        <v>1059</v>
      </c>
      <c r="Y109" s="1726"/>
      <c r="Z109" s="284"/>
      <c r="AA109" s="1742"/>
      <c r="AB109" s="265">
        <f t="shared" ref="AB109:BH109" si="139">IF(OR(AB32="NO",AA32="NO"),"-",AB32/AA32-1)</f>
        <v>0.11764705882352966</v>
      </c>
      <c r="AC109" s="265">
        <f t="shared" si="139"/>
        <v>0.10526315789473673</v>
      </c>
      <c r="AD109" s="265">
        <f t="shared" si="139"/>
        <v>0</v>
      </c>
      <c r="AE109" s="265">
        <f t="shared" si="139"/>
        <v>-4.7619047619047672E-2</v>
      </c>
      <c r="AF109" s="265">
        <f t="shared" si="139"/>
        <v>0.10000000000000031</v>
      </c>
      <c r="AG109" s="265">
        <f t="shared" si="139"/>
        <v>6.5890294434559404E-2</v>
      </c>
      <c r="AH109" s="265">
        <f t="shared" si="139"/>
        <v>0.209514503726693</v>
      </c>
      <c r="AI109" s="265">
        <f t="shared" si="139"/>
        <v>1.268015078818685E-3</v>
      </c>
      <c r="AJ109" s="265">
        <f t="shared" si="139"/>
        <v>2.2903534937054548E-2</v>
      </c>
      <c r="AK109" s="265">
        <f t="shared" si="139"/>
        <v>0.11192902266614779</v>
      </c>
      <c r="AL109" s="265">
        <f t="shared" si="139"/>
        <v>-0.27162775826621244</v>
      </c>
      <c r="AM109" s="265">
        <f t="shared" si="139"/>
        <v>2.5917979925732748E-2</v>
      </c>
      <c r="AN109" s="265">
        <f t="shared" si="139"/>
        <v>5.9335151018407029E-3</v>
      </c>
      <c r="AO109" s="265">
        <f t="shared" si="139"/>
        <v>0.10127627434507969</v>
      </c>
      <c r="AP109" s="265">
        <f t="shared" si="139"/>
        <v>-0.10927384096665771</v>
      </c>
      <c r="AQ109" s="265">
        <f t="shared" si="139"/>
        <v>-0.1578287803250914</v>
      </c>
      <c r="AR109" s="265">
        <f t="shared" si="139"/>
        <v>-6.7363220424261239E-2</v>
      </c>
      <c r="AS109" s="265">
        <f t="shared" si="139"/>
        <v>-0.21563630207865747</v>
      </c>
      <c r="AT109" s="265">
        <f t="shared" si="139"/>
        <v>-0.38808085970330453</v>
      </c>
      <c r="AU109" s="265">
        <f t="shared" si="139"/>
        <v>6.9583087554450085E-2</v>
      </c>
      <c r="AV109" s="265">
        <f t="shared" si="139"/>
        <v>-0.16314929382931964</v>
      </c>
      <c r="AW109" s="265">
        <f t="shared" si="139"/>
        <v>-9.5406241680240589E-2</v>
      </c>
      <c r="AX109" s="265">
        <f t="shared" si="139"/>
        <v>-6.3945315441341632E-3</v>
      </c>
      <c r="AY109" s="265">
        <f t="shared" si="139"/>
        <v>-6.9567888447592319E-2</v>
      </c>
      <c r="AZ109" s="265">
        <f t="shared" si="139"/>
        <v>7.7086536603416578E-2</v>
      </c>
      <c r="BA109" s="265">
        <f t="shared" si="139"/>
        <v>5.8882195968570805E-2</v>
      </c>
      <c r="BB109" s="265">
        <f t="shared" si="139"/>
        <v>3.9329730535371921E-2</v>
      </c>
      <c r="BC109" s="265">
        <f t="shared" si="139"/>
        <v>-0.13698619876566853</v>
      </c>
      <c r="BD109" s="265">
        <f t="shared" si="139"/>
        <v>-6.8121551101194888E-2</v>
      </c>
      <c r="BE109" s="265">
        <f t="shared" si="139"/>
        <v>8.6589680042551631E-2</v>
      </c>
      <c r="BF109" s="265">
        <f t="shared" si="139"/>
        <v>-0.12481151582891514</v>
      </c>
      <c r="BG109" s="265">
        <f t="shared" si="139"/>
        <v>-3.9828328831024162E-3</v>
      </c>
      <c r="BH109" s="1767">
        <f t="shared" si="139"/>
        <v>-8.7856657170914176E-2</v>
      </c>
      <c r="BI109" s="262"/>
    </row>
    <row r="110" spans="18:64" ht="17.100000000000001" customHeight="1">
      <c r="S110" s="1080"/>
      <c r="T110" s="1075" t="s">
        <v>1058</v>
      </c>
      <c r="U110" s="1075"/>
      <c r="W110" s="1080"/>
      <c r="X110" s="1075" t="s">
        <v>293</v>
      </c>
      <c r="Y110" s="1726"/>
      <c r="Z110" s="2403"/>
      <c r="AA110" s="1742"/>
      <c r="AB110" s="265">
        <f t="shared" ref="AB110:BH110" si="140">IF(OR(AB33="NO",AA33="NO"),"-",AB33/AA33-1)</f>
        <v>0.11764705882352944</v>
      </c>
      <c r="AC110" s="265">
        <f t="shared" si="140"/>
        <v>0.10526315789473673</v>
      </c>
      <c r="AD110" s="265">
        <f t="shared" si="140"/>
        <v>0</v>
      </c>
      <c r="AE110" s="265">
        <f t="shared" si="140"/>
        <v>-4.7619047619047561E-2</v>
      </c>
      <c r="AF110" s="265">
        <f t="shared" si="140"/>
        <v>0.10000000000000009</v>
      </c>
      <c r="AG110" s="265">
        <f t="shared" si="140"/>
        <v>1.90574553028988</v>
      </c>
      <c r="AH110" s="265">
        <f t="shared" si="140"/>
        <v>0.29949223416965376</v>
      </c>
      <c r="AI110" s="265">
        <f t="shared" si="140"/>
        <v>0.21054083250971067</v>
      </c>
      <c r="AJ110" s="265">
        <f t="shared" si="140"/>
        <v>0.33895228511211961</v>
      </c>
      <c r="AK110" s="265">
        <f t="shared" si="140"/>
        <v>1.0385912369219152E-2</v>
      </c>
      <c r="AL110" s="265">
        <f t="shared" si="140"/>
        <v>-6.0672832661997966E-2</v>
      </c>
      <c r="AM110" s="265">
        <f t="shared" si="140"/>
        <v>9.5454817116902069E-2</v>
      </c>
      <c r="AN110" s="265">
        <f t="shared" si="140"/>
        <v>-5.3792729068178446E-2</v>
      </c>
      <c r="AO110" s="265">
        <f t="shared" si="140"/>
        <v>-4.6934889372907129E-3</v>
      </c>
      <c r="AP110" s="265">
        <f t="shared" si="140"/>
        <v>-0.16273963714623796</v>
      </c>
      <c r="AQ110" s="265">
        <f t="shared" si="140"/>
        <v>-0.1957496747989983</v>
      </c>
      <c r="AR110" s="265">
        <f t="shared" si="140"/>
        <v>-0.3614818136985446</v>
      </c>
      <c r="AS110" s="265">
        <f t="shared" si="140"/>
        <v>-0.19037628584815081</v>
      </c>
      <c r="AT110" s="265">
        <f t="shared" si="140"/>
        <v>-0.32621559076246121</v>
      </c>
      <c r="AU110" s="265">
        <f t="shared" si="140"/>
        <v>0.34849126094794292</v>
      </c>
      <c r="AV110" s="265">
        <f t="shared" si="140"/>
        <v>-0.26389284978363869</v>
      </c>
      <c r="AW110" s="265">
        <f t="shared" si="140"/>
        <v>-0.13072626900752449</v>
      </c>
      <c r="AX110" s="265">
        <f t="shared" si="140"/>
        <v>-1.2808010654652868E-2</v>
      </c>
      <c r="AY110" s="265">
        <f t="shared" si="140"/>
        <v>0.12497538361093397</v>
      </c>
      <c r="AZ110" s="265">
        <f t="shared" si="140"/>
        <v>9.6335384862600293E-4</v>
      </c>
      <c r="BA110" s="265">
        <f t="shared" si="140"/>
        <v>-0.18120748428264766</v>
      </c>
      <c r="BB110" s="265">
        <f t="shared" si="140"/>
        <v>3.8730666785592671E-2</v>
      </c>
      <c r="BC110" s="265">
        <f t="shared" si="140"/>
        <v>2.6122182766154411E-2</v>
      </c>
      <c r="BD110" s="265">
        <f t="shared" si="140"/>
        <v>-0.11838663230276103</v>
      </c>
      <c r="BE110" s="265">
        <f t="shared" si="140"/>
        <v>-5.6893505464271299E-2</v>
      </c>
      <c r="BF110" s="265">
        <f t="shared" si="140"/>
        <v>-7.2988699443743754E-2</v>
      </c>
      <c r="BG110" s="265">
        <f t="shared" si="140"/>
        <v>-6.4282433170765318E-2</v>
      </c>
      <c r="BH110" s="1767">
        <f t="shared" si="140"/>
        <v>-0.41653075897867564</v>
      </c>
      <c r="BI110" s="262"/>
    </row>
    <row r="111" spans="18:64" ht="17.100000000000001" customHeight="1">
      <c r="S111" s="1725"/>
      <c r="T111" s="1075" t="s">
        <v>1047</v>
      </c>
      <c r="U111" s="1075"/>
      <c r="W111" s="1725"/>
      <c r="X111" s="1800" t="s">
        <v>852</v>
      </c>
      <c r="Y111" s="1799"/>
      <c r="Z111" s="284"/>
      <c r="AA111" s="1742"/>
      <c r="AB111" s="265">
        <f t="shared" ref="AB111:BH111" si="141">IF(OR(AB34="NO",AA34="NO"),"-",AB34/AA34-1)</f>
        <v>0.11764705882352988</v>
      </c>
      <c r="AC111" s="265">
        <f t="shared" si="141"/>
        <v>0.10526315789473695</v>
      </c>
      <c r="AD111" s="265">
        <f t="shared" si="141"/>
        <v>0</v>
      </c>
      <c r="AE111" s="265">
        <f t="shared" si="141"/>
        <v>-4.7619047619048005E-2</v>
      </c>
      <c r="AF111" s="265">
        <f t="shared" si="141"/>
        <v>0.10000000000000009</v>
      </c>
      <c r="AG111" s="265">
        <f t="shared" si="141"/>
        <v>-0.1116751269035533</v>
      </c>
      <c r="AH111" s="265">
        <f t="shared" si="141"/>
        <v>-0.3828571428571429</v>
      </c>
      <c r="AI111" s="265">
        <f t="shared" si="141"/>
        <v>-0.18518518518518523</v>
      </c>
      <c r="AJ111" s="265">
        <f t="shared" si="141"/>
        <v>-0.27272727272727271</v>
      </c>
      <c r="AK111" s="265">
        <f t="shared" si="141"/>
        <v>-0.4375</v>
      </c>
      <c r="AL111" s="265">
        <f t="shared" si="141"/>
        <v>-8.333333333333337E-2</v>
      </c>
      <c r="AM111" s="265">
        <f t="shared" si="141"/>
        <v>9.0909090909090828E-2</v>
      </c>
      <c r="AN111" s="265">
        <f t="shared" si="141"/>
        <v>-5.555555555555558E-2</v>
      </c>
      <c r="AO111" s="265">
        <f t="shared" si="141"/>
        <v>-5.8823529411764719E-2</v>
      </c>
      <c r="AP111" s="265">
        <f t="shared" si="141"/>
        <v>0.27499999999999969</v>
      </c>
      <c r="AQ111" s="265">
        <f t="shared" si="141"/>
        <v>0.40122549019607856</v>
      </c>
      <c r="AR111" s="265">
        <f t="shared" si="141"/>
        <v>-0.12261675704040587</v>
      </c>
      <c r="AS111" s="265">
        <f t="shared" si="141"/>
        <v>7.4561403508772495E-2</v>
      </c>
      <c r="AT111" s="265">
        <f t="shared" si="141"/>
        <v>-0.81076066790352508</v>
      </c>
      <c r="AU111" s="265">
        <f t="shared" si="141"/>
        <v>-0.18627450980392113</v>
      </c>
      <c r="AV111" s="265">
        <f t="shared" si="141"/>
        <v>-0.30120481927710852</v>
      </c>
      <c r="AW111" s="265">
        <f t="shared" si="141"/>
        <v>-6.8965517241379337E-2</v>
      </c>
      <c r="AX111" s="265">
        <f t="shared" si="141"/>
        <v>-0.24629629629629668</v>
      </c>
      <c r="AY111" s="265">
        <f t="shared" si="141"/>
        <v>-0.33660933660933634</v>
      </c>
      <c r="AZ111" s="265">
        <f t="shared" si="141"/>
        <v>-0.1481481481481487</v>
      </c>
      <c r="BA111" s="265">
        <f t="shared" si="141"/>
        <v>-4.3478260869564633E-2</v>
      </c>
      <c r="BB111" s="265">
        <f t="shared" si="141"/>
        <v>-0.1886363788084553</v>
      </c>
      <c r="BC111" s="265">
        <f t="shared" si="141"/>
        <v>0.11932774975264926</v>
      </c>
      <c r="BD111" s="265">
        <f t="shared" si="141"/>
        <v>-0.11861861313147315</v>
      </c>
      <c r="BE111" s="265">
        <f t="shared" si="141"/>
        <v>0.29585462559203779</v>
      </c>
      <c r="BF111" s="265">
        <f t="shared" si="141"/>
        <v>-0.12313760061320178</v>
      </c>
      <c r="BG111" s="265">
        <f t="shared" si="141"/>
        <v>-0.28255872063968035</v>
      </c>
      <c r="BH111" s="1767">
        <f t="shared" si="141"/>
        <v>-0.30342713847868463</v>
      </c>
      <c r="BI111" s="262"/>
    </row>
    <row r="112" spans="18:64" ht="17.100000000000001" customHeight="1">
      <c r="S112" s="1082" t="s">
        <v>460</v>
      </c>
      <c r="T112" s="27"/>
      <c r="U112" s="1083"/>
      <c r="W112" s="1082" t="s">
        <v>460</v>
      </c>
      <c r="X112" s="27"/>
      <c r="Y112" s="2392"/>
      <c r="Z112" s="284"/>
      <c r="AA112" s="1745"/>
      <c r="AB112" s="277">
        <f t="shared" ref="AB112:BH112" si="142">AB35/AA35-1</f>
        <v>0</v>
      </c>
      <c r="AC112" s="277">
        <f t="shared" si="142"/>
        <v>0</v>
      </c>
      <c r="AD112" s="277">
        <f t="shared" si="142"/>
        <v>0.33333333333333326</v>
      </c>
      <c r="AE112" s="277">
        <f t="shared" si="142"/>
        <v>0.74999999999999956</v>
      </c>
      <c r="AF112" s="277">
        <f t="shared" si="142"/>
        <v>1.6428571428571428</v>
      </c>
      <c r="AG112" s="277">
        <f t="shared" si="142"/>
        <v>-4.6707137754348982E-2</v>
      </c>
      <c r="AH112" s="277">
        <f t="shared" si="142"/>
        <v>-9.6943383920630399E-2</v>
      </c>
      <c r="AI112" s="277">
        <f t="shared" si="142"/>
        <v>0.11116697680245213</v>
      </c>
      <c r="AJ112" s="277">
        <f t="shared" si="142"/>
        <v>0.66857342616118975</v>
      </c>
      <c r="AK112" s="277">
        <f t="shared" si="142"/>
        <v>-6.2198674459961745E-2</v>
      </c>
      <c r="AL112" s="277">
        <f t="shared" si="142"/>
        <v>2.6366613976997355E-2</v>
      </c>
      <c r="AM112" s="277">
        <f t="shared" si="142"/>
        <v>0.25341857298422532</v>
      </c>
      <c r="AN112" s="277">
        <f t="shared" si="142"/>
        <v>0.13593235287457217</v>
      </c>
      <c r="AO112" s="277">
        <f t="shared" si="142"/>
        <v>0.16082356103925943</v>
      </c>
      <c r="AP112" s="277">
        <f t="shared" si="142"/>
        <v>2.1111238721667118</v>
      </c>
      <c r="AQ112" s="277">
        <f t="shared" si="142"/>
        <v>-5.0596706125862645E-2</v>
      </c>
      <c r="AR112" s="277">
        <f t="shared" si="142"/>
        <v>0.13045143342193355</v>
      </c>
      <c r="AS112" s="277">
        <f t="shared" si="142"/>
        <v>-6.6550636105925709E-2</v>
      </c>
      <c r="AT112" s="277">
        <f t="shared" si="142"/>
        <v>-8.3911005785009873E-2</v>
      </c>
      <c r="AU112" s="277">
        <f t="shared" si="142"/>
        <v>0.13827691196750158</v>
      </c>
      <c r="AV112" s="277">
        <f t="shared" si="142"/>
        <v>0.17244051095969137</v>
      </c>
      <c r="AW112" s="277">
        <f t="shared" si="142"/>
        <v>-0.16195468143268821</v>
      </c>
      <c r="AX112" s="277">
        <f t="shared" si="142"/>
        <v>7.5570412089817962E-2</v>
      </c>
      <c r="AY112" s="277">
        <f t="shared" si="142"/>
        <v>-0.30744373317097806</v>
      </c>
      <c r="AZ112" s="277">
        <f t="shared" si="142"/>
        <v>-0.49660985045308925</v>
      </c>
      <c r="BA112" s="277">
        <f t="shared" si="142"/>
        <v>0.10886930920802684</v>
      </c>
      <c r="BB112" s="277">
        <f t="shared" si="142"/>
        <v>-0.30038374871066764</v>
      </c>
      <c r="BC112" s="277">
        <f t="shared" si="142"/>
        <v>-0.32145964039623376</v>
      </c>
      <c r="BD112" s="278">
        <f t="shared" si="142"/>
        <v>-6.9656441404450709E-2</v>
      </c>
      <c r="BE112" s="278">
        <f t="shared" si="142"/>
        <v>0.14000854566427634</v>
      </c>
      <c r="BF112" s="278">
        <f t="shared" si="142"/>
        <v>0.13229759812618469</v>
      </c>
      <c r="BG112" s="278">
        <f t="shared" si="142"/>
        <v>1.4408359839927609E-2</v>
      </c>
      <c r="BH112" s="1771">
        <f t="shared" si="142"/>
        <v>-0.38718490045471521</v>
      </c>
      <c r="BI112" s="262"/>
    </row>
    <row r="113" spans="2:65" ht="17.100000000000001" customHeight="1">
      <c r="S113" s="1082"/>
      <c r="T113" s="1076" t="s">
        <v>1057</v>
      </c>
      <c r="U113" s="1076"/>
      <c r="W113" s="1082"/>
      <c r="X113" s="1075" t="s">
        <v>1059</v>
      </c>
      <c r="Y113" s="1726"/>
      <c r="Z113" s="2403"/>
      <c r="AA113" s="1739"/>
      <c r="AB113" s="279">
        <f t="shared" ref="AB113:BH113" si="143">IF(OR(AB36="NO",AA36="NO"),"-",AB36/AA36-1)</f>
        <v>0</v>
      </c>
      <c r="AC113" s="279">
        <f t="shared" si="143"/>
        <v>0</v>
      </c>
      <c r="AD113" s="279">
        <f t="shared" si="143"/>
        <v>0.33333333333333326</v>
      </c>
      <c r="AE113" s="279">
        <f t="shared" si="143"/>
        <v>0.75</v>
      </c>
      <c r="AF113" s="279">
        <f t="shared" si="143"/>
        <v>1.6428571428571423</v>
      </c>
      <c r="AG113" s="279">
        <f t="shared" si="143"/>
        <v>3.9558038143612251E-3</v>
      </c>
      <c r="AH113" s="279">
        <f t="shared" si="143"/>
        <v>-0.2643292338880725</v>
      </c>
      <c r="AI113" s="279">
        <f t="shared" si="143"/>
        <v>-4.4987541285180788E-2</v>
      </c>
      <c r="AJ113" s="279">
        <f t="shared" si="143"/>
        <v>0.78253200818654522</v>
      </c>
      <c r="AK113" s="279">
        <f t="shared" si="143"/>
        <v>-0.52949743521128245</v>
      </c>
      <c r="AL113" s="279">
        <f t="shared" si="143"/>
        <v>0.17759067485712654</v>
      </c>
      <c r="AM113" s="279">
        <f t="shared" si="143"/>
        <v>0.42051455996848808</v>
      </c>
      <c r="AN113" s="279">
        <f t="shared" si="143"/>
        <v>-0.217351625799316</v>
      </c>
      <c r="AO113" s="279">
        <f t="shared" si="143"/>
        <v>0.39284637572437964</v>
      </c>
      <c r="AP113" s="279">
        <f t="shared" si="143"/>
        <v>-0.11288522924362598</v>
      </c>
      <c r="AQ113" s="279">
        <f t="shared" si="143"/>
        <v>0.19945856843650289</v>
      </c>
      <c r="AR113" s="279">
        <f t="shared" si="143"/>
        <v>0.26921343080692872</v>
      </c>
      <c r="AS113" s="279">
        <f t="shared" si="143"/>
        <v>-7.2890234072835791E-2</v>
      </c>
      <c r="AT113" s="279">
        <f t="shared" si="143"/>
        <v>-0.19868570867244084</v>
      </c>
      <c r="AU113" s="279">
        <f t="shared" si="143"/>
        <v>4.7004942394058835E-2</v>
      </c>
      <c r="AV113" s="279">
        <f t="shared" si="143"/>
        <v>-8.3222353677957828E-2</v>
      </c>
      <c r="AW113" s="279">
        <f t="shared" si="143"/>
        <v>1.2635925158163364E-2</v>
      </c>
      <c r="AX113" s="279">
        <f t="shared" si="143"/>
        <v>-0.37486921707538579</v>
      </c>
      <c r="AY113" s="279">
        <f t="shared" si="143"/>
        <v>0.22612215544048331</v>
      </c>
      <c r="AZ113" s="279">
        <f t="shared" si="143"/>
        <v>9.6319537076563044E-2</v>
      </c>
      <c r="BA113" s="279">
        <f t="shared" si="143"/>
        <v>0.26918185974924014</v>
      </c>
      <c r="BB113" s="279">
        <f t="shared" si="143"/>
        <v>5.1098322260084705E-2</v>
      </c>
      <c r="BC113" s="279">
        <f t="shared" si="143"/>
        <v>0.20836265109114827</v>
      </c>
      <c r="BD113" s="280">
        <f t="shared" si="143"/>
        <v>9.5486214958883986E-2</v>
      </c>
      <c r="BE113" s="280">
        <f t="shared" si="143"/>
        <v>0.17876678583011651</v>
      </c>
      <c r="BF113" s="280">
        <f t="shared" si="143"/>
        <v>0.11721601761602973</v>
      </c>
      <c r="BG113" s="280">
        <f t="shared" si="143"/>
        <v>4.0062596291050134E-2</v>
      </c>
      <c r="BH113" s="1772">
        <f t="shared" si="143"/>
        <v>-0.39171045478199273</v>
      </c>
      <c r="BI113" s="266"/>
    </row>
    <row r="114" spans="2:65" ht="17.100000000000001" customHeight="1">
      <c r="S114" s="1082"/>
      <c r="T114" s="1076" t="s">
        <v>1046</v>
      </c>
      <c r="U114" s="1076"/>
      <c r="W114" s="1082"/>
      <c r="X114" s="1800" t="s">
        <v>853</v>
      </c>
      <c r="Y114" s="1799"/>
      <c r="Z114" s="2403"/>
      <c r="AA114" s="1739"/>
      <c r="AB114" s="279">
        <f t="shared" ref="AB114:BH114" si="144">IF(OR(AB37="NO",AA37="NO"),"-",AB37/AA37-1)</f>
        <v>0</v>
      </c>
      <c r="AC114" s="279">
        <f t="shared" si="144"/>
        <v>0</v>
      </c>
      <c r="AD114" s="279">
        <f t="shared" si="144"/>
        <v>0.33333333333333348</v>
      </c>
      <c r="AE114" s="279">
        <f t="shared" si="144"/>
        <v>0.75000000000000044</v>
      </c>
      <c r="AF114" s="279">
        <f t="shared" si="144"/>
        <v>1.6428571428571428</v>
      </c>
      <c r="AG114" s="279">
        <f t="shared" si="144"/>
        <v>0</v>
      </c>
      <c r="AH114" s="279">
        <f t="shared" si="144"/>
        <v>0</v>
      </c>
      <c r="AI114" s="279">
        <f t="shared" si="144"/>
        <v>1</v>
      </c>
      <c r="AJ114" s="279">
        <f t="shared" si="144"/>
        <v>0.49999999999999956</v>
      </c>
      <c r="AK114" s="279">
        <f t="shared" si="144"/>
        <v>1.3333333333333339</v>
      </c>
      <c r="AL114" s="279">
        <f t="shared" si="144"/>
        <v>0</v>
      </c>
      <c r="AM114" s="279">
        <f t="shared" si="144"/>
        <v>0.28571428571428603</v>
      </c>
      <c r="AN114" s="279">
        <f t="shared" si="144"/>
        <v>-0.11111111111111127</v>
      </c>
      <c r="AO114" s="279">
        <f t="shared" si="144"/>
        <v>1.2499999999999956E-2</v>
      </c>
      <c r="AP114" s="279">
        <f t="shared" si="144"/>
        <v>7.9012345679012341</v>
      </c>
      <c r="AQ114" s="279">
        <f t="shared" si="144"/>
        <v>-9.4313453536754355E-2</v>
      </c>
      <c r="AR114" s="279">
        <f t="shared" si="144"/>
        <v>9.3415007656967308E-2</v>
      </c>
      <c r="AS114" s="279">
        <f t="shared" si="144"/>
        <v>-4.2016806722684485E-3</v>
      </c>
      <c r="AT114" s="279">
        <f t="shared" si="144"/>
        <v>-6.0478199718705827E-2</v>
      </c>
      <c r="AU114" s="279">
        <f t="shared" si="144"/>
        <v>0.15119760479041844</v>
      </c>
      <c r="AV114" s="279">
        <f t="shared" si="144"/>
        <v>0.21066319895968877</v>
      </c>
      <c r="AW114" s="279">
        <f t="shared" si="144"/>
        <v>-0.1793770139634806</v>
      </c>
      <c r="AX114" s="279">
        <f t="shared" si="144"/>
        <v>0.13089005235602102</v>
      </c>
      <c r="AY114" s="279">
        <f t="shared" si="144"/>
        <v>-0.35086342592592579</v>
      </c>
      <c r="AZ114" s="279">
        <f t="shared" si="144"/>
        <v>-0.58099612376839593</v>
      </c>
      <c r="BA114" s="279">
        <f t="shared" si="144"/>
        <v>6.8085122615733074E-2</v>
      </c>
      <c r="BB114" s="279">
        <f t="shared" si="144"/>
        <v>-0.45776892247494216</v>
      </c>
      <c r="BC114" s="279">
        <f t="shared" si="144"/>
        <v>-0.75238795647401768</v>
      </c>
      <c r="BD114" s="280">
        <f t="shared" si="144"/>
        <v>-0.6676557913098109</v>
      </c>
      <c r="BE114" s="280">
        <f t="shared" si="144"/>
        <v>-0.21565177826869397</v>
      </c>
      <c r="BF114" s="280">
        <f t="shared" si="144"/>
        <v>0.58070283317136573</v>
      </c>
      <c r="BG114" s="280">
        <f t="shared" si="144"/>
        <v>-0.14302174852369287</v>
      </c>
      <c r="BH114" s="1772">
        <f t="shared" si="144"/>
        <v>-0.29411764705882326</v>
      </c>
      <c r="BI114" s="266"/>
    </row>
    <row r="115" spans="2:65" ht="17.100000000000001" customHeight="1" thickBot="1">
      <c r="S115" s="1082"/>
      <c r="T115" s="1084" t="s">
        <v>1058</v>
      </c>
      <c r="U115" s="1084"/>
      <c r="W115" s="1082"/>
      <c r="X115" s="1084" t="s">
        <v>293</v>
      </c>
      <c r="Y115" s="2393"/>
      <c r="Z115" s="2403"/>
      <c r="AA115" s="1746"/>
      <c r="AB115" s="282">
        <f t="shared" ref="AB115:BH115" si="145">IF(OR(AB38="NO",AA38="NO"),"-",AB38/AA38-1)</f>
        <v>0</v>
      </c>
      <c r="AC115" s="282">
        <f t="shared" si="145"/>
        <v>0</v>
      </c>
      <c r="AD115" s="282">
        <f t="shared" si="145"/>
        <v>0.33333333333333304</v>
      </c>
      <c r="AE115" s="282">
        <f t="shared" si="145"/>
        <v>0.75</v>
      </c>
      <c r="AF115" s="282">
        <f t="shared" si="145"/>
        <v>1.6428571428571432</v>
      </c>
      <c r="AG115" s="282">
        <f t="shared" si="145"/>
        <v>-0.58961798703967983</v>
      </c>
      <c r="AH115" s="282">
        <f t="shared" si="145"/>
        <v>3.6150896568489586</v>
      </c>
      <c r="AI115" s="282">
        <f t="shared" si="145"/>
        <v>0.18487563483902281</v>
      </c>
      <c r="AJ115" s="282">
        <f t="shared" si="145"/>
        <v>0.48662093428045394</v>
      </c>
      <c r="AK115" s="282">
        <f t="shared" si="145"/>
        <v>0.26371325548722968</v>
      </c>
      <c r="AL115" s="282">
        <f t="shared" si="145"/>
        <v>-0.13124533002343652</v>
      </c>
      <c r="AM115" s="282">
        <f t="shared" si="145"/>
        <v>-0.12288023671850601</v>
      </c>
      <c r="AN115" s="282">
        <f t="shared" si="145"/>
        <v>1.9540338970496323</v>
      </c>
      <c r="AO115" s="282">
        <f t="shared" si="145"/>
        <v>0.11488468747453395</v>
      </c>
      <c r="AP115" s="282">
        <f t="shared" si="145"/>
        <v>-0.5726448870465094</v>
      </c>
      <c r="AQ115" s="282">
        <f t="shared" si="145"/>
        <v>0.20399019801328855</v>
      </c>
      <c r="AR115" s="282">
        <f t="shared" si="145"/>
        <v>0.33605345508107676</v>
      </c>
      <c r="AS115" s="282">
        <f t="shared" si="145"/>
        <v>-0.72851934828429599</v>
      </c>
      <c r="AT115" s="282">
        <f t="shared" si="145"/>
        <v>-0.25186957711976155</v>
      </c>
      <c r="AU115" s="282">
        <f t="shared" si="145"/>
        <v>0.14329844704403771</v>
      </c>
      <c r="AV115" s="282">
        <f t="shared" si="145"/>
        <v>-8.0838308720684871E-2</v>
      </c>
      <c r="AW115" s="282">
        <f t="shared" si="145"/>
        <v>-0.14427401457273581</v>
      </c>
      <c r="AX115" s="282">
        <f t="shared" si="145"/>
        <v>3.0902631029477545E-2</v>
      </c>
      <c r="AY115" s="282">
        <f t="shared" si="145"/>
        <v>0.22485927846622533</v>
      </c>
      <c r="AZ115" s="282">
        <f t="shared" si="145"/>
        <v>-0.15317259649490211</v>
      </c>
      <c r="BA115" s="282">
        <f t="shared" si="145"/>
        <v>-0.11562340239717017</v>
      </c>
      <c r="BB115" s="282">
        <f t="shared" si="145"/>
        <v>0.11873942339179311</v>
      </c>
      <c r="BC115" s="282">
        <f t="shared" si="145"/>
        <v>-3.6808412109511579E-2</v>
      </c>
      <c r="BD115" s="283">
        <f t="shared" si="145"/>
        <v>-0.11599712084899572</v>
      </c>
      <c r="BE115" s="283">
        <f t="shared" si="145"/>
        <v>1.6244500569569276E-2</v>
      </c>
      <c r="BF115" s="283">
        <f t="shared" si="145"/>
        <v>-3.1697422394936225E-3</v>
      </c>
      <c r="BG115" s="283">
        <f t="shared" si="145"/>
        <v>-0.20897644229088208</v>
      </c>
      <c r="BH115" s="1773">
        <f t="shared" si="145"/>
        <v>-0.41653075897867553</v>
      </c>
      <c r="BI115" s="266"/>
    </row>
    <row r="116" spans="2:65" ht="17.100000000000001" customHeight="1" thickTop="1" thickBot="1">
      <c r="B116" s="22" t="s">
        <v>17</v>
      </c>
      <c r="S116" s="1085" t="s">
        <v>25</v>
      </c>
      <c r="T116" s="1723"/>
      <c r="U116" s="1086"/>
      <c r="W116" s="1085" t="s">
        <v>294</v>
      </c>
      <c r="X116" s="1723"/>
      <c r="Y116" s="1723"/>
      <c r="Z116" s="284"/>
      <c r="AA116" s="1774"/>
      <c r="AB116" s="1775">
        <f t="shared" ref="AB116:BH116" si="146">AB39/AA39-1</f>
        <v>0.10556016662362433</v>
      </c>
      <c r="AC116" s="1775">
        <f t="shared" si="146"/>
        <v>5.3722713252775112E-2</v>
      </c>
      <c r="AD116" s="1775">
        <f t="shared" si="146"/>
        <v>9.0448836818327605E-2</v>
      </c>
      <c r="AE116" s="1775">
        <f t="shared" si="146"/>
        <v>9.7469737281124402E-2</v>
      </c>
      <c r="AF116" s="1775">
        <f t="shared" si="146"/>
        <v>0.19436241255676867</v>
      </c>
      <c r="AG116" s="1775">
        <f t="shared" si="146"/>
        <v>1.2410732265155433E-2</v>
      </c>
      <c r="AH116" s="1775">
        <f t="shared" si="146"/>
        <v>-1.8210895636407209E-2</v>
      </c>
      <c r="AI116" s="1775">
        <f t="shared" si="146"/>
        <v>-9.1629067118631391E-2</v>
      </c>
      <c r="AJ116" s="1775">
        <f t="shared" si="146"/>
        <v>-0.1346464192668394</v>
      </c>
      <c r="AK116" s="1775">
        <f t="shared" si="146"/>
        <v>-0.10784982466577142</v>
      </c>
      <c r="AL116" s="1775">
        <f t="shared" si="146"/>
        <v>-0.15272132917978698</v>
      </c>
      <c r="AM116" s="1775">
        <f t="shared" si="146"/>
        <v>-0.10599175326783861</v>
      </c>
      <c r="AN116" s="1775">
        <f t="shared" si="146"/>
        <v>-2.1200353485921197E-2</v>
      </c>
      <c r="AO116" s="1775">
        <f t="shared" si="146"/>
        <v>-0.10301475848804198</v>
      </c>
      <c r="AP116" s="1775">
        <f t="shared" si="146"/>
        <v>1.0411069938776052E-3</v>
      </c>
      <c r="AQ116" s="1775">
        <f t="shared" si="146"/>
        <v>5.2599141228366841E-2</v>
      </c>
      <c r="AR116" s="1775">
        <f t="shared" si="146"/>
        <v>-8.989813414907788E-3</v>
      </c>
      <c r="AS116" s="1775">
        <f t="shared" si="146"/>
        <v>-4.5925684953674328E-2</v>
      </c>
      <c r="AT116" s="1775">
        <f t="shared" si="146"/>
        <v>-0.11266927792593662</v>
      </c>
      <c r="AU116" s="1775">
        <f t="shared" si="146"/>
        <v>8.5445312696910802E-2</v>
      </c>
      <c r="AV116" s="1775">
        <f t="shared" si="146"/>
        <v>5.2612154406490141E-2</v>
      </c>
      <c r="AW116" s="1775">
        <f t="shared" si="146"/>
        <v>4.9297138048107314E-2</v>
      </c>
      <c r="AX116" s="1775">
        <f t="shared" si="146"/>
        <v>5.7948827306051998E-2</v>
      </c>
      <c r="AY116" s="1775">
        <f t="shared" si="146"/>
        <v>6.1618606074518523E-2</v>
      </c>
      <c r="AZ116" s="1775">
        <f t="shared" si="146"/>
        <v>6.5747936844295696E-2</v>
      </c>
      <c r="BA116" s="1775">
        <f t="shared" si="146"/>
        <v>5.5548435129671114E-2</v>
      </c>
      <c r="BB116" s="1775">
        <f t="shared" si="146"/>
        <v>2.5262648536008347E-2</v>
      </c>
      <c r="BC116" s="1775">
        <f t="shared" si="146"/>
        <v>2.2993825900715414E-2</v>
      </c>
      <c r="BD116" s="1776">
        <f t="shared" si="146"/>
        <v>3.9435983563134602E-2</v>
      </c>
      <c r="BE116" s="1776">
        <f t="shared" si="146"/>
        <v>3.562540210821652E-2</v>
      </c>
      <c r="BF116" s="1776">
        <f t="shared" si="146"/>
        <v>7.863266567062821E-3</v>
      </c>
      <c r="BG116" s="1776">
        <f t="shared" si="146"/>
        <v>-1.8423635871178901E-2</v>
      </c>
      <c r="BH116" s="1777">
        <f t="shared" si="146"/>
        <v>-3.8768414700793952E-2</v>
      </c>
      <c r="BI116" s="262"/>
      <c r="BK116" s="215"/>
      <c r="BL116" s="215"/>
      <c r="BM116" s="215"/>
    </row>
    <row r="117" spans="2:65" s="28" customFormat="1" ht="17.100000000000001" customHeight="1">
      <c r="V117" s="1292"/>
      <c r="Z117" s="284"/>
      <c r="AA117" s="285"/>
      <c r="AB117" s="285"/>
      <c r="AC117" s="285"/>
      <c r="AD117" s="285"/>
      <c r="AE117" s="285"/>
      <c r="AF117" s="285"/>
      <c r="AG117" s="285"/>
      <c r="AH117" s="285"/>
      <c r="AI117" s="285"/>
      <c r="AJ117" s="285"/>
      <c r="AK117" s="285"/>
      <c r="AL117" s="285"/>
      <c r="AM117" s="285"/>
      <c r="AN117" s="285"/>
      <c r="AO117" s="285"/>
      <c r="AP117" s="285"/>
      <c r="AQ117" s="285"/>
      <c r="AR117" s="285"/>
      <c r="AS117" s="285"/>
      <c r="AT117" s="285"/>
      <c r="AU117" s="285"/>
      <c r="AV117" s="285"/>
      <c r="AW117" s="285"/>
      <c r="AX117" s="285"/>
      <c r="AY117" s="285"/>
      <c r="AZ117" s="285"/>
      <c r="BA117" s="285"/>
      <c r="BB117" s="285"/>
      <c r="BC117" s="285"/>
      <c r="BD117" s="251"/>
      <c r="BE117" s="251"/>
      <c r="BF117" s="251"/>
      <c r="BG117" s="251"/>
      <c r="BH117" s="251"/>
      <c r="BI117" s="262"/>
      <c r="BK117" s="231"/>
      <c r="BL117" s="231"/>
      <c r="BM117" s="231"/>
    </row>
    <row r="118" spans="2:65" ht="15.75" thickBot="1">
      <c r="S118" s="22" t="s">
        <v>499</v>
      </c>
      <c r="W118" s="22" t="s">
        <v>899</v>
      </c>
    </row>
    <row r="119" spans="2:65">
      <c r="S119" s="1778"/>
      <c r="T119" s="1779"/>
      <c r="U119" s="1780"/>
      <c r="W119" s="1778"/>
      <c r="X119" s="1779"/>
      <c r="Y119" s="2387"/>
      <c r="Z119" s="2398"/>
      <c r="AA119" s="1747">
        <v>1990</v>
      </c>
      <c r="AB119" s="1748">
        <f>AA119+1</f>
        <v>1991</v>
      </c>
      <c r="AC119" s="1748">
        <f>AB119+1</f>
        <v>1992</v>
      </c>
      <c r="AD119" s="1748">
        <f>AC119+1</f>
        <v>1993</v>
      </c>
      <c r="AE119" s="1748">
        <f>AD119+1</f>
        <v>1994</v>
      </c>
      <c r="AF119" s="1748">
        <v>1995</v>
      </c>
      <c r="AG119" s="1748">
        <f t="shared" ref="AG119:BA119" si="147">AF119+1</f>
        <v>1996</v>
      </c>
      <c r="AH119" s="1748">
        <f t="shared" si="147"/>
        <v>1997</v>
      </c>
      <c r="AI119" s="1748">
        <f t="shared" si="147"/>
        <v>1998</v>
      </c>
      <c r="AJ119" s="1748">
        <f t="shared" si="147"/>
        <v>1999</v>
      </c>
      <c r="AK119" s="1748">
        <f t="shared" si="147"/>
        <v>2000</v>
      </c>
      <c r="AL119" s="1748">
        <f t="shared" si="147"/>
        <v>2001</v>
      </c>
      <c r="AM119" s="1748">
        <f t="shared" si="147"/>
        <v>2002</v>
      </c>
      <c r="AN119" s="1748">
        <f t="shared" si="147"/>
        <v>2003</v>
      </c>
      <c r="AO119" s="1748">
        <f t="shared" si="147"/>
        <v>2004</v>
      </c>
      <c r="AP119" s="1748">
        <f t="shared" si="147"/>
        <v>2005</v>
      </c>
      <c r="AQ119" s="1748">
        <f t="shared" si="147"/>
        <v>2006</v>
      </c>
      <c r="AR119" s="1748">
        <f t="shared" si="147"/>
        <v>2007</v>
      </c>
      <c r="AS119" s="1748">
        <f t="shared" si="147"/>
        <v>2008</v>
      </c>
      <c r="AT119" s="1748">
        <f t="shared" si="147"/>
        <v>2009</v>
      </c>
      <c r="AU119" s="1748">
        <f t="shared" si="147"/>
        <v>2010</v>
      </c>
      <c r="AV119" s="1748">
        <f t="shared" si="147"/>
        <v>2011</v>
      </c>
      <c r="AW119" s="1748">
        <f t="shared" si="147"/>
        <v>2012</v>
      </c>
      <c r="AX119" s="1748">
        <f t="shared" si="147"/>
        <v>2013</v>
      </c>
      <c r="AY119" s="1748">
        <f t="shared" si="147"/>
        <v>2014</v>
      </c>
      <c r="AZ119" s="1748">
        <f t="shared" si="147"/>
        <v>2015</v>
      </c>
      <c r="BA119" s="1748">
        <f t="shared" si="147"/>
        <v>2016</v>
      </c>
      <c r="BB119" s="1748">
        <f t="shared" ref="BB119:BH119" si="148">BA119+1</f>
        <v>2017</v>
      </c>
      <c r="BC119" s="1748">
        <f t="shared" si="148"/>
        <v>2018</v>
      </c>
      <c r="BD119" s="1748">
        <f t="shared" si="148"/>
        <v>2019</v>
      </c>
      <c r="BE119" s="1748">
        <f t="shared" si="148"/>
        <v>2020</v>
      </c>
      <c r="BF119" s="1748">
        <f t="shared" si="148"/>
        <v>2021</v>
      </c>
      <c r="BG119" s="1748">
        <f t="shared" si="148"/>
        <v>2022</v>
      </c>
      <c r="BH119" s="1749">
        <f t="shared" si="148"/>
        <v>2023</v>
      </c>
      <c r="BI119" s="188"/>
    </row>
    <row r="120" spans="2:65" ht="17.100000000000001" customHeight="1">
      <c r="S120" s="1074" t="s">
        <v>15</v>
      </c>
      <c r="T120" s="1"/>
      <c r="U120" s="2089"/>
      <c r="W120" s="1074" t="s">
        <v>15</v>
      </c>
      <c r="X120" s="1"/>
      <c r="Y120" s="1531"/>
      <c r="Z120" s="1712"/>
      <c r="AA120" s="1737"/>
      <c r="AB120" s="260"/>
      <c r="AC120" s="260"/>
      <c r="AD120" s="260"/>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1">
        <f t="shared" ref="AY120:BE120" si="149">AY5/$AX5-1</f>
        <v>0.10040959615918021</v>
      </c>
      <c r="AZ120" s="261">
        <f t="shared" si="149"/>
        <v>0.21375402018933176</v>
      </c>
      <c r="BA120" s="261">
        <f t="shared" si="149"/>
        <v>0.28923646703428907</v>
      </c>
      <c r="BB120" s="261">
        <f t="shared" si="149"/>
        <v>0.33519694787703558</v>
      </c>
      <c r="BC120" s="261">
        <f t="shared" si="149"/>
        <v>0.38003783183505013</v>
      </c>
      <c r="BD120" s="286">
        <f t="shared" si="149"/>
        <v>0.45063538566980865</v>
      </c>
      <c r="BE120" s="286">
        <f t="shared" si="149"/>
        <v>0.50544752760163436</v>
      </c>
      <c r="BF120" s="286">
        <f t="shared" ref="BF120:BH120" si="150">BF5/$AX5-1</f>
        <v>0.53197858271214948</v>
      </c>
      <c r="BG120" s="286">
        <f>BG5/$AX5-1</f>
        <v>0.49646998753963612</v>
      </c>
      <c r="BH120" s="1781">
        <f t="shared" si="150"/>
        <v>0.4378876676319412</v>
      </c>
      <c r="BI120" s="262"/>
      <c r="BM120" s="215"/>
    </row>
    <row r="121" spans="2:65" ht="17.100000000000001" customHeight="1">
      <c r="S121" s="1074"/>
      <c r="T121" s="161" t="s">
        <v>1055</v>
      </c>
      <c r="U121" s="2203"/>
      <c r="W121" s="1074"/>
      <c r="X121" s="161" t="s">
        <v>1056</v>
      </c>
      <c r="Y121" s="194"/>
      <c r="Z121" s="284"/>
      <c r="AA121" s="1738"/>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87">
        <f t="shared" ref="AY121:BE125" si="151">IF(OR(AY6="NO",$AX6="NO"),"-",AY6/$AX6-1)</f>
        <v>0.10833452610894168</v>
      </c>
      <c r="AZ121" s="287">
        <f t="shared" si="151"/>
        <v>0.23215415097358072</v>
      </c>
      <c r="BA121" s="287">
        <f t="shared" si="151"/>
        <v>0.30500850313347261</v>
      </c>
      <c r="BB121" s="287">
        <f t="shared" si="151"/>
        <v>0.35234811839136659</v>
      </c>
      <c r="BC121" s="287">
        <f t="shared" si="151"/>
        <v>0.40286991376500825</v>
      </c>
      <c r="BD121" s="237">
        <f t="shared" si="151"/>
        <v>0.47845473735994148</v>
      </c>
      <c r="BE121" s="237">
        <f t="shared" si="151"/>
        <v>0.53449903833328416</v>
      </c>
      <c r="BF121" s="237">
        <f t="shared" ref="BF121:BG125" si="152">IF(OR(BF6="NO",$AX6="NO"),"-",BF6/$AX6-1)</f>
        <v>0.56749650894779879</v>
      </c>
      <c r="BG121" s="237">
        <f t="shared" si="152"/>
        <v>0.54258162599160564</v>
      </c>
      <c r="BH121" s="1751">
        <f t="shared" ref="BH121:BH125" si="153">IF(OR(BH6="NO",$AX6="NO"),"-",BH6/$AX6-1)</f>
        <v>0.47964532218021083</v>
      </c>
      <c r="BI121" s="262"/>
      <c r="BK121" s="215"/>
    </row>
    <row r="122" spans="2:65" ht="17.100000000000001" customHeight="1">
      <c r="S122" s="1074"/>
      <c r="T122" s="166"/>
      <c r="U122" s="2134" t="s">
        <v>891</v>
      </c>
      <c r="W122" s="1074"/>
      <c r="X122" s="166"/>
      <c r="Y122" s="2388" t="s">
        <v>1004</v>
      </c>
      <c r="Z122" s="284"/>
      <c r="AA122" s="2181"/>
      <c r="AB122" s="2196"/>
      <c r="AC122" s="2196"/>
      <c r="AD122" s="2196"/>
      <c r="AE122" s="2196"/>
      <c r="AF122" s="2196"/>
      <c r="AG122" s="2196"/>
      <c r="AH122" s="2196"/>
      <c r="AI122" s="2196"/>
      <c r="AJ122" s="2196"/>
      <c r="AK122" s="2196"/>
      <c r="AL122" s="2196"/>
      <c r="AM122" s="2196"/>
      <c r="AN122" s="2196"/>
      <c r="AO122" s="2196"/>
      <c r="AP122" s="2196"/>
      <c r="AQ122" s="2196"/>
      <c r="AR122" s="2196"/>
      <c r="AS122" s="2196"/>
      <c r="AT122" s="2196"/>
      <c r="AU122" s="2196"/>
      <c r="AV122" s="2196"/>
      <c r="AW122" s="2196"/>
      <c r="AX122" s="2196"/>
      <c r="AY122" s="2169">
        <f t="shared" si="151"/>
        <v>0.13229247873081884</v>
      </c>
      <c r="AZ122" s="2169">
        <f t="shared" si="151"/>
        <v>0.29138472005320382</v>
      </c>
      <c r="BA122" s="2169">
        <f t="shared" si="151"/>
        <v>0.36685616336902171</v>
      </c>
      <c r="BB122" s="2169">
        <f t="shared" si="151"/>
        <v>0.40657427462998941</v>
      </c>
      <c r="BC122" s="2169">
        <f t="shared" si="151"/>
        <v>0.47619375670377107</v>
      </c>
      <c r="BD122" s="2197">
        <f t="shared" si="151"/>
        <v>0.57490654461381308</v>
      </c>
      <c r="BE122" s="2197">
        <f t="shared" si="151"/>
        <v>0.65125037775830319</v>
      </c>
      <c r="BF122" s="2197">
        <f t="shared" si="152"/>
        <v>0.6768953662655095</v>
      </c>
      <c r="BG122" s="2197">
        <f t="shared" si="152"/>
        <v>0.61403273788665191</v>
      </c>
      <c r="BH122" s="2198">
        <f t="shared" si="153"/>
        <v>0.52960319092003827</v>
      </c>
      <c r="BI122" s="262"/>
      <c r="BK122" s="215"/>
    </row>
    <row r="123" spans="2:65" ht="17.100000000000001" customHeight="1">
      <c r="S123" s="1074"/>
      <c r="T123" s="166"/>
      <c r="U123" s="2135" t="s">
        <v>892</v>
      </c>
      <c r="W123" s="1074"/>
      <c r="X123" s="166"/>
      <c r="Y123" s="2389" t="s">
        <v>1005</v>
      </c>
      <c r="Z123" s="284"/>
      <c r="AA123" s="2185"/>
      <c r="AB123" s="2199"/>
      <c r="AC123" s="2199"/>
      <c r="AD123" s="2199"/>
      <c r="AE123" s="2199"/>
      <c r="AF123" s="2199"/>
      <c r="AG123" s="2199"/>
      <c r="AH123" s="2199"/>
      <c r="AI123" s="2199"/>
      <c r="AJ123" s="2199"/>
      <c r="AK123" s="2199"/>
      <c r="AL123" s="2199"/>
      <c r="AM123" s="2199"/>
      <c r="AN123" s="2199"/>
      <c r="AO123" s="2199"/>
      <c r="AP123" s="2199"/>
      <c r="AQ123" s="2199"/>
      <c r="AR123" s="2199"/>
      <c r="AS123" s="2199"/>
      <c r="AT123" s="2199"/>
      <c r="AU123" s="2199"/>
      <c r="AV123" s="2199"/>
      <c r="AW123" s="2199"/>
      <c r="AX123" s="2199"/>
      <c r="AY123" s="2173">
        <f t="shared" si="151"/>
        <v>0.13829000999229102</v>
      </c>
      <c r="AZ123" s="2173">
        <f t="shared" si="151"/>
        <v>0.27860039139570025</v>
      </c>
      <c r="BA123" s="2173">
        <f t="shared" si="151"/>
        <v>0.40099657810425948</v>
      </c>
      <c r="BB123" s="2173">
        <f t="shared" si="151"/>
        <v>0.49546338860451078</v>
      </c>
      <c r="BC123" s="2173">
        <f t="shared" si="151"/>
        <v>0.55401825216766021</v>
      </c>
      <c r="BD123" s="2175">
        <f t="shared" si="151"/>
        <v>0.62991945970857444</v>
      </c>
      <c r="BE123" s="2175">
        <f t="shared" si="151"/>
        <v>0.68665440733302896</v>
      </c>
      <c r="BF123" s="2175">
        <f t="shared" si="152"/>
        <v>0.76370924264772611</v>
      </c>
      <c r="BG123" s="2175">
        <f t="shared" si="152"/>
        <v>0.82242268725784329</v>
      </c>
      <c r="BH123" s="2200">
        <f t="shared" si="153"/>
        <v>0.7758116929177743</v>
      </c>
      <c r="BI123" s="262"/>
      <c r="BK123" s="215"/>
    </row>
    <row r="124" spans="2:65" ht="17.100000000000001" customHeight="1">
      <c r="S124" s="1074"/>
      <c r="T124" s="166"/>
      <c r="U124" s="2135" t="s">
        <v>893</v>
      </c>
      <c r="W124" s="1074"/>
      <c r="X124" s="166"/>
      <c r="Y124" s="2389" t="s">
        <v>1006</v>
      </c>
      <c r="Z124" s="284"/>
      <c r="AA124" s="2185"/>
      <c r="AB124" s="2199"/>
      <c r="AC124" s="2199"/>
      <c r="AD124" s="2199"/>
      <c r="AE124" s="2199"/>
      <c r="AF124" s="2199"/>
      <c r="AG124" s="2199"/>
      <c r="AH124" s="2199"/>
      <c r="AI124" s="2199"/>
      <c r="AJ124" s="2199"/>
      <c r="AK124" s="2199"/>
      <c r="AL124" s="2199"/>
      <c r="AM124" s="2199"/>
      <c r="AN124" s="2199"/>
      <c r="AO124" s="2199"/>
      <c r="AP124" s="2199"/>
      <c r="AQ124" s="2199"/>
      <c r="AR124" s="2199"/>
      <c r="AS124" s="2199"/>
      <c r="AT124" s="2199"/>
      <c r="AU124" s="2199"/>
      <c r="AV124" s="2199"/>
      <c r="AW124" s="2199"/>
      <c r="AX124" s="2199"/>
      <c r="AY124" s="2173">
        <f t="shared" si="151"/>
        <v>-2.757313522222693E-2</v>
      </c>
      <c r="AZ124" s="2173">
        <f t="shared" si="151"/>
        <v>-5.1396287483971292E-2</v>
      </c>
      <c r="BA124" s="2173">
        <f t="shared" si="151"/>
        <v>-6.1444299239295952E-2</v>
      </c>
      <c r="BB124" s="2173">
        <f t="shared" si="151"/>
        <v>-5.5749515433170083E-2</v>
      </c>
      <c r="BC124" s="2173">
        <f t="shared" si="151"/>
        <v>-7.8393633547609975E-2</v>
      </c>
      <c r="BD124" s="2175">
        <f t="shared" si="151"/>
        <v>-8.8633175949797582E-2</v>
      </c>
      <c r="BE124" s="2175">
        <f t="shared" si="151"/>
        <v>-0.1167803426467251</v>
      </c>
      <c r="BF124" s="2175">
        <f t="shared" si="152"/>
        <v>-0.14002926230167401</v>
      </c>
      <c r="BG124" s="2175">
        <f t="shared" si="152"/>
        <v>-0.18749727664967619</v>
      </c>
      <c r="BH124" s="2200">
        <f t="shared" si="153"/>
        <v>-0.20958222024531292</v>
      </c>
      <c r="BI124" s="262"/>
      <c r="BK124" s="215"/>
    </row>
    <row r="125" spans="2:65" ht="17.100000000000001" customHeight="1">
      <c r="S125" s="1074"/>
      <c r="T125" s="169"/>
      <c r="U125" s="2136" t="s">
        <v>894</v>
      </c>
      <c r="W125" s="1074"/>
      <c r="X125" s="169"/>
      <c r="Y125" s="2390" t="s">
        <v>291</v>
      </c>
      <c r="Z125" s="284"/>
      <c r="AA125" s="2190"/>
      <c r="AB125" s="2201"/>
      <c r="AC125" s="2201"/>
      <c r="AD125" s="2201"/>
      <c r="AE125" s="2201"/>
      <c r="AF125" s="2201"/>
      <c r="AG125" s="2201"/>
      <c r="AH125" s="2201"/>
      <c r="AI125" s="2201"/>
      <c r="AJ125" s="2201"/>
      <c r="AK125" s="2201"/>
      <c r="AL125" s="2201"/>
      <c r="AM125" s="2201"/>
      <c r="AN125" s="2201"/>
      <c r="AO125" s="2201"/>
      <c r="AP125" s="2201"/>
      <c r="AQ125" s="2201"/>
      <c r="AR125" s="2201"/>
      <c r="AS125" s="2201"/>
      <c r="AT125" s="2201"/>
      <c r="AU125" s="2201"/>
      <c r="AV125" s="2201"/>
      <c r="AW125" s="2201"/>
      <c r="AX125" s="2201"/>
      <c r="AY125" s="2179">
        <f t="shared" si="151"/>
        <v>-3.2554030921221333E-3</v>
      </c>
      <c r="AZ125" s="2179">
        <f t="shared" si="151"/>
        <v>-2.5486679750655106E-2</v>
      </c>
      <c r="BA125" s="2179">
        <f t="shared" si="151"/>
        <v>-8.1631113899114927E-2</v>
      </c>
      <c r="BB125" s="2179">
        <f t="shared" si="151"/>
        <v>-0.135103617370817</v>
      </c>
      <c r="BC125" s="2179">
        <f t="shared" si="151"/>
        <v>-0.18511691903103067</v>
      </c>
      <c r="BD125" s="2178">
        <f t="shared" si="151"/>
        <v>-0.15942707415853963</v>
      </c>
      <c r="BE125" s="2178">
        <f t="shared" si="151"/>
        <v>-0.11232304068584953</v>
      </c>
      <c r="BF125" s="2178">
        <f t="shared" si="152"/>
        <v>-9.4155746184602762E-2</v>
      </c>
      <c r="BG125" s="2178">
        <f t="shared" si="152"/>
        <v>-7.7447093340143214E-2</v>
      </c>
      <c r="BH125" s="2202">
        <f t="shared" si="153"/>
        <v>-7.3090063049436438E-2</v>
      </c>
      <c r="BI125" s="262"/>
      <c r="BK125" s="215"/>
    </row>
    <row r="126" spans="2:65" ht="17.100000000000001" customHeight="1">
      <c r="S126" s="1074"/>
      <c r="T126" s="1075" t="s">
        <v>1060</v>
      </c>
      <c r="U126" s="413"/>
      <c r="W126" s="1074"/>
      <c r="X126" s="1075" t="s">
        <v>1072</v>
      </c>
      <c r="Y126" s="1726"/>
      <c r="Z126" s="284"/>
      <c r="AA126" s="1738"/>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87">
        <f t="shared" ref="AY126:BE135" si="154">IF(OR(AY11="NO",$AX11="NO"),"-",AY11/$AX11-1)</f>
        <v>6.3749771020360502E-2</v>
      </c>
      <c r="AZ126" s="287">
        <f t="shared" si="154"/>
        <v>0.11315603669445284</v>
      </c>
      <c r="BA126" s="287">
        <f t="shared" si="154"/>
        <v>0.18693762206251074</v>
      </c>
      <c r="BB126" s="287">
        <f t="shared" si="154"/>
        <v>0.25361372554153205</v>
      </c>
      <c r="BC126" s="287">
        <f t="shared" si="154"/>
        <v>0.30714175757085171</v>
      </c>
      <c r="BD126" s="237">
        <f t="shared" si="154"/>
        <v>0.33342810585222904</v>
      </c>
      <c r="BE126" s="237">
        <f t="shared" si="154"/>
        <v>0.31379401995157052</v>
      </c>
      <c r="BF126" s="237">
        <f t="shared" ref="BF126:BG126" si="155">IF(OR(BF11="NO",$AX11="NO"),"-",BF11/$AX11-1)</f>
        <v>0.32111092150640075</v>
      </c>
      <c r="BG126" s="237">
        <f t="shared" si="155"/>
        <v>0.32404383480388232</v>
      </c>
      <c r="BH126" s="1751">
        <f t="shared" ref="BH126" si="156">IF(OR(BH11="NO",$AX11="NO"),"-",BH11/$AX11-1)</f>
        <v>0.32293793199322307</v>
      </c>
      <c r="BI126" s="262"/>
      <c r="BK126" s="215"/>
    </row>
    <row r="127" spans="2:65" ht="17.100000000000001" customHeight="1">
      <c r="S127" s="1074"/>
      <c r="T127" s="1075" t="s">
        <v>1061</v>
      </c>
      <c r="U127" s="413"/>
      <c r="W127" s="1074"/>
      <c r="X127" s="1075" t="s">
        <v>1073</v>
      </c>
      <c r="Y127" s="1726"/>
      <c r="Z127" s="284"/>
      <c r="AA127" s="1738"/>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87">
        <f t="shared" si="154"/>
        <v>2.4991717247063949E-2</v>
      </c>
      <c r="AZ127" s="287">
        <f t="shared" si="154"/>
        <v>9.6816784541817524E-2</v>
      </c>
      <c r="BA127" s="287">
        <f t="shared" si="154"/>
        <v>0.18523563579768543</v>
      </c>
      <c r="BB127" s="287">
        <f t="shared" si="154"/>
        <v>0.21274016973409959</v>
      </c>
      <c r="BC127" s="287">
        <f t="shared" si="154"/>
        <v>0.10245889799770858</v>
      </c>
      <c r="BD127" s="237">
        <f t="shared" si="154"/>
        <v>0.15696767584849969</v>
      </c>
      <c r="BE127" s="237">
        <f t="shared" si="154"/>
        <v>0.32277852071160562</v>
      </c>
      <c r="BF127" s="237">
        <f t="shared" ref="BF127:BG127" si="157">IF(OR(BF12="NO",$AX12="NO"),"-",BF12/$AX12-1)</f>
        <v>0.20053340160012212</v>
      </c>
      <c r="BG127" s="237">
        <f t="shared" si="157"/>
        <v>-0.10070154163259182</v>
      </c>
      <c r="BH127" s="1751">
        <f t="shared" ref="BH127" si="158">IF(OR(BH12="NO",$AX12="NO"),"-",BH12/$AX12-1)</f>
        <v>-0.31513612801935809</v>
      </c>
      <c r="BI127" s="262"/>
      <c r="BK127" s="215"/>
      <c r="BL127" s="215"/>
    </row>
    <row r="128" spans="2:65" ht="17.100000000000001" customHeight="1">
      <c r="S128" s="1074"/>
      <c r="T128" s="1075" t="s">
        <v>1062</v>
      </c>
      <c r="U128" s="413"/>
      <c r="W128" s="1074"/>
      <c r="X128" s="1075" t="s">
        <v>1074</v>
      </c>
      <c r="Y128" s="1726"/>
      <c r="Z128" s="284"/>
      <c r="AA128" s="1738"/>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87">
        <f t="shared" si="154"/>
        <v>0.12630688106561516</v>
      </c>
      <c r="AZ128" s="287">
        <f t="shared" si="154"/>
        <v>0.15739116325624192</v>
      </c>
      <c r="BA128" s="287">
        <f t="shared" si="154"/>
        <v>0.19383442693661057</v>
      </c>
      <c r="BB128" s="287">
        <f t="shared" si="154"/>
        <v>6.6710297501850535E-2</v>
      </c>
      <c r="BC128" s="287">
        <f t="shared" si="154"/>
        <v>7.9912157619447477E-2</v>
      </c>
      <c r="BD128" s="237">
        <f t="shared" si="154"/>
        <v>0.125678606027118</v>
      </c>
      <c r="BE128" s="237">
        <f t="shared" si="154"/>
        <v>0.16528418637990949</v>
      </c>
      <c r="BF128" s="237">
        <f t="shared" ref="BF128:BG128" si="159">IF(OR(BF13="NO",$AX13="NO"),"-",BF13/$AX13-1)</f>
        <v>0.17496555046614737</v>
      </c>
      <c r="BG128" s="237">
        <f t="shared" si="159"/>
        <v>0.17628573647790691</v>
      </c>
      <c r="BH128" s="1751">
        <f t="shared" ref="BH128" si="160">IF(OR(BH13="NO",$AX13="NO"),"-",BH13/$AX13-1)</f>
        <v>0.1714450544347883</v>
      </c>
      <c r="BI128" s="262"/>
      <c r="BK128" s="215"/>
    </row>
    <row r="129" spans="18:65" ht="17.100000000000001" customHeight="1">
      <c r="S129" s="1074"/>
      <c r="T129" s="1075" t="s">
        <v>1063</v>
      </c>
      <c r="U129" s="413"/>
      <c r="W129" s="1074"/>
      <c r="X129" s="1075" t="s">
        <v>1075</v>
      </c>
      <c r="Y129" s="1726"/>
      <c r="Z129" s="284"/>
      <c r="AA129" s="1738"/>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87">
        <f t="shared" si="154"/>
        <v>-0.23431498338523815</v>
      </c>
      <c r="AZ129" s="287">
        <f t="shared" si="154"/>
        <v>-0.36709355832869595</v>
      </c>
      <c r="BA129" s="287">
        <f t="shared" si="154"/>
        <v>0.14977909664671207</v>
      </c>
      <c r="BB129" s="287">
        <f t="shared" si="154"/>
        <v>-0.2732970412775696</v>
      </c>
      <c r="BC129" s="287">
        <f t="shared" si="154"/>
        <v>-0.32069807639919068</v>
      </c>
      <c r="BD129" s="237">
        <f t="shared" si="154"/>
        <v>-8.6925518099967292E-2</v>
      </c>
      <c r="BE129" s="237">
        <f t="shared" si="154"/>
        <v>-0.41511513449739768</v>
      </c>
      <c r="BF129" s="237">
        <f t="shared" ref="BF129:BG129" si="161">IF(OR(BF14="NO",$AX14="NO"),"-",BF14/$AX14-1)</f>
        <v>-7.9296305047237281E-2</v>
      </c>
      <c r="BG129" s="237">
        <f t="shared" si="161"/>
        <v>-0.47260654159624305</v>
      </c>
      <c r="BH129" s="1751">
        <f t="shared" ref="BH129" si="162">IF(OR(BH14="NO",$AX14="NO"),"-",BH14/$AX14-1)</f>
        <v>-0.28171732437627328</v>
      </c>
      <c r="BI129" s="262"/>
      <c r="BM129" s="215"/>
    </row>
    <row r="130" spans="18:65" ht="17.100000000000001" customHeight="1">
      <c r="S130" s="1074"/>
      <c r="T130" s="1075" t="s">
        <v>1057</v>
      </c>
      <c r="U130" s="413"/>
      <c r="W130" s="1074"/>
      <c r="X130" s="1075" t="s">
        <v>1059</v>
      </c>
      <c r="Y130" s="1726"/>
      <c r="Z130" s="284"/>
      <c r="AA130" s="1738"/>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87">
        <f t="shared" si="154"/>
        <v>1.9593094762626606E-4</v>
      </c>
      <c r="AZ130" s="287">
        <f t="shared" si="154"/>
        <v>-3.9236614898997435E-2</v>
      </c>
      <c r="BA130" s="287">
        <f t="shared" si="154"/>
        <v>9.0597416169638789E-2</v>
      </c>
      <c r="BB130" s="287">
        <f t="shared" si="154"/>
        <v>0.17411562019519611</v>
      </c>
      <c r="BC130" s="287">
        <f t="shared" si="154"/>
        <v>9.8215933045983528E-2</v>
      </c>
      <c r="BD130" s="237">
        <f t="shared" si="154"/>
        <v>1.7436430970932504E-2</v>
      </c>
      <c r="BE130" s="237">
        <f t="shared" si="154"/>
        <v>0.15854812584500988</v>
      </c>
      <c r="BF130" s="237">
        <f t="shared" ref="BF130:BG130" si="163">IF(OR(BF15="NO",$AX15="NO"),"-",BF15/$AX15-1)</f>
        <v>-0.14781852033365195</v>
      </c>
      <c r="BG130" s="237">
        <f t="shared" si="163"/>
        <v>-0.25769765727120908</v>
      </c>
      <c r="BH130" s="1751">
        <f t="shared" ref="BH130" si="164">IF(OR(BH15="NO",$AX15="NO"),"-",BH15/$AX15-1)</f>
        <v>-0.24665860309364662</v>
      </c>
      <c r="BI130" s="262"/>
    </row>
    <row r="131" spans="18:65" ht="17.100000000000001" customHeight="1">
      <c r="S131" s="1074"/>
      <c r="T131" s="1075" t="s">
        <v>1058</v>
      </c>
      <c r="U131" s="413"/>
      <c r="W131" s="1074"/>
      <c r="X131" s="1075" t="s">
        <v>293</v>
      </c>
      <c r="Y131" s="1726"/>
      <c r="Z131" s="284"/>
      <c r="AA131" s="1739"/>
      <c r="AB131" s="268"/>
      <c r="AC131" s="268"/>
      <c r="AD131" s="268"/>
      <c r="AE131" s="268"/>
      <c r="AF131" s="268"/>
      <c r="AG131" s="268"/>
      <c r="AH131" s="268"/>
      <c r="AI131" s="268"/>
      <c r="AJ131" s="268"/>
      <c r="AK131" s="268"/>
      <c r="AL131" s="268"/>
      <c r="AM131" s="268"/>
      <c r="AN131" s="268"/>
      <c r="AO131" s="268"/>
      <c r="AP131" s="268"/>
      <c r="AQ131" s="268"/>
      <c r="AR131" s="268"/>
      <c r="AS131" s="268"/>
      <c r="AT131" s="268"/>
      <c r="AU131" s="268"/>
      <c r="AV131" s="268"/>
      <c r="AW131" s="268"/>
      <c r="AX131" s="268"/>
      <c r="AY131" s="287">
        <f t="shared" si="154"/>
        <v>-4.5667289214914475E-2</v>
      </c>
      <c r="AZ131" s="287">
        <f t="shared" si="154"/>
        <v>-0.18404630408856704</v>
      </c>
      <c r="BA131" s="287">
        <f t="shared" si="154"/>
        <v>-0.18307868859836673</v>
      </c>
      <c r="BB131" s="287">
        <f t="shared" si="154"/>
        <v>-0.19398100852816114</v>
      </c>
      <c r="BC131" s="287">
        <f t="shared" si="154"/>
        <v>-9.1548344996737585E-2</v>
      </c>
      <c r="BD131" s="237">
        <f t="shared" si="154"/>
        <v>-0.25473099165185298</v>
      </c>
      <c r="BE131" s="237">
        <f t="shared" si="154"/>
        <v>-0.48366373393938078</v>
      </c>
      <c r="BF131" s="237">
        <f t="shared" ref="BF131:BG131" si="165">IF(OR(BF16="NO",$AX16="NO"),"-",BF16/$AX16-1)</f>
        <v>-0.61322877523008046</v>
      </c>
      <c r="BG131" s="237">
        <f t="shared" si="165"/>
        <v>-0.27776152648792807</v>
      </c>
      <c r="BH131" s="1751">
        <f t="shared" ref="BH131" si="166">IF(OR(BH16="NO",$AX16="NO"),"-",BH16/$AX16-1)</f>
        <v>-0.57859606602351144</v>
      </c>
      <c r="BI131" s="262"/>
      <c r="BK131" s="215"/>
      <c r="BL131" s="215"/>
    </row>
    <row r="132" spans="18:65" ht="17.100000000000001" customHeight="1">
      <c r="S132" s="1074"/>
      <c r="T132" s="1075" t="s">
        <v>1064</v>
      </c>
      <c r="U132" s="413"/>
      <c r="W132" s="1074"/>
      <c r="X132" s="1075" t="s">
        <v>1076</v>
      </c>
      <c r="Y132" s="1726"/>
      <c r="Z132" s="284"/>
      <c r="AA132" s="1738"/>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87">
        <f t="shared" si="154"/>
        <v>0.45454545454545414</v>
      </c>
      <c r="AZ132" s="287">
        <f t="shared" si="154"/>
        <v>0.81818181818181768</v>
      </c>
      <c r="BA132" s="287">
        <f t="shared" si="154"/>
        <v>0.45454545454545436</v>
      </c>
      <c r="BB132" s="287">
        <f t="shared" si="154"/>
        <v>1.3636363636363638</v>
      </c>
      <c r="BC132" s="287">
        <f t="shared" si="154"/>
        <v>-0.27272727272727293</v>
      </c>
      <c r="BD132" s="237">
        <f t="shared" si="154"/>
        <v>-0.18181818181818221</v>
      </c>
      <c r="BE132" s="237">
        <f t="shared" si="154"/>
        <v>7.6363636363636331</v>
      </c>
      <c r="BF132" s="237">
        <f t="shared" ref="BF132:BG132" si="167">IF(OR(BF17="NO",$AX17="NO"),"-",BF17/$AX17-1)</f>
        <v>7.0909090909090882</v>
      </c>
      <c r="BG132" s="237">
        <f t="shared" si="167"/>
        <v>-0.72727272727272729</v>
      </c>
      <c r="BH132" s="1751">
        <f t="shared" ref="BH132" si="168">IF(OR(BH17="NO",$AX17="NO"),"-",BH17/$AX17-1)</f>
        <v>-0.81818181818181823</v>
      </c>
      <c r="BI132" s="262"/>
      <c r="BK132" s="215"/>
      <c r="BL132" s="215"/>
    </row>
    <row r="133" spans="18:65" ht="17.100000000000001" customHeight="1">
      <c r="S133" s="1074"/>
      <c r="T133" s="1075" t="s">
        <v>1065</v>
      </c>
      <c r="U133" s="413"/>
      <c r="W133" s="1074"/>
      <c r="X133" s="1075" t="s">
        <v>1077</v>
      </c>
      <c r="Y133" s="1726"/>
      <c r="Z133" s="284"/>
      <c r="AA133" s="1738"/>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87">
        <f t="shared" si="154"/>
        <v>0.16561129130130214</v>
      </c>
      <c r="AZ133" s="287">
        <f t="shared" si="154"/>
        <v>0.13264364370258952</v>
      </c>
      <c r="BA133" s="287">
        <f t="shared" si="154"/>
        <v>8.3559029203949864E-2</v>
      </c>
      <c r="BB133" s="287">
        <f t="shared" si="154"/>
        <v>0.13375362918245015</v>
      </c>
      <c r="BC133" s="287">
        <f t="shared" si="154"/>
        <v>0.14092046091139698</v>
      </c>
      <c r="BD133" s="237">
        <f t="shared" si="154"/>
        <v>0.16926753577177722</v>
      </c>
      <c r="BE133" s="237">
        <f t="shared" si="154"/>
        <v>0.21320310236336026</v>
      </c>
      <c r="BF133" s="237">
        <f t="shared" ref="BF133:BG133" si="169">IF(OR(BF18="NO",$AX18="NO"),"-",BF18/$AX18-1)</f>
        <v>0.16510797548043699</v>
      </c>
      <c r="BG133" s="237">
        <f t="shared" si="169"/>
        <v>0.18651712692554412</v>
      </c>
      <c r="BH133" s="1751">
        <f t="shared" ref="BH133" si="170">IF(OR(BH18="NO",$AX18="NO"),"-",BH18/$AX18-1)</f>
        <v>0.18842587144307155</v>
      </c>
      <c r="BI133" s="262"/>
      <c r="BK133" s="215"/>
    </row>
    <row r="134" spans="18:65" ht="17.100000000000001" customHeight="1">
      <c r="S134" s="1074"/>
      <c r="T134" s="1075" t="s">
        <v>1066</v>
      </c>
      <c r="U134" s="413"/>
      <c r="W134" s="1074"/>
      <c r="X134" s="1075" t="s">
        <v>1078</v>
      </c>
      <c r="Y134" s="1726"/>
      <c r="Z134" s="284"/>
      <c r="AA134" s="1738"/>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87">
        <f t="shared" si="154"/>
        <v>1.1494252873562871E-2</v>
      </c>
      <c r="AZ134" s="287">
        <f t="shared" si="154"/>
        <v>0</v>
      </c>
      <c r="BA134" s="287">
        <f t="shared" si="154"/>
        <v>-4.7126436781609105E-2</v>
      </c>
      <c r="BB134" s="287">
        <f t="shared" si="154"/>
        <v>7.3563218390804375E-2</v>
      </c>
      <c r="BC134" s="287">
        <f t="shared" si="154"/>
        <v>0.3402298850574712</v>
      </c>
      <c r="BD134" s="237">
        <f t="shared" si="154"/>
        <v>9.885057471264358E-2</v>
      </c>
      <c r="BE134" s="237">
        <f t="shared" si="154"/>
        <v>1.6091954022988464E-2</v>
      </c>
      <c r="BF134" s="237">
        <f t="shared" ref="BF134:BG135" si="171">IF(OR(BF19="NO",$AX19="NO"),"-",BF19/$AX19-1)</f>
        <v>0.45977011494252884</v>
      </c>
      <c r="BG134" s="237">
        <f t="shared" si="171"/>
        <v>-1.1494252873562982E-2</v>
      </c>
      <c r="BH134" s="1751">
        <f t="shared" ref="BH134" si="172">IF(OR(BH19="NO",$AX19="NO"),"-",BH19/$AX19-1)</f>
        <v>0.52873563218390807</v>
      </c>
      <c r="BI134" s="262"/>
      <c r="BK134" s="215"/>
    </row>
    <row r="135" spans="18:65" ht="17.100000000000001" customHeight="1">
      <c r="R135" s="28"/>
      <c r="S135" s="1074"/>
      <c r="T135" s="1075" t="s">
        <v>1067</v>
      </c>
      <c r="U135" s="413"/>
      <c r="W135" s="1074"/>
      <c r="X135" s="1075" t="s">
        <v>291</v>
      </c>
      <c r="Y135" s="1726"/>
      <c r="Z135" s="284"/>
      <c r="AA135" s="1738"/>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87">
        <f>IF(OR(AY20="NO",$AX20="NO"),"-",AY20/$AX20-1)</f>
        <v>5.9065720247830855E-2</v>
      </c>
      <c r="AZ135" s="287">
        <f>IF(OR(AZ20="NO",$AX20="NO"),"-",AZ20/$AX20-1)</f>
        <v>4.2856659442300549E-2</v>
      </c>
      <c r="BA135" s="287">
        <f t="shared" si="154"/>
        <v>8.6281009047914026E-2</v>
      </c>
      <c r="BB135" s="287">
        <f t="shared" si="154"/>
        <v>-1.0114972163361768E-2</v>
      </c>
      <c r="BC135" s="287">
        <f t="shared" si="154"/>
        <v>6.8358403764190223E-2</v>
      </c>
      <c r="BD135" s="237">
        <f t="shared" si="154"/>
        <v>1.1219944085016555</v>
      </c>
      <c r="BE135" s="237">
        <f t="shared" si="154"/>
        <v>1.302011811435984</v>
      </c>
      <c r="BF135" s="237">
        <f t="shared" si="171"/>
        <v>1.3926330800776685</v>
      </c>
      <c r="BG135" s="237">
        <f t="shared" si="171"/>
        <v>1.4863127532892353</v>
      </c>
      <c r="BH135" s="1751">
        <f t="shared" ref="BH135" si="173">IF(OR(BH20="NO",$AX20="NO"),"-",BH20/$AX20-1)</f>
        <v>1.5591279196242254</v>
      </c>
      <c r="BI135" s="262"/>
      <c r="BK135" s="215"/>
    </row>
    <row r="136" spans="18:65" ht="17.100000000000001" customHeight="1">
      <c r="S136" s="1077" t="s">
        <v>16</v>
      </c>
      <c r="T136" s="1722"/>
      <c r="U136" s="1078"/>
      <c r="W136" s="1077" t="s">
        <v>16</v>
      </c>
      <c r="X136" s="1722"/>
      <c r="Y136" s="1722"/>
      <c r="Z136" s="284"/>
      <c r="AA136" s="1741"/>
      <c r="AB136" s="269"/>
      <c r="AC136" s="269"/>
      <c r="AD136" s="269"/>
      <c r="AE136" s="269"/>
      <c r="AF136" s="269"/>
      <c r="AG136" s="269"/>
      <c r="AH136" s="269"/>
      <c r="AI136" s="269"/>
      <c r="AJ136" s="269"/>
      <c r="AK136" s="269"/>
      <c r="AL136" s="269"/>
      <c r="AM136" s="269"/>
      <c r="AN136" s="269"/>
      <c r="AO136" s="269"/>
      <c r="AP136" s="269"/>
      <c r="AQ136" s="269"/>
      <c r="AR136" s="269"/>
      <c r="AS136" s="269"/>
      <c r="AT136" s="269"/>
      <c r="AU136" s="269"/>
      <c r="AV136" s="269"/>
      <c r="AW136" s="269"/>
      <c r="AX136" s="269"/>
      <c r="AY136" s="270">
        <f>AY21/$AX21-1</f>
        <v>2.7109692818812814E-2</v>
      </c>
      <c r="AZ136" s="270">
        <f t="shared" ref="AZ136:BE136" si="174">AZ21/$AX21-1</f>
        <v>1.0685167454284494E-2</v>
      </c>
      <c r="BA136" s="270">
        <f t="shared" si="174"/>
        <v>3.053549208769768E-2</v>
      </c>
      <c r="BB136" s="270">
        <f t="shared" si="174"/>
        <v>6.9423959304178995E-2</v>
      </c>
      <c r="BC136" s="270">
        <f t="shared" si="174"/>
        <v>7.2210278345170131E-2</v>
      </c>
      <c r="BD136" s="288">
        <f t="shared" si="174"/>
        <v>5.7518655287710274E-2</v>
      </c>
      <c r="BE136" s="288">
        <f t="shared" si="174"/>
        <v>7.689440148436244E-2</v>
      </c>
      <c r="BF136" s="288">
        <f t="shared" ref="BF136:BG136" si="175">BF21/$AX21-1</f>
        <v>-2.6747508264018727E-2</v>
      </c>
      <c r="BG136" s="288">
        <f t="shared" si="175"/>
        <v>2.1393344105446133E-2</v>
      </c>
      <c r="BH136" s="1782">
        <f t="shared" ref="BH136" si="176">BH21/$AX21-1</f>
        <v>2.3540567782803556E-2</v>
      </c>
      <c r="BI136" s="262"/>
      <c r="BK136" s="215"/>
      <c r="BL136" s="215"/>
    </row>
    <row r="137" spans="18:65" ht="17.100000000000001" customHeight="1">
      <c r="S137" s="1079"/>
      <c r="T137" s="1075" t="s">
        <v>1057</v>
      </c>
      <c r="U137" s="413"/>
      <c r="W137" s="1079"/>
      <c r="X137" s="1075" t="s">
        <v>1059</v>
      </c>
      <c r="Y137" s="1726"/>
      <c r="Z137" s="284"/>
      <c r="AA137" s="1742"/>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87">
        <f t="shared" ref="AY137:BE142" si="177">IF(OR(AY22="NO",$AX22="NO"),"-",AY22/$AX22-1)</f>
        <v>4.8904694393786752E-2</v>
      </c>
      <c r="AZ137" s="287">
        <f t="shared" si="177"/>
        <v>2.573391396772462E-2</v>
      </c>
      <c r="BA137" s="287">
        <f t="shared" si="177"/>
        <v>0.1131097727632091</v>
      </c>
      <c r="BB137" s="287">
        <f t="shared" si="177"/>
        <v>0.18808759568311362</v>
      </c>
      <c r="BC137" s="287">
        <f t="shared" si="177"/>
        <v>0.16761374903002535</v>
      </c>
      <c r="BD137" s="237">
        <f t="shared" si="177"/>
        <v>0.11185468875805005</v>
      </c>
      <c r="BE137" s="237">
        <f t="shared" si="177"/>
        <v>0.20224757263709714</v>
      </c>
      <c r="BF137" s="237">
        <f t="shared" ref="BF137:BG137" si="178">IF(OR(BF22="NO",$AX22="NO"),"-",BF22/$AX22-1)</f>
        <v>1.3846077772801779E-2</v>
      </c>
      <c r="BG137" s="237">
        <f t="shared" si="178"/>
        <v>4.1849295343953985E-2</v>
      </c>
      <c r="BH137" s="1751">
        <f t="shared" ref="BH137" si="179">IF(OR(BH22="NO",$AX22="NO"),"-",BH22/$AX22-1)</f>
        <v>-0.11677697156559941</v>
      </c>
      <c r="BI137" s="262"/>
    </row>
    <row r="138" spans="18:65" ht="17.100000000000001" customHeight="1">
      <c r="S138" s="1079"/>
      <c r="T138" s="1075" t="s">
        <v>1058</v>
      </c>
      <c r="U138" s="413"/>
      <c r="W138" s="1079"/>
      <c r="X138" s="1075" t="s">
        <v>293</v>
      </c>
      <c r="Y138" s="1726"/>
      <c r="Z138" s="284"/>
      <c r="AA138" s="1742"/>
      <c r="AB138" s="271"/>
      <c r="AC138" s="271"/>
      <c r="AD138" s="271"/>
      <c r="AE138" s="271"/>
      <c r="AF138" s="271"/>
      <c r="AG138" s="271"/>
      <c r="AH138" s="271"/>
      <c r="AI138" s="271"/>
      <c r="AJ138" s="271"/>
      <c r="AK138" s="271"/>
      <c r="AL138" s="271"/>
      <c r="AM138" s="271"/>
      <c r="AN138" s="271"/>
      <c r="AO138" s="271"/>
      <c r="AP138" s="271"/>
      <c r="AQ138" s="271"/>
      <c r="AR138" s="271"/>
      <c r="AS138" s="271"/>
      <c r="AT138" s="271"/>
      <c r="AU138" s="271"/>
      <c r="AV138" s="271"/>
      <c r="AW138" s="271"/>
      <c r="AX138" s="271"/>
      <c r="AY138" s="287">
        <f t="shared" si="177"/>
        <v>0.18657324433178712</v>
      </c>
      <c r="AZ138" s="287">
        <f t="shared" si="177"/>
        <v>0.1431933538516923</v>
      </c>
      <c r="BA138" s="287">
        <f t="shared" si="177"/>
        <v>-5.8380615858155682E-2</v>
      </c>
      <c r="BB138" s="287">
        <f t="shared" si="177"/>
        <v>0.11275173619729384</v>
      </c>
      <c r="BC138" s="287">
        <f t="shared" si="177"/>
        <v>4.9358662041788071E-2</v>
      </c>
      <c r="BD138" s="237">
        <f t="shared" si="177"/>
        <v>-5.7926783743152965E-3</v>
      </c>
      <c r="BE138" s="237">
        <f t="shared" si="177"/>
        <v>2.1394849196449517E-2</v>
      </c>
      <c r="BF138" s="237">
        <f t="shared" ref="BF138:BG138" si="180">IF(OR(BF23="NO",$AX23="NO"),"-",BF23/$AX23-1)</f>
        <v>3.4126886399593159E-2</v>
      </c>
      <c r="BG138" s="237">
        <f t="shared" si="180"/>
        <v>-0.24098663321084091</v>
      </c>
      <c r="BH138" s="1751">
        <f t="shared" ref="BH138" si="181">IF(OR(BH23="NO",$AX23="NO"),"-",BH23/$AX23-1)</f>
        <v>-0.55713904695448924</v>
      </c>
      <c r="BI138" s="262"/>
    </row>
    <row r="139" spans="18:65" ht="17.100000000000001" customHeight="1">
      <c r="S139" s="1079"/>
      <c r="T139" s="1075" t="s">
        <v>1062</v>
      </c>
      <c r="U139" s="413"/>
      <c r="W139" s="1079"/>
      <c r="X139" s="1075" t="s">
        <v>1079</v>
      </c>
      <c r="Y139" s="1726"/>
      <c r="Z139" s="284"/>
      <c r="AA139" s="1742"/>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87">
        <f t="shared" si="177"/>
        <v>1.1341805213508804E-2</v>
      </c>
      <c r="AZ139" s="287">
        <f t="shared" si="177"/>
        <v>-5.670902606753625E-4</v>
      </c>
      <c r="BA139" s="287">
        <f t="shared" si="177"/>
        <v>-3.2324138368666655E-2</v>
      </c>
      <c r="BB139" s="287">
        <f t="shared" si="177"/>
        <v>-2.0789520216719537E-2</v>
      </c>
      <c r="BC139" s="287">
        <f t="shared" si="177"/>
        <v>-7.8258408381099986E-3</v>
      </c>
      <c r="BD139" s="237">
        <f t="shared" si="177"/>
        <v>2.4611718178625175E-2</v>
      </c>
      <c r="BE139" s="237">
        <f t="shared" si="177"/>
        <v>-3.7427959367856145E-2</v>
      </c>
      <c r="BF139" s="237">
        <f t="shared" ref="BF139:BG139" si="182">IF(OR(BF24="NO",$AX24="NO"),"-",BF24/$AX24-1)</f>
        <v>-8.279517805861325E-2</v>
      </c>
      <c r="BG139" s="237">
        <f t="shared" si="182"/>
        <v>8.2057960719734702E-3</v>
      </c>
      <c r="BH139" s="1751">
        <f t="shared" ref="BH139" si="183">IF(OR(BH24="NO",$AX24="NO"),"-",BH24/$AX24-1)</f>
        <v>0.2057970555991151</v>
      </c>
      <c r="BI139" s="262"/>
    </row>
    <row r="140" spans="18:65" ht="17.100000000000001" customHeight="1">
      <c r="S140" s="1079"/>
      <c r="T140" s="1075" t="s">
        <v>1068</v>
      </c>
      <c r="U140" s="1075"/>
      <c r="W140" s="1079"/>
      <c r="X140" s="1800" t="s">
        <v>1080</v>
      </c>
      <c r="Y140" s="1799"/>
      <c r="Z140" s="284"/>
      <c r="AA140" s="1742"/>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87">
        <f t="shared" si="177"/>
        <v>-3.4711260358339158E-2</v>
      </c>
      <c r="AZ140" s="287">
        <f t="shared" si="177"/>
        <v>3.2288757556636405E-2</v>
      </c>
      <c r="BA140" s="287">
        <f t="shared" si="177"/>
        <v>-0.12480366990491554</v>
      </c>
      <c r="BB140" s="287">
        <f t="shared" si="177"/>
        <v>-0.26916752439974823</v>
      </c>
      <c r="BC140" s="287">
        <f t="shared" si="177"/>
        <v>-0.21084832201996273</v>
      </c>
      <c r="BD140" s="237">
        <f t="shared" si="177"/>
        <v>-0.42018878447861119</v>
      </c>
      <c r="BE140" s="237">
        <f t="shared" si="177"/>
        <v>-0.33185203221707393</v>
      </c>
      <c r="BF140" s="237">
        <f t="shared" ref="BF140:BG140" si="184">IF(OR(BF25="NO",$AX25="NO"),"-",BF25/$AX25-1)</f>
        <v>-0.28486702111777495</v>
      </c>
      <c r="BG140" s="237">
        <f t="shared" si="184"/>
        <v>-0.3364858861115968</v>
      </c>
      <c r="BH140" s="1751">
        <f t="shared" ref="BH140" si="185">IF(OR(BH25="NO",$AX25="NO"),"-",BH25/$AX25-1)</f>
        <v>-0.63462185863849352</v>
      </c>
      <c r="BI140" s="262"/>
    </row>
    <row r="141" spans="18:65" ht="17.100000000000001" customHeight="1">
      <c r="S141" s="1079"/>
      <c r="T141" s="1075" t="s">
        <v>1067</v>
      </c>
      <c r="U141" s="1075"/>
      <c r="W141" s="1079"/>
      <c r="X141" s="1075" t="s">
        <v>430</v>
      </c>
      <c r="Z141" s="284"/>
      <c r="AA141" s="1743"/>
      <c r="AB141" s="273"/>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87">
        <f t="shared" si="177"/>
        <v>-6.0410686698902039E-2</v>
      </c>
      <c r="AZ141" s="287">
        <f t="shared" si="177"/>
        <v>-0.1377462595012765</v>
      </c>
      <c r="BA141" s="287">
        <f t="shared" si="177"/>
        <v>0.66509718292010622</v>
      </c>
      <c r="BB141" s="287">
        <f t="shared" si="177"/>
        <v>0.55168933337414194</v>
      </c>
      <c r="BC141" s="287">
        <f t="shared" si="177"/>
        <v>1.7771942319959169</v>
      </c>
      <c r="BD141" s="237">
        <f t="shared" si="177"/>
        <v>2.7295678963336947</v>
      </c>
      <c r="BE141" s="237">
        <f t="shared" si="177"/>
        <v>3.2784568258560745</v>
      </c>
      <c r="BF141" s="237">
        <f t="shared" ref="BF141:BG141" si="186">IF(OR(BF26="NO",$AX26="NO"),"-",BF26/$AX26-1)</f>
        <v>4.0514224280722626</v>
      </c>
      <c r="BG141" s="237">
        <f t="shared" si="186"/>
        <v>4.1649766482662791</v>
      </c>
      <c r="BH141" s="1751">
        <f t="shared" ref="BH141" si="187">IF(OR(BH26="NO",$AX26="NO"),"-",BH26/$AX26-1)</f>
        <v>4.3942519566065732</v>
      </c>
      <c r="BI141" s="262"/>
    </row>
    <row r="142" spans="18:65" ht="17.100000000000001" customHeight="1">
      <c r="S142" s="1724"/>
      <c r="T142" s="1075" t="s">
        <v>1069</v>
      </c>
      <c r="U142" s="1075"/>
      <c r="W142" s="1724"/>
      <c r="X142" s="1075" t="s">
        <v>292</v>
      </c>
      <c r="Y142" s="1726"/>
      <c r="Z142" s="284"/>
      <c r="AA142" s="1742"/>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87">
        <f t="shared" si="177"/>
        <v>-0.80067796610169484</v>
      </c>
      <c r="AZ142" s="236" t="str">
        <f t="shared" si="177"/>
        <v>-</v>
      </c>
      <c r="BA142" s="236" t="str">
        <f t="shared" si="177"/>
        <v>-</v>
      </c>
      <c r="BB142" s="236" t="str">
        <f t="shared" si="177"/>
        <v>-</v>
      </c>
      <c r="BC142" s="236" t="str">
        <f t="shared" si="177"/>
        <v>-</v>
      </c>
      <c r="BD142" s="236" t="str">
        <f t="shared" si="177"/>
        <v>-</v>
      </c>
      <c r="BE142" s="236" t="str">
        <f t="shared" si="177"/>
        <v>-</v>
      </c>
      <c r="BF142" s="236" t="str">
        <f t="shared" ref="BF142:BG142" si="188">IF(OR(BF27="NO",$AX27="NO"),"-",BF27/$AX27-1)</f>
        <v>-</v>
      </c>
      <c r="BG142" s="236" t="str">
        <f t="shared" si="188"/>
        <v>-</v>
      </c>
      <c r="BH142" s="1783" t="str">
        <f t="shared" ref="BH142" si="189">IF(OR(BH27="NO",$AX27="NO"),"-",BH27/$AX27-1)</f>
        <v>-</v>
      </c>
      <c r="BI142" s="262"/>
    </row>
    <row r="143" spans="18:65" ht="17.100000000000001" customHeight="1">
      <c r="S143" s="1080" t="s">
        <v>459</v>
      </c>
      <c r="T143" s="26"/>
      <c r="U143" s="1081"/>
      <c r="W143" s="1080" t="s">
        <v>459</v>
      </c>
      <c r="X143" s="26"/>
      <c r="Y143" s="2391"/>
      <c r="Z143" s="284"/>
      <c r="AA143" s="1744"/>
      <c r="AB143" s="274"/>
      <c r="AC143" s="274"/>
      <c r="AD143" s="274"/>
      <c r="AE143" s="274"/>
      <c r="AF143" s="274"/>
      <c r="AG143" s="274"/>
      <c r="AH143" s="274"/>
      <c r="AI143" s="274"/>
      <c r="AJ143" s="274"/>
      <c r="AK143" s="274"/>
      <c r="AL143" s="274"/>
      <c r="AM143" s="274"/>
      <c r="AN143" s="274"/>
      <c r="AO143" s="274"/>
      <c r="AP143" s="274"/>
      <c r="AQ143" s="274"/>
      <c r="AR143" s="274"/>
      <c r="AS143" s="274"/>
      <c r="AT143" s="274"/>
      <c r="AU143" s="274"/>
      <c r="AV143" s="274"/>
      <c r="AW143" s="274"/>
      <c r="AX143" s="274"/>
      <c r="AY143" s="289">
        <f>AY28/$AX28-1</f>
        <v>-2.2465973758311386E-2</v>
      </c>
      <c r="AZ143" s="289">
        <f t="shared" ref="AZ143:BE143" si="190">AZ28/$AX28-1</f>
        <v>1.3083065928789273E-2</v>
      </c>
      <c r="BA143" s="289">
        <f t="shared" si="190"/>
        <v>2.7807666036282708E-2</v>
      </c>
      <c r="BB143" s="289">
        <f t="shared" si="190"/>
        <v>-7.7829765409453966E-3</v>
      </c>
      <c r="BC143" s="289">
        <f t="shared" si="190"/>
        <v>-3.0427200678698085E-2</v>
      </c>
      <c r="BD143" s="290">
        <f t="shared" si="190"/>
        <v>-5.8954268711539526E-2</v>
      </c>
      <c r="BE143" s="290">
        <f t="shared" si="190"/>
        <v>-4.3039427896691573E-2</v>
      </c>
      <c r="BF143" s="290">
        <f t="shared" ref="BF143:BG143" si="191">BF28/$AX28-1</f>
        <v>-4.6500518887707898E-2</v>
      </c>
      <c r="BG143" s="290">
        <f t="shared" si="191"/>
        <v>-8.4350073595626296E-2</v>
      </c>
      <c r="BH143" s="1784">
        <f t="shared" ref="BH143" si="192">BH28/$AX28-1</f>
        <v>-0.11768493543960412</v>
      </c>
      <c r="BI143" s="262"/>
    </row>
    <row r="144" spans="18:65" ht="17.100000000000001" customHeight="1">
      <c r="S144" s="1080"/>
      <c r="T144" s="1075" t="s">
        <v>1070</v>
      </c>
      <c r="U144" s="1075"/>
      <c r="W144" s="1080"/>
      <c r="X144" s="1075" t="s">
        <v>1081</v>
      </c>
      <c r="Y144" s="1726"/>
      <c r="Z144" s="284"/>
      <c r="AA144" s="1739"/>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268"/>
      <c r="AY144" s="287">
        <f t="shared" ref="AY144:BE149" si="193">IF(OR(AY29="NO",$AX29="NO"),"-",AY29/$AX29-1)</f>
        <v>-1.7485771384054827E-3</v>
      </c>
      <c r="AZ144" s="287">
        <f t="shared" si="193"/>
        <v>-2.1628851704272201E-2</v>
      </c>
      <c r="BA144" s="287">
        <f t="shared" si="193"/>
        <v>-4.5659321717507195E-2</v>
      </c>
      <c r="BB144" s="287">
        <f t="shared" si="193"/>
        <v>-3.1349132118254186E-2</v>
      </c>
      <c r="BC144" s="287">
        <f t="shared" si="193"/>
        <v>-1.5203998461013057E-2</v>
      </c>
      <c r="BD144" s="237">
        <f t="shared" si="193"/>
        <v>-1.3166858327031461E-2</v>
      </c>
      <c r="BE144" s="237">
        <f t="shared" si="193"/>
        <v>-5.0921265662572157E-2</v>
      </c>
      <c r="BF144" s="237">
        <f t="shared" ref="BF144:BG144" si="194">IF(OR(BF29="NO",$AX29="NO"),"-",BF29/$AX29-1)</f>
        <v>-4.9319217112877567E-2</v>
      </c>
      <c r="BG144" s="237">
        <f t="shared" si="194"/>
        <v>-4.6268276490782578E-2</v>
      </c>
      <c r="BH144" s="1751">
        <f t="shared" ref="BH144" si="195">IF(OR(BH29="NO",$AX29="NO"),"-",BH29/$AX29-1)</f>
        <v>-4.1106002285497434E-2</v>
      </c>
      <c r="BI144" s="262"/>
    </row>
    <row r="145" spans="2:65" ht="17.100000000000001" customHeight="1">
      <c r="S145" s="1080"/>
      <c r="T145" s="1075" t="s">
        <v>1071</v>
      </c>
      <c r="U145" s="1075"/>
      <c r="W145" s="1080"/>
      <c r="X145" s="1075" t="s">
        <v>1082</v>
      </c>
      <c r="Y145" s="1726"/>
      <c r="Z145" s="284"/>
      <c r="AA145" s="1742"/>
      <c r="AB145" s="271"/>
      <c r="AC145" s="271"/>
      <c r="AD145" s="271"/>
      <c r="AE145" s="271"/>
      <c r="AF145" s="271"/>
      <c r="AG145" s="271"/>
      <c r="AH145" s="271"/>
      <c r="AI145" s="271"/>
      <c r="AJ145" s="271"/>
      <c r="AK145" s="271"/>
      <c r="AL145" s="271"/>
      <c r="AM145" s="271"/>
      <c r="AN145" s="271"/>
      <c r="AO145" s="271"/>
      <c r="AP145" s="271"/>
      <c r="AQ145" s="271"/>
      <c r="AR145" s="271"/>
      <c r="AS145" s="271"/>
      <c r="AT145" s="271"/>
      <c r="AU145" s="271"/>
      <c r="AV145" s="271"/>
      <c r="AW145" s="271"/>
      <c r="AX145" s="271"/>
      <c r="AY145" s="287">
        <f t="shared" si="193"/>
        <v>-6.4108197642737452E-2</v>
      </c>
      <c r="AZ145" s="287">
        <f t="shared" si="193"/>
        <v>-1.9094628348755083E-2</v>
      </c>
      <c r="BA145" s="287">
        <f t="shared" si="193"/>
        <v>-3.3684538037767831E-2</v>
      </c>
      <c r="BB145" s="287">
        <f t="shared" si="193"/>
        <v>-8.5925827569396152E-2</v>
      </c>
      <c r="BC145" s="287">
        <f t="shared" si="193"/>
        <v>-0.1565221647742987</v>
      </c>
      <c r="BD145" s="237">
        <f t="shared" si="193"/>
        <v>-0.15551364567137227</v>
      </c>
      <c r="BE145" s="237">
        <f t="shared" si="193"/>
        <v>-0.15766515309094975</v>
      </c>
      <c r="BF145" s="237">
        <f t="shared" ref="BF145:BG145" si="196">IF(OR(BF30="NO",$AX30="NO"),"-",BF30/$AX30-1)</f>
        <v>-0.11910610605569982</v>
      </c>
      <c r="BG145" s="237">
        <f t="shared" si="196"/>
        <v>-0.16889333243687232</v>
      </c>
      <c r="BH145" s="1751">
        <f t="shared" ref="BH145" si="197">IF(OR(BH30="NO",$AX30="NO"),"-",BH30/$AX30-1)</f>
        <v>-5.4560883468360966E-2</v>
      </c>
      <c r="BI145" s="262"/>
    </row>
    <row r="146" spans="2:65" ht="17.100000000000001" customHeight="1">
      <c r="S146" s="1080"/>
      <c r="T146" s="1075" t="s">
        <v>1066</v>
      </c>
      <c r="U146" s="1075"/>
      <c r="W146" s="1080"/>
      <c r="X146" s="1075" t="s">
        <v>1078</v>
      </c>
      <c r="Y146" s="1726"/>
      <c r="Z146" s="284"/>
      <c r="AA146" s="1742"/>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87">
        <f t="shared" si="193"/>
        <v>0.17852975495915979</v>
      </c>
      <c r="AZ146" s="287">
        <f t="shared" si="193"/>
        <v>0.5043757292882145</v>
      </c>
      <c r="BA146" s="287">
        <f t="shared" si="193"/>
        <v>1.0153150525087513</v>
      </c>
      <c r="BB146" s="287">
        <f t="shared" si="193"/>
        <v>0.5780338389731623</v>
      </c>
      <c r="BC146" s="287">
        <f t="shared" si="193"/>
        <v>0.74489498249708253</v>
      </c>
      <c r="BD146" s="237">
        <f t="shared" si="193"/>
        <v>0.61916569428238044</v>
      </c>
      <c r="BE146" s="237">
        <f t="shared" si="193"/>
        <v>0.86829054842473741</v>
      </c>
      <c r="BF146" s="237">
        <f t="shared" ref="BF146:BG146" si="198">IF(OR(BF31="NO",$AX31="NO"),"-",BF31/$AX31-1)</f>
        <v>1.0137106184364058</v>
      </c>
      <c r="BG146" s="237">
        <f t="shared" si="198"/>
        <v>0.80600933488914794</v>
      </c>
      <c r="BH146" s="1751">
        <f t="shared" ref="BH146" si="199">IF(OR(BH31="NO",$AX31="NO"),"-",BH31/$AX31-1)</f>
        <v>0.34524504084013996</v>
      </c>
      <c r="BI146" s="262"/>
    </row>
    <row r="147" spans="2:65" ht="17.100000000000001" customHeight="1">
      <c r="S147" s="1080"/>
      <c r="T147" s="1075" t="s">
        <v>1057</v>
      </c>
      <c r="U147" s="1075"/>
      <c r="W147" s="1080"/>
      <c r="X147" s="1075" t="s">
        <v>1059</v>
      </c>
      <c r="Y147" s="1726"/>
      <c r="Z147" s="284"/>
      <c r="AA147" s="1742"/>
      <c r="AB147" s="271"/>
      <c r="AC147" s="271"/>
      <c r="AD147" s="271"/>
      <c r="AE147" s="271"/>
      <c r="AF147" s="271"/>
      <c r="AG147" s="271"/>
      <c r="AH147" s="271"/>
      <c r="AI147" s="271"/>
      <c r="AJ147" s="271"/>
      <c r="AK147" s="271"/>
      <c r="AL147" s="271"/>
      <c r="AM147" s="271"/>
      <c r="AN147" s="271"/>
      <c r="AO147" s="271"/>
      <c r="AP147" s="271"/>
      <c r="AQ147" s="271"/>
      <c r="AR147" s="271"/>
      <c r="AS147" s="271"/>
      <c r="AT147" s="271"/>
      <c r="AU147" s="271"/>
      <c r="AV147" s="271"/>
      <c r="AW147" s="271"/>
      <c r="AX147" s="271"/>
      <c r="AY147" s="287">
        <f t="shared" si="193"/>
        <v>-6.9567888447592319E-2</v>
      </c>
      <c r="AZ147" s="287">
        <f t="shared" si="193"/>
        <v>2.1559005765865447E-3</v>
      </c>
      <c r="BA147" s="287">
        <f t="shared" si="193"/>
        <v>6.1165040705396523E-2</v>
      </c>
      <c r="BB147" s="287">
        <f t="shared" si="193"/>
        <v>0.10290037580989697</v>
      </c>
      <c r="BC147" s="287">
        <f t="shared" si="193"/>
        <v>-4.81817542895282E-2</v>
      </c>
      <c r="BD147" s="237">
        <f t="shared" si="193"/>
        <v>-0.11302108955374379</v>
      </c>
      <c r="BE147" s="237">
        <f t="shared" si="193"/>
        <v>-3.6217869493711419E-2</v>
      </c>
      <c r="BF147" s="237">
        <f t="shared" ref="BF147:BG147" si="200">IF(OR(BF32="NO",$AX32="NO"),"-",BF32/$AX32-1)</f>
        <v>-0.1565089781310226</v>
      </c>
      <c r="BG147" s="237">
        <f t="shared" si="200"/>
        <v>-0.15986846190952397</v>
      </c>
      <c r="BH147" s="1751">
        <f t="shared" ref="BH147" si="201">IF(OR(BH32="NO",$AX32="NO"),"-",BH32/$AX32-1)</f>
        <v>-0.23367961043001173</v>
      </c>
      <c r="BI147" s="262"/>
    </row>
    <row r="148" spans="2:65" ht="17.100000000000001" customHeight="1">
      <c r="S148" s="1080"/>
      <c r="T148" s="1075" t="s">
        <v>1058</v>
      </c>
      <c r="U148" s="1075"/>
      <c r="W148" s="1080"/>
      <c r="X148" s="1075" t="s">
        <v>293</v>
      </c>
      <c r="Y148" s="1726"/>
      <c r="Z148" s="284"/>
      <c r="AA148" s="1742"/>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87">
        <f t="shared" si="193"/>
        <v>0.12497538361093397</v>
      </c>
      <c r="AZ148" s="287">
        <f t="shared" si="193"/>
        <v>0.12605913297634497</v>
      </c>
      <c r="BA148" s="287">
        <f t="shared" si="193"/>
        <v>-7.7991209663797911E-2</v>
      </c>
      <c r="BB148" s="287">
        <f t="shared" si="193"/>
        <v>-4.2281194431899149E-2</v>
      </c>
      <c r="BC148" s="287">
        <f t="shared" si="193"/>
        <v>-1.7263488754266088E-2</v>
      </c>
      <c r="BD148" s="237">
        <f t="shared" si="193"/>
        <v>-0.13360635476161298</v>
      </c>
      <c r="BE148" s="237">
        <f t="shared" si="193"/>
        <v>-0.18289852635119308</v>
      </c>
      <c r="BF148" s="237">
        <f t="shared" ref="BF148:BG148" si="202">IF(OR(BF33="NO",$AX33="NO"),"-",BF33/$AX33-1)</f>
        <v>-0.24253770022638588</v>
      </c>
      <c r="BG148" s="237">
        <f t="shared" si="202"/>
        <v>-0.2912292198909574</v>
      </c>
      <c r="BH148" s="1751">
        <f t="shared" ref="BH148" si="203">IF(OR(BH33="NO",$AX33="NO"),"-",BH33/$AX33-1)</f>
        <v>-0.5864540508716849</v>
      </c>
      <c r="BI148" s="262"/>
    </row>
    <row r="149" spans="2:65" ht="17.100000000000001" customHeight="1">
      <c r="S149" s="1725"/>
      <c r="T149" s="1075" t="s">
        <v>1047</v>
      </c>
      <c r="U149" s="1075"/>
      <c r="W149" s="1725"/>
      <c r="X149" s="1800" t="s">
        <v>852</v>
      </c>
      <c r="Y149" s="1799"/>
      <c r="Z149" s="284"/>
      <c r="AA149" s="1742"/>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87">
        <f t="shared" si="193"/>
        <v>-0.33660933660933634</v>
      </c>
      <c r="AZ149" s="287">
        <f t="shared" si="193"/>
        <v>-0.43488943488943499</v>
      </c>
      <c r="BA149" s="287">
        <f t="shared" si="193"/>
        <v>-0.45945945945945921</v>
      </c>
      <c r="BB149" s="287">
        <f t="shared" si="193"/>
        <v>-0.56142506962619176</v>
      </c>
      <c r="BC149" s="287">
        <f t="shared" si="193"/>
        <v>-0.50909091008676044</v>
      </c>
      <c r="BD149" s="237">
        <f t="shared" si="193"/>
        <v>-0.56732186550590269</v>
      </c>
      <c r="BE149" s="237">
        <f t="shared" si="193"/>
        <v>-0.43931203802329011</v>
      </c>
      <c r="BF149" s="237">
        <f t="shared" ref="BF149:BG149" si="204">IF(OR(BF34="NO",$AX34="NO"),"-",BF34/$AX34-1)</f>
        <v>-0.50835380835380828</v>
      </c>
      <c r="BG149" s="237">
        <f t="shared" si="204"/>
        <v>-0.64727272727272733</v>
      </c>
      <c r="BH149" s="1751">
        <f t="shared" ref="BH149" si="205">IF(OR(BH34="NO",$AX34="NO"),"-",BH34/$AX34-1)</f>
        <v>-0.75429975429975427</v>
      </c>
      <c r="BI149" s="262"/>
    </row>
    <row r="150" spans="2:65" ht="17.100000000000001" customHeight="1">
      <c r="S150" s="1082" t="s">
        <v>460</v>
      </c>
      <c r="T150" s="27"/>
      <c r="U150" s="1083"/>
      <c r="W150" s="1082" t="s">
        <v>460</v>
      </c>
      <c r="X150" s="27"/>
      <c r="Y150" s="2392"/>
      <c r="Z150" s="284"/>
      <c r="AA150" s="1745"/>
      <c r="AB150" s="276"/>
      <c r="AC150" s="276"/>
      <c r="AD150" s="276"/>
      <c r="AE150" s="276"/>
      <c r="AF150" s="276"/>
      <c r="AG150" s="276"/>
      <c r="AH150" s="276"/>
      <c r="AI150" s="276"/>
      <c r="AJ150" s="276"/>
      <c r="AK150" s="276"/>
      <c r="AL150" s="276"/>
      <c r="AM150" s="276"/>
      <c r="AN150" s="276"/>
      <c r="AO150" s="276"/>
      <c r="AP150" s="276"/>
      <c r="AQ150" s="276"/>
      <c r="AR150" s="276"/>
      <c r="AS150" s="276"/>
      <c r="AT150" s="276"/>
      <c r="AU150" s="276"/>
      <c r="AV150" s="276"/>
      <c r="AW150" s="276"/>
      <c r="AX150" s="276"/>
      <c r="AY150" s="291">
        <f t="shared" ref="AY150:BE150" si="206">AY35/$AX35-1</f>
        <v>-0.30744373317097806</v>
      </c>
      <c r="AZ150" s="291">
        <f t="shared" si="206"/>
        <v>-0.65137399727128842</v>
      </c>
      <c r="BA150" s="291">
        <f t="shared" si="206"/>
        <v>-0.61341932518225795</v>
      </c>
      <c r="BB150" s="291">
        <f t="shared" si="206"/>
        <v>-0.72954187746311083</v>
      </c>
      <c r="BC150" s="291">
        <f t="shared" si="206"/>
        <v>-0.81648324827605978</v>
      </c>
      <c r="BD150" s="292">
        <f t="shared" si="206"/>
        <v>-0.82926637213925347</v>
      </c>
      <c r="BE150" s="292">
        <f t="shared" si="206"/>
        <v>-0.8053622052064846</v>
      </c>
      <c r="BF150" s="292">
        <f t="shared" ref="BF150:BG150" si="207">BF35/$AX35-1</f>
        <v>-0.77961209245072527</v>
      </c>
      <c r="BG150" s="292">
        <f t="shared" si="207"/>
        <v>-0.77643666417438673</v>
      </c>
      <c r="BH150" s="1785">
        <f t="shared" ref="BH150" si="208">BH35/$AX35-1</f>
        <v>-0.86299701210135082</v>
      </c>
      <c r="BI150" s="262"/>
    </row>
    <row r="151" spans="2:65" ht="17.100000000000001" customHeight="1">
      <c r="S151" s="1082"/>
      <c r="T151" s="1076" t="s">
        <v>1057</v>
      </c>
      <c r="U151" s="1076"/>
      <c r="W151" s="1082"/>
      <c r="X151" s="1075" t="s">
        <v>1059</v>
      </c>
      <c r="Y151" s="1726"/>
      <c r="Z151" s="284"/>
      <c r="AA151" s="1739"/>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87">
        <f t="shared" ref="AY151:BE153" si="209">IF(OR(AY36="NO",$AX36="NO"),"-",AY36/$AX36-1)</f>
        <v>0.22612215544048331</v>
      </c>
      <c r="AZ151" s="287">
        <f t="shared" si="209"/>
        <v>0.34422167385182845</v>
      </c>
      <c r="BA151" s="287">
        <f t="shared" si="209"/>
        <v>0.70606176393450015</v>
      </c>
      <c r="BB151" s="287">
        <f t="shared" si="209"/>
        <v>0.79323865774363367</v>
      </c>
      <c r="BC151" s="287">
        <f t="shared" si="209"/>
        <v>1.1668826185102295</v>
      </c>
      <c r="BD151" s="237">
        <f t="shared" si="209"/>
        <v>1.373790038011967</v>
      </c>
      <c r="BE151" s="237">
        <f t="shared" si="209"/>
        <v>1.7981448533429161</v>
      </c>
      <c r="BF151" s="237">
        <f t="shared" ref="BF151:BG151" si="210">IF(OR(BF36="NO",$AX36="NO"),"-",BF36/$AX36-1)</f>
        <v>2.1261322497645625</v>
      </c>
      <c r="BG151" s="237">
        <f t="shared" si="210"/>
        <v>2.2513732240393125</v>
      </c>
      <c r="BH151" s="1751">
        <f t="shared" ref="BH151" si="211">IF(OR(BH36="NO",$AX36="NO"),"-",BH36/$AX36-1)</f>
        <v>0.97777633978487954</v>
      </c>
      <c r="BI151" s="262"/>
    </row>
    <row r="152" spans="2:65" ht="17.100000000000001" customHeight="1">
      <c r="S152" s="1082"/>
      <c r="T152" s="1076" t="s">
        <v>1046</v>
      </c>
      <c r="U152" s="1076"/>
      <c r="W152" s="1082"/>
      <c r="X152" s="1800" t="s">
        <v>853</v>
      </c>
      <c r="Y152" s="1799"/>
      <c r="Z152" s="284"/>
      <c r="AA152" s="1739"/>
      <c r="AB152" s="268"/>
      <c r="AC152" s="268"/>
      <c r="AD152" s="268"/>
      <c r="AE152" s="268"/>
      <c r="AF152" s="268"/>
      <c r="AG152" s="268"/>
      <c r="AH152" s="268"/>
      <c r="AI152" s="268"/>
      <c r="AJ152" s="268"/>
      <c r="AK152" s="268"/>
      <c r="AL152" s="268"/>
      <c r="AM152" s="268"/>
      <c r="AN152" s="268"/>
      <c r="AO152" s="268"/>
      <c r="AP152" s="268"/>
      <c r="AQ152" s="268"/>
      <c r="AR152" s="268"/>
      <c r="AS152" s="268"/>
      <c r="AT152" s="268"/>
      <c r="AU152" s="268"/>
      <c r="AV152" s="268"/>
      <c r="AW152" s="268"/>
      <c r="AX152" s="268"/>
      <c r="AY152" s="287">
        <f t="shared" si="209"/>
        <v>-0.35086342592592579</v>
      </c>
      <c r="AZ152" s="287">
        <f t="shared" si="209"/>
        <v>-0.72800925925925908</v>
      </c>
      <c r="BA152" s="287">
        <f t="shared" si="209"/>
        <v>-0.70949073632558179</v>
      </c>
      <c r="BB152" s="287">
        <f t="shared" si="209"/>
        <v>-0.84247684892680907</v>
      </c>
      <c r="BC152" s="287">
        <f t="shared" si="209"/>
        <v>-0.9609953706601152</v>
      </c>
      <c r="BD152" s="237">
        <f t="shared" si="209"/>
        <v>-0.98703703732678183</v>
      </c>
      <c r="BE152" s="237">
        <f t="shared" si="209"/>
        <v>-0.98983252327889204</v>
      </c>
      <c r="BF152" s="237">
        <f t="shared" ref="BF152:BG152" si="212">IF(OR(BF37="NO",$AX37="NO"),"-",BF37/$AX37-1)</f>
        <v>-0.9839282407407407</v>
      </c>
      <c r="BG152" s="237">
        <f t="shared" si="212"/>
        <v>-0.98622685185185188</v>
      </c>
      <c r="BH152" s="1751">
        <f t="shared" ref="BH152" si="213">IF(OR(BH37="NO",$AX37="NO"),"-",BH37/$AX37-1)</f>
        <v>-0.99027777777777781</v>
      </c>
      <c r="BI152" s="262"/>
    </row>
    <row r="153" spans="2:65" ht="17.100000000000001" customHeight="1" thickBot="1">
      <c r="S153" s="1082"/>
      <c r="T153" s="1084" t="s">
        <v>1058</v>
      </c>
      <c r="U153" s="1084"/>
      <c r="W153" s="1082"/>
      <c r="X153" s="1084" t="s">
        <v>293</v>
      </c>
      <c r="Y153" s="2393"/>
      <c r="Z153" s="284"/>
      <c r="AA153" s="1746"/>
      <c r="AB153" s="281"/>
      <c r="AC153" s="281"/>
      <c r="AD153" s="281"/>
      <c r="AE153" s="281"/>
      <c r="AF153" s="281"/>
      <c r="AG153" s="281"/>
      <c r="AH153" s="281"/>
      <c r="AI153" s="281"/>
      <c r="AJ153" s="281"/>
      <c r="AK153" s="281"/>
      <c r="AL153" s="281"/>
      <c r="AM153" s="281"/>
      <c r="AN153" s="281"/>
      <c r="AO153" s="281"/>
      <c r="AP153" s="281"/>
      <c r="AQ153" s="281"/>
      <c r="AR153" s="281"/>
      <c r="AS153" s="281"/>
      <c r="AT153" s="281"/>
      <c r="AU153" s="281"/>
      <c r="AV153" s="281"/>
      <c r="AW153" s="281"/>
      <c r="AX153" s="281"/>
      <c r="AY153" s="293">
        <f t="shared" si="209"/>
        <v>0.22485927846622533</v>
      </c>
      <c r="AZ153" s="293">
        <f t="shared" si="209"/>
        <v>3.7244402442681235E-2</v>
      </c>
      <c r="BA153" s="293">
        <f t="shared" si="209"/>
        <v>-8.2685324485161193E-2</v>
      </c>
      <c r="BB153" s="293">
        <f t="shared" si="209"/>
        <v>2.6236091154300478E-2</v>
      </c>
      <c r="BC153" s="293">
        <f t="shared" si="209"/>
        <v>-1.1538029810561179E-2</v>
      </c>
      <c r="BD153" s="294">
        <f t="shared" si="209"/>
        <v>-0.12619677242126193</v>
      </c>
      <c r="BE153" s="294">
        <f t="shared" si="209"/>
        <v>-0.11200227539316765</v>
      </c>
      <c r="BF153" s="294">
        <f t="shared" ref="BF153:BG153" si="214">IF(OR(BF38="NO",$AX38="NO"),"-",BF38/$AX38-1)</f>
        <v>-0.11481699928942801</v>
      </c>
      <c r="BG153" s="294">
        <f t="shared" si="214"/>
        <v>-0.29979939355429075</v>
      </c>
      <c r="BH153" s="1786">
        <f t="shared" ref="BH153" si="215">IF(OR(BH38="NO",$AX38="NO"),"-",BH38/$AX38-1)</f>
        <v>-0.59145448359445085</v>
      </c>
      <c r="BI153" s="262"/>
    </row>
    <row r="154" spans="2:65" ht="17.100000000000001" customHeight="1" thickTop="1" thickBot="1">
      <c r="B154" s="22" t="s">
        <v>17</v>
      </c>
      <c r="S154" s="1085" t="s">
        <v>25</v>
      </c>
      <c r="T154" s="1723"/>
      <c r="U154" s="1086"/>
      <c r="W154" s="1085" t="s">
        <v>294</v>
      </c>
      <c r="X154" s="1723"/>
      <c r="Y154" s="1723"/>
      <c r="Z154" s="284"/>
      <c r="AA154" s="1774"/>
      <c r="AB154" s="1787"/>
      <c r="AC154" s="1787"/>
      <c r="AD154" s="1787"/>
      <c r="AE154" s="1787"/>
      <c r="AF154" s="1787"/>
      <c r="AG154" s="1787"/>
      <c r="AH154" s="1787"/>
      <c r="AI154" s="1787"/>
      <c r="AJ154" s="1787"/>
      <c r="AK154" s="1787"/>
      <c r="AL154" s="1787"/>
      <c r="AM154" s="1787"/>
      <c r="AN154" s="1787"/>
      <c r="AO154" s="1787"/>
      <c r="AP154" s="1787"/>
      <c r="AQ154" s="1787"/>
      <c r="AR154" s="1787"/>
      <c r="AS154" s="1787"/>
      <c r="AT154" s="1787"/>
      <c r="AU154" s="1787"/>
      <c r="AV154" s="1787"/>
      <c r="AW154" s="1787"/>
      <c r="AX154" s="1787"/>
      <c r="AY154" s="1788">
        <f>AY39/$AX39-1</f>
        <v>6.1618606074518523E-2</v>
      </c>
      <c r="AZ154" s="1788">
        <f t="shared" ref="AZ154:BE154" si="216">AZ39/$AX39-1</f>
        <v>0.13141783913943517</v>
      </c>
      <c r="BA154" s="1788">
        <f t="shared" si="216"/>
        <v>0.19426632958142487</v>
      </c>
      <c r="BB154" s="1788">
        <f t="shared" si="216"/>
        <v>0.22443666012402907</v>
      </c>
      <c r="BC154" s="1788">
        <f t="shared" si="216"/>
        <v>0.25259114351337453</v>
      </c>
      <c r="BD154" s="1789">
        <f t="shared" si="216"/>
        <v>0.30198830726029602</v>
      </c>
      <c r="BE154" s="1789">
        <f t="shared" si="216"/>
        <v>0.34837216424664041</v>
      </c>
      <c r="BF154" s="1789">
        <f t="shared" ref="BF154:BG154" si="217">BF39/$AX39-1</f>
        <v>0.3589747740057192</v>
      </c>
      <c r="BG154" s="1789">
        <f t="shared" si="217"/>
        <v>0.33393751761132018</v>
      </c>
      <c r="BH154" s="1790">
        <f t="shared" ref="BH154" si="218">BH39/$AX39-1</f>
        <v>0.28222287474361685</v>
      </c>
      <c r="BI154" s="262"/>
      <c r="BK154" s="215"/>
      <c r="BL154" s="215"/>
      <c r="BM154" s="215"/>
    </row>
    <row r="155" spans="2:65" s="28" customFormat="1" ht="17.100000000000001" customHeight="1">
      <c r="V155" s="1292"/>
      <c r="W155" s="22"/>
      <c r="X155" s="22"/>
      <c r="Y155" s="22"/>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K155" s="231"/>
      <c r="BL155" s="231"/>
      <c r="BM155" s="231"/>
    </row>
  </sheetData>
  <mergeCells count="2">
    <mergeCell ref="S1:U1"/>
    <mergeCell ref="W1:Y1"/>
  </mergeCells>
  <phoneticPr fontId="10"/>
  <pageMargins left="0.78740157480314965" right="0.78740157480314965" top="0.98425196850393704" bottom="0.98425196850393704" header="0.51181102362204722" footer="0.51181102362204722"/>
  <pageSetup paperSize="9" scale="18" orientation="landscape" r:id="rId1"/>
  <headerFooter alignWithMargins="0"/>
  <colBreaks count="2" manualBreakCount="2">
    <brk id="31" max="138" man="1"/>
    <brk id="47" max="138" man="1"/>
  </colBreaks>
  <ignoredErrors>
    <ignoredError sqref="AY136:BE136 AY143:BE143 AY150:BE150 AB98:BE98 AB112:BH112 AB105:AT105 AU105:BH105 BF136:BH136 BF143:BH143 BF150:BH150 BF98:BH98"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339A-9E2A-497F-973F-95ABD6F767AA}">
  <sheetPr codeName="Sheet8">
    <pageSetUpPr fitToPage="1"/>
  </sheetPr>
  <dimension ref="A1:CI35"/>
  <sheetViews>
    <sheetView zoomScaleNormal="100" workbookViewId="0">
      <pane xSplit="21" ySplit="4" topLeftCell="V5" activePane="bottomRight" state="frozen"/>
      <selection pane="topRight" activeCell="V1" sqref="V1"/>
      <selection pane="bottomLeft" activeCell="A5" sqref="A5"/>
      <selection pane="bottomRight"/>
    </sheetView>
  </sheetViews>
  <sheetFormatPr defaultColWidth="9" defaultRowHeight="15"/>
  <cols>
    <col min="1" max="1" width="1.625" style="155" customWidth="1"/>
    <col min="2" max="17" width="1.625" style="156" hidden="1" customWidth="1"/>
    <col min="18" max="19" width="2.125" style="156" customWidth="1"/>
    <col min="20" max="20" width="38.5" style="156" customWidth="1"/>
    <col min="21" max="21" width="15.125" style="156" customWidth="1"/>
    <col min="22" max="22" width="1.625" style="1425" customWidth="1"/>
    <col min="23" max="24" width="2.125" style="156" customWidth="1"/>
    <col min="25" max="25" width="36.75" style="182" customWidth="1"/>
    <col min="26" max="26" width="15.125" style="156" customWidth="1"/>
    <col min="27" max="60" width="7.375" style="156" customWidth="1"/>
    <col min="61" max="61" width="9" style="156"/>
    <col min="62" max="62" width="9" style="156" customWidth="1"/>
    <col min="63" max="16384" width="9" style="156"/>
  </cols>
  <sheetData>
    <row r="1" spans="1:87" ht="41.25" customHeight="1">
      <c r="R1" s="2269" t="s">
        <v>657</v>
      </c>
      <c r="S1" s="2269"/>
      <c r="T1" s="2269"/>
      <c r="W1" s="2269" t="s">
        <v>836</v>
      </c>
      <c r="X1" s="2269"/>
      <c r="Y1" s="2269"/>
    </row>
    <row r="2" spans="1:87" ht="15.75">
      <c r="R2" s="31" t="str">
        <f>'0.Contents'!$B$2</f>
        <v>＜報告値＞</v>
      </c>
      <c r="U2" s="31"/>
      <c r="W2" s="32" t="str">
        <f>'0.Contents'!$D$2</f>
        <v>&lt;Reported Value&gt;</v>
      </c>
      <c r="Y2" s="156"/>
    </row>
    <row r="3" spans="1:87" s="22" customFormat="1" ht="18.75" customHeight="1" thickBot="1">
      <c r="A3" s="28"/>
      <c r="R3" s="22" t="s">
        <v>71</v>
      </c>
      <c r="U3" s="182"/>
      <c r="V3" s="1425"/>
      <c r="W3" s="28" t="s">
        <v>932</v>
      </c>
      <c r="X3" s="28"/>
      <c r="Y3" s="28"/>
      <c r="BM3" s="28"/>
    </row>
    <row r="4" spans="1:87" s="22" customFormat="1" ht="15.75" thickBot="1">
      <c r="A4" s="28"/>
      <c r="R4" s="2322"/>
      <c r="S4" s="2323"/>
      <c r="T4" s="2324"/>
      <c r="U4" s="1071" t="s">
        <v>69</v>
      </c>
      <c r="V4" s="375"/>
      <c r="W4" s="2319"/>
      <c r="X4" s="2320"/>
      <c r="Y4" s="2321"/>
      <c r="Z4" s="1875" t="s">
        <v>266</v>
      </c>
      <c r="AA4" s="1131">
        <v>1990</v>
      </c>
      <c r="AB4" s="1070">
        <f t="shared" ref="AB4:AT4" si="0">AA4+1</f>
        <v>1991</v>
      </c>
      <c r="AC4" s="1070">
        <f t="shared" si="0"/>
        <v>1992</v>
      </c>
      <c r="AD4" s="1070">
        <f t="shared" si="0"/>
        <v>1993</v>
      </c>
      <c r="AE4" s="1070">
        <f t="shared" si="0"/>
        <v>1994</v>
      </c>
      <c r="AF4" s="1070">
        <f t="shared" si="0"/>
        <v>1995</v>
      </c>
      <c r="AG4" s="1070">
        <f t="shared" si="0"/>
        <v>1996</v>
      </c>
      <c r="AH4" s="1070">
        <f t="shared" si="0"/>
        <v>1997</v>
      </c>
      <c r="AI4" s="1070">
        <f t="shared" si="0"/>
        <v>1998</v>
      </c>
      <c r="AJ4" s="1070">
        <f t="shared" si="0"/>
        <v>1999</v>
      </c>
      <c r="AK4" s="1070">
        <f t="shared" si="0"/>
        <v>2000</v>
      </c>
      <c r="AL4" s="1070">
        <f t="shared" si="0"/>
        <v>2001</v>
      </c>
      <c r="AM4" s="1070">
        <f t="shared" si="0"/>
        <v>2002</v>
      </c>
      <c r="AN4" s="1070">
        <f t="shared" si="0"/>
        <v>2003</v>
      </c>
      <c r="AO4" s="1070">
        <f t="shared" si="0"/>
        <v>2004</v>
      </c>
      <c r="AP4" s="1070">
        <f t="shared" si="0"/>
        <v>2005</v>
      </c>
      <c r="AQ4" s="1070">
        <f t="shared" si="0"/>
        <v>2006</v>
      </c>
      <c r="AR4" s="1070">
        <f t="shared" si="0"/>
        <v>2007</v>
      </c>
      <c r="AS4" s="1070">
        <f t="shared" si="0"/>
        <v>2008</v>
      </c>
      <c r="AT4" s="1070">
        <f t="shared" si="0"/>
        <v>2009</v>
      </c>
      <c r="AU4" s="1070">
        <f>AT4+1</f>
        <v>2010</v>
      </c>
      <c r="AV4" s="1070">
        <f>AU4+1</f>
        <v>2011</v>
      </c>
      <c r="AW4" s="1070">
        <f>AV4+1</f>
        <v>2012</v>
      </c>
      <c r="AX4" s="1070">
        <f>AW4+1</f>
        <v>2013</v>
      </c>
      <c r="AY4" s="1070">
        <f t="shared" ref="AY4:BH4" si="1">AX4+1</f>
        <v>2014</v>
      </c>
      <c r="AZ4" s="1070">
        <f t="shared" si="1"/>
        <v>2015</v>
      </c>
      <c r="BA4" s="1070">
        <f t="shared" si="1"/>
        <v>2016</v>
      </c>
      <c r="BB4" s="1070">
        <f t="shared" si="1"/>
        <v>2017</v>
      </c>
      <c r="BC4" s="1070">
        <f t="shared" si="1"/>
        <v>2018</v>
      </c>
      <c r="BD4" s="1070">
        <f t="shared" si="1"/>
        <v>2019</v>
      </c>
      <c r="BE4" s="1070">
        <f t="shared" si="1"/>
        <v>2020</v>
      </c>
      <c r="BF4" s="1070">
        <f t="shared" si="1"/>
        <v>2021</v>
      </c>
      <c r="BG4" s="1444">
        <f t="shared" si="1"/>
        <v>2022</v>
      </c>
      <c r="BH4" s="1071">
        <f t="shared" si="1"/>
        <v>2023</v>
      </c>
      <c r="BI4" s="28"/>
      <c r="BJ4" s="28"/>
      <c r="BK4" s="28"/>
      <c r="BL4" s="28"/>
      <c r="BM4" s="28"/>
      <c r="BO4" s="28"/>
      <c r="BP4" s="28"/>
      <c r="BQ4" s="28"/>
      <c r="BR4" s="28"/>
      <c r="BS4" s="28"/>
      <c r="BT4" s="28"/>
      <c r="BU4" s="28"/>
      <c r="BV4" s="28"/>
      <c r="BW4" s="28"/>
      <c r="BX4" s="28"/>
      <c r="BY4" s="28"/>
      <c r="BZ4" s="28"/>
      <c r="CA4" s="28"/>
      <c r="CB4" s="28"/>
      <c r="CC4" s="28"/>
      <c r="CD4" s="28"/>
      <c r="CE4" s="28"/>
      <c r="CF4" s="28"/>
      <c r="CG4" s="28"/>
      <c r="CH4" s="28"/>
      <c r="CI4" s="28"/>
    </row>
    <row r="5" spans="1:87" s="28" customFormat="1" ht="15.75" customHeight="1">
      <c r="R5" s="1116" t="s">
        <v>444</v>
      </c>
      <c r="T5" s="205"/>
      <c r="U5" s="1117" t="s">
        <v>487</v>
      </c>
      <c r="V5" s="1292"/>
      <c r="W5" s="1116" t="s">
        <v>854</v>
      </c>
      <c r="X5" s="1881"/>
      <c r="Y5" s="1882"/>
      <c r="Z5" s="1117" t="s">
        <v>927</v>
      </c>
      <c r="AA5" s="1128">
        <f>'1.Summary'!AA15</f>
        <v>1272.4663975277192</v>
      </c>
      <c r="AB5" s="1129">
        <f>'1.Summary'!AB15</f>
        <v>1286.477099302112</v>
      </c>
      <c r="AC5" s="1129">
        <f>'1.Summary'!AC15</f>
        <v>1297.0896194399168</v>
      </c>
      <c r="AD5" s="1129">
        <f>'1.Summary'!AD15</f>
        <v>1293.2112879915849</v>
      </c>
      <c r="AE5" s="1129">
        <f>'1.Summary'!AE15</f>
        <v>1352.1837349635277</v>
      </c>
      <c r="AF5" s="1129">
        <f>'1.Summary'!AF15</f>
        <v>1372.7394746454563</v>
      </c>
      <c r="AG5" s="1129">
        <f>'1.Summary'!AG15</f>
        <v>1385.8042173966187</v>
      </c>
      <c r="AH5" s="1129">
        <f>'1.Summary'!AH15</f>
        <v>1376.9386153393389</v>
      </c>
      <c r="AI5" s="1129">
        <f>'1.Summary'!AI15</f>
        <v>1328.6653974816727</v>
      </c>
      <c r="AJ5" s="1129">
        <f>'1.Summary'!AJ15</f>
        <v>1352.6928643548922</v>
      </c>
      <c r="AK5" s="1129">
        <f>'1.Summary'!AK15</f>
        <v>1371.6815207080665</v>
      </c>
      <c r="AL5" s="1129">
        <f>'1.Summary'!AL15</f>
        <v>1346.5279706219624</v>
      </c>
      <c r="AM5" s="1129">
        <f>'1.Summary'!AM15</f>
        <v>1370.7266397164483</v>
      </c>
      <c r="AN5" s="1129">
        <f>'1.Summary'!AN15</f>
        <v>1377.5076317176042</v>
      </c>
      <c r="AO5" s="1129">
        <f>'1.Summary'!AO15</f>
        <v>1369.4285209785251</v>
      </c>
      <c r="AP5" s="1129">
        <f>'1.Summary'!AP15</f>
        <v>1376.2911844668495</v>
      </c>
      <c r="AQ5" s="1129">
        <f>'1.Summary'!AQ15</f>
        <v>1353.8834671357956</v>
      </c>
      <c r="AR5" s="1129">
        <f>'1.Summary'!AR15</f>
        <v>1387.9639804328206</v>
      </c>
      <c r="AS5" s="1129">
        <f>'1.Summary'!AS15</f>
        <v>1314.2648712764176</v>
      </c>
      <c r="AT5" s="1129">
        <f>'1.Summary'!AT15</f>
        <v>1241.5679700401374</v>
      </c>
      <c r="AU5" s="1129">
        <f>'1.Summary'!AU15</f>
        <v>1293.4211691295659</v>
      </c>
      <c r="AV5" s="1129">
        <f>'1.Summary'!AV15</f>
        <v>1343.0148115548079</v>
      </c>
      <c r="AW5" s="1129">
        <f>'1.Summary'!AW15</f>
        <v>1384.1080365928592</v>
      </c>
      <c r="AX5" s="1129">
        <f>'1.Summary'!AX15</f>
        <v>1395.3613395137197</v>
      </c>
      <c r="AY5" s="1129">
        <f>'1.Summary'!AY15</f>
        <v>1344.4226447564233</v>
      </c>
      <c r="AZ5" s="1129">
        <f>'1.Summary'!AZ15</f>
        <v>1305.4335232838039</v>
      </c>
      <c r="BA5" s="1129">
        <f>'1.Summary'!BA15</f>
        <v>1286.6601765645764</v>
      </c>
      <c r="BB5" s="1129">
        <f>'1.Summary'!BB15</f>
        <v>1271.7828630024503</v>
      </c>
      <c r="BC5" s="1129">
        <f>'1.Summary'!BC15</f>
        <v>1225.4027535523278</v>
      </c>
      <c r="BD5" s="1129">
        <f>'1.Summary'!BD15</f>
        <v>1189.5949170352869</v>
      </c>
      <c r="BE5" s="1129">
        <f>'1.Summary'!BE15</f>
        <v>1125.3038258598253</v>
      </c>
      <c r="BF5" s="1129">
        <f>'1.Summary'!BF15</f>
        <v>1146.5509636994711</v>
      </c>
      <c r="BG5" s="1456">
        <f>'1.Summary'!BG15</f>
        <v>1115.8783712077193</v>
      </c>
      <c r="BH5" s="1130">
        <f>'1.Summary'!BH15</f>
        <v>1070.9394494006924</v>
      </c>
    </row>
    <row r="6" spans="1:87" s="28" customFormat="1" ht="15.75" customHeight="1">
      <c r="R6" s="1109"/>
      <c r="S6" s="161" t="s">
        <v>488</v>
      </c>
      <c r="T6" s="163"/>
      <c r="U6" s="1108" t="s">
        <v>489</v>
      </c>
      <c r="V6" s="1292"/>
      <c r="W6" s="1109"/>
      <c r="X6" s="161" t="s">
        <v>933</v>
      </c>
      <c r="Y6" s="164"/>
      <c r="Z6" s="1108" t="s">
        <v>489</v>
      </c>
      <c r="AA6" s="1119">
        <f>'1.Summary'!AA5</f>
        <v>1160.3431948218688</v>
      </c>
      <c r="AB6" s="165">
        <f>'1.Summary'!AB5</f>
        <v>1171.8636413827428</v>
      </c>
      <c r="AC6" s="165">
        <f>'1.Summary'!AC5</f>
        <v>1180.4885015831451</v>
      </c>
      <c r="AD6" s="165">
        <f>'1.Summary'!AD5</f>
        <v>1174.1289693198721</v>
      </c>
      <c r="AE6" s="165">
        <f>'1.Summary'!AE5</f>
        <v>1227.9499273781626</v>
      </c>
      <c r="AF6" s="165">
        <f>'1.Summary'!AF5</f>
        <v>1240.5662765002967</v>
      </c>
      <c r="AG6" s="165">
        <f>'1.Summary'!AG5</f>
        <v>1253.4175093233832</v>
      </c>
      <c r="AH6" s="165">
        <f>'1.Summary'!AH5</f>
        <v>1245.5367820106458</v>
      </c>
      <c r="AI6" s="165">
        <f>'1.Summary'!AI5</f>
        <v>1205.5106387775563</v>
      </c>
      <c r="AJ6" s="165">
        <f>'1.Summary'!AJ5</f>
        <v>1242.2917655600368</v>
      </c>
      <c r="AK6" s="165">
        <f>'1.Summary'!AK5</f>
        <v>1264.4451227101904</v>
      </c>
      <c r="AL6" s="165">
        <f>'1.Summary'!AL5</f>
        <v>1249.7387850428067</v>
      </c>
      <c r="AM6" s="165">
        <f>'1.Summary'!AM5</f>
        <v>1278.9824791332082</v>
      </c>
      <c r="AN6" s="165">
        <f>'1.Summary'!AN5</f>
        <v>1287.2672056284707</v>
      </c>
      <c r="AO6" s="165">
        <f>'1.Summary'!AO5</f>
        <v>1282.4677192027418</v>
      </c>
      <c r="AP6" s="165">
        <f>'1.Summary'!AP5</f>
        <v>1289.6630829014239</v>
      </c>
      <c r="AQ6" s="165">
        <f>'1.Summary'!AQ5</f>
        <v>1266.6135472475896</v>
      </c>
      <c r="AR6" s="165">
        <f>'1.Summary'!AR5</f>
        <v>1301.9955335543523</v>
      </c>
      <c r="AS6" s="165">
        <f>'1.Summary'!AS5</f>
        <v>1231.4104838675221</v>
      </c>
      <c r="AT6" s="165">
        <f>'1.Summary'!AT5</f>
        <v>1162.7663396288469</v>
      </c>
      <c r="AU6" s="165">
        <f>'1.Summary'!AU5</f>
        <v>1213.5318684110387</v>
      </c>
      <c r="AV6" s="165">
        <f>'1.Summary'!AV5</f>
        <v>1263.5346772459807</v>
      </c>
      <c r="AW6" s="165">
        <f>'1.Summary'!AW5</f>
        <v>1304.3959768565476</v>
      </c>
      <c r="AX6" s="165">
        <f>'1.Summary'!AX5</f>
        <v>1314.1646985442148</v>
      </c>
      <c r="AY6" s="165">
        <f>'1.Summary'!AY5</f>
        <v>1262.489903936736</v>
      </c>
      <c r="AZ6" s="165">
        <f>'1.Summary'!AZ5</f>
        <v>1222.1769561466378</v>
      </c>
      <c r="BA6" s="165">
        <f>'1.Summary'!BA5</f>
        <v>1202.0898501399734</v>
      </c>
      <c r="BB6" s="165">
        <f>'1.Summary'!BB5</f>
        <v>1186.5131284066465</v>
      </c>
      <c r="BC6" s="165">
        <f>'1.Summary'!BC5</f>
        <v>1140.6222837657961</v>
      </c>
      <c r="BD6" s="165">
        <f>'1.Summary'!BD5</f>
        <v>1104.0783515767059</v>
      </c>
      <c r="BE6" s="165">
        <f>'1.Summary'!BE5</f>
        <v>1039.1580072782167</v>
      </c>
      <c r="BF6" s="165">
        <f>'1.Summary'!BF5</f>
        <v>1060.3461553162192</v>
      </c>
      <c r="BG6" s="1457">
        <f>'1.Summary'!BG5</f>
        <v>1031.4811222503038</v>
      </c>
      <c r="BH6" s="1120">
        <f>'1.Summary'!BH5</f>
        <v>988.71666177480665</v>
      </c>
    </row>
    <row r="7" spans="1:87" s="28" customFormat="1" ht="15.75" customHeight="1">
      <c r="R7" s="1110"/>
      <c r="S7" s="169"/>
      <c r="T7" s="170" t="s">
        <v>490</v>
      </c>
      <c r="U7" s="1108" t="s">
        <v>489</v>
      </c>
      <c r="V7" s="1292"/>
      <c r="W7" s="1109"/>
      <c r="X7" s="166"/>
      <c r="Y7" s="1883" t="s">
        <v>928</v>
      </c>
      <c r="Z7" s="1108" t="s">
        <v>489</v>
      </c>
      <c r="AA7" s="1119">
        <f>'2.CO2-sector'!AA5/1000</f>
        <v>1067.561954437844</v>
      </c>
      <c r="AB7" s="165">
        <f>'2.CO2-sector'!AB5/1000</f>
        <v>1077.8113134951486</v>
      </c>
      <c r="AC7" s="165">
        <f>'2.CO2-sector'!AC5/1000</f>
        <v>1085.8221633882238</v>
      </c>
      <c r="AD7" s="165">
        <f>'2.CO2-sector'!AD5/1000</f>
        <v>1081.0016873980737</v>
      </c>
      <c r="AE7" s="165">
        <f>'2.CO2-sector'!AE5/1000</f>
        <v>1130.9039713782831</v>
      </c>
      <c r="AF7" s="165">
        <f>'2.CO2-sector'!AF5/1000</f>
        <v>1142.1412286336395</v>
      </c>
      <c r="AG7" s="165">
        <f>'2.CO2-sector'!AG5/1000</f>
        <v>1153.5496793706229</v>
      </c>
      <c r="AH7" s="165">
        <f>'2.CO2-sector'!AH5/1000</f>
        <v>1147.0967966268647</v>
      </c>
      <c r="AI7" s="165">
        <f>'2.CO2-sector'!AI5/1000</f>
        <v>1113.1578091833085</v>
      </c>
      <c r="AJ7" s="165">
        <f>'2.CO2-sector'!AJ5/1000</f>
        <v>1149.4787329300641</v>
      </c>
      <c r="AK7" s="165">
        <f>'2.CO2-sector'!AK5/1000</f>
        <v>1170.3002428345183</v>
      </c>
      <c r="AL7" s="165">
        <f>'2.CO2-sector'!AL5/1000</f>
        <v>1157.3611552556513</v>
      </c>
      <c r="AM7" s="165">
        <f>'2.CO2-sector'!AM5/1000</f>
        <v>1188.9924797455733</v>
      </c>
      <c r="AN7" s="165">
        <f>'2.CO2-sector'!AN5/1000</f>
        <v>1197.2982498674169</v>
      </c>
      <c r="AO7" s="165">
        <f>'2.CO2-sector'!AO5/1000</f>
        <v>1193.4424477155812</v>
      </c>
      <c r="AP7" s="165">
        <f>'2.CO2-sector'!AP5/1000</f>
        <v>1200.5211451346584</v>
      </c>
      <c r="AQ7" s="165">
        <f>'2.CO2-sector'!AQ5/1000</f>
        <v>1178.6756193085625</v>
      </c>
      <c r="AR7" s="165">
        <f>'2.CO2-sector'!AR5/1000</f>
        <v>1214.4658442662508</v>
      </c>
      <c r="AS7" s="165">
        <f>'2.CO2-sector'!AS5/1000</f>
        <v>1146.91826166287</v>
      </c>
      <c r="AT7" s="165">
        <f>'2.CO2-sector'!AT5/1000</f>
        <v>1087.272069202096</v>
      </c>
      <c r="AU7" s="165">
        <f>'2.CO2-sector'!AU5/1000</f>
        <v>1136.944412005553</v>
      </c>
      <c r="AV7" s="165">
        <f>'2.CO2-sector'!AV5/1000</f>
        <v>1188.0046866890555</v>
      </c>
      <c r="AW7" s="165">
        <f>'2.CO2-sector'!AW5/1000</f>
        <v>1227.2625996148483</v>
      </c>
      <c r="AX7" s="165">
        <f>'2.CO2-sector'!AX5/1000</f>
        <v>1235.3729068825389</v>
      </c>
      <c r="AY7" s="165">
        <f>'2.CO2-sector'!AY5/1000</f>
        <v>1185.1804579719142</v>
      </c>
      <c r="AZ7" s="165">
        <f>'2.CO2-sector'!AZ5/1000</f>
        <v>1145.8045035909083</v>
      </c>
      <c r="BA7" s="165">
        <f>'2.CO2-sector'!BA5/1000</f>
        <v>1126.11705948397</v>
      </c>
      <c r="BB7" s="165">
        <f>'2.CO2-sector'!BB5/1000</f>
        <v>1109.4668535036008</v>
      </c>
      <c r="BC7" s="165">
        <f>'2.CO2-sector'!BC5/1000</f>
        <v>1063.9699057731218</v>
      </c>
      <c r="BD7" s="165">
        <f>'2.CO2-sector'!BD5/1000</f>
        <v>1028.5874943987685</v>
      </c>
      <c r="BE7" s="165">
        <f>'2.CO2-sector'!BE5/1000</f>
        <v>967.97329311698604</v>
      </c>
      <c r="BF7" s="165">
        <f>'2.CO2-sector'!BF5/1000</f>
        <v>987.01321734383009</v>
      </c>
      <c r="BG7" s="1457">
        <f>'2.CO2-sector'!BG5/1000</f>
        <v>960.97186852685149</v>
      </c>
      <c r="BH7" s="1120">
        <f>'2.CO2-sector'!BH5/1000</f>
        <v>921.71039063362059</v>
      </c>
    </row>
    <row r="8" spans="1:87" s="28" customFormat="1" ht="15.75" customHeight="1">
      <c r="R8" s="1107" t="s">
        <v>658</v>
      </c>
      <c r="S8" s="162"/>
      <c r="T8" s="163"/>
      <c r="U8" s="1108" t="s">
        <v>496</v>
      </c>
      <c r="V8" s="1292"/>
      <c r="W8" s="1107" t="s">
        <v>855</v>
      </c>
      <c r="X8" s="1884"/>
      <c r="Y8" s="164"/>
      <c r="Z8" s="1108" t="s">
        <v>929</v>
      </c>
      <c r="AA8" s="1121">
        <f>AA5*10^6/AA11/10^3</f>
        <v>10.294119435387783</v>
      </c>
      <c r="AB8" s="171">
        <f t="shared" ref="AB8:BD8" si="2">AB5*10^6/AB11/10^3</f>
        <v>10.366371739970766</v>
      </c>
      <c r="AC8" s="171">
        <f t="shared" si="2"/>
        <v>10.412786849164842</v>
      </c>
      <c r="AD8" s="171">
        <f t="shared" si="2"/>
        <v>10.350824312791824</v>
      </c>
      <c r="AE8" s="171">
        <f t="shared" si="2"/>
        <v>10.794585358747677</v>
      </c>
      <c r="AF8" s="171">
        <f t="shared" si="2"/>
        <v>10.932065578127389</v>
      </c>
      <c r="AG8" s="171">
        <f t="shared" si="2"/>
        <v>11.010767743241395</v>
      </c>
      <c r="AH8" s="171">
        <f t="shared" si="2"/>
        <v>10.914484454602905</v>
      </c>
      <c r="AI8" s="171">
        <f t="shared" si="2"/>
        <v>10.505609126776463</v>
      </c>
      <c r="AJ8" s="171">
        <f t="shared" si="2"/>
        <v>10.679126089312073</v>
      </c>
      <c r="AK8" s="171">
        <f t="shared" si="2"/>
        <v>10.806938851835453</v>
      </c>
      <c r="AL8" s="171">
        <f t="shared" si="2"/>
        <v>10.5762666956389</v>
      </c>
      <c r="AM8" s="171">
        <f t="shared" si="2"/>
        <v>10.751977783571908</v>
      </c>
      <c r="AN8" s="171">
        <f t="shared" si="2"/>
        <v>10.787567401112067</v>
      </c>
      <c r="AO8" s="171">
        <f t="shared" si="2"/>
        <v>10.716493234668043</v>
      </c>
      <c r="AP8" s="171">
        <f t="shared" si="2"/>
        <v>10.771798763906844</v>
      </c>
      <c r="AQ8" s="171">
        <f t="shared" si="2"/>
        <v>10.585401733651773</v>
      </c>
      <c r="AR8" s="171">
        <f t="shared" si="2"/>
        <v>10.840673735933866</v>
      </c>
      <c r="AS8" s="171">
        <f t="shared" si="2"/>
        <v>10.260960551485098</v>
      </c>
      <c r="AT8" s="171">
        <f t="shared" si="2"/>
        <v>9.6973254345799287</v>
      </c>
      <c r="AU8" s="171">
        <f t="shared" si="2"/>
        <v>10.100327305921226</v>
      </c>
      <c r="AV8" s="171">
        <f t="shared" si="2"/>
        <v>10.505908941893583</v>
      </c>
      <c r="AW8" s="171">
        <f t="shared" si="2"/>
        <v>10.847865928466865</v>
      </c>
      <c r="AX8" s="171">
        <f t="shared" si="2"/>
        <v>10.95140695740891</v>
      </c>
      <c r="AY8" s="171">
        <f t="shared" si="2"/>
        <v>10.566274431299533</v>
      </c>
      <c r="AZ8" s="171">
        <f t="shared" si="2"/>
        <v>10.271341456987887</v>
      </c>
      <c r="BA8" s="171">
        <f t="shared" si="2"/>
        <v>10.127833130496816</v>
      </c>
      <c r="BB8" s="171">
        <f t="shared" si="2"/>
        <v>10.0204292738081</v>
      </c>
      <c r="BC8" s="171">
        <f t="shared" si="2"/>
        <v>9.6679480986226931</v>
      </c>
      <c r="BD8" s="171">
        <f t="shared" si="2"/>
        <v>9.3998255069755192</v>
      </c>
      <c r="BE8" s="171">
        <f>BE5*10^6/BE11/10^3</f>
        <v>8.9206391222595425</v>
      </c>
      <c r="BF8" s="171">
        <f t="shared" ref="BF8:BG8" si="3">BF5*10^6/BF11/10^3</f>
        <v>9.1356975534029807</v>
      </c>
      <c r="BG8" s="1458">
        <f t="shared" si="3"/>
        <v>8.9308136346428437</v>
      </c>
      <c r="BH8" s="1122">
        <f t="shared" ref="BH8" si="4">BH5*10^6/BH11/10^3</f>
        <v>8.6121610380266702</v>
      </c>
    </row>
    <row r="9" spans="1:87" s="22" customFormat="1" ht="15.75" customHeight="1">
      <c r="A9" s="28"/>
      <c r="R9" s="1111"/>
      <c r="S9" s="1287" t="s">
        <v>689</v>
      </c>
      <c r="T9" s="163"/>
      <c r="U9" s="1108" t="s">
        <v>497</v>
      </c>
      <c r="V9" s="375"/>
      <c r="W9" s="1109"/>
      <c r="X9" s="161" t="s">
        <v>934</v>
      </c>
      <c r="Y9" s="164"/>
      <c r="Z9" s="1876" t="s">
        <v>930</v>
      </c>
      <c r="AA9" s="1123">
        <f t="shared" ref="AA9:BE9" si="5">AA6*10^6/AA11/10^3</f>
        <v>9.3870545082708574</v>
      </c>
      <c r="AB9" s="175">
        <f t="shared" si="5"/>
        <v>9.4428219062114156</v>
      </c>
      <c r="AC9" s="175">
        <f t="shared" si="5"/>
        <v>9.4767354241745014</v>
      </c>
      <c r="AD9" s="175">
        <f t="shared" si="5"/>
        <v>9.3976930102920821</v>
      </c>
      <c r="AE9" s="175">
        <f t="shared" si="5"/>
        <v>9.8028174460396968</v>
      </c>
      <c r="AF9" s="175">
        <f t="shared" si="5"/>
        <v>9.8794797841864828</v>
      </c>
      <c r="AG9" s="175">
        <f t="shared" si="5"/>
        <v>9.9589024966302233</v>
      </c>
      <c r="AH9" s="175">
        <f t="shared" si="5"/>
        <v>9.872910595612181</v>
      </c>
      <c r="AI9" s="175">
        <f t="shared" si="5"/>
        <v>9.5318381837683948</v>
      </c>
      <c r="AJ9" s="175">
        <f t="shared" si="5"/>
        <v>9.8075407608930227</v>
      </c>
      <c r="AK9" s="175">
        <f t="shared" si="5"/>
        <v>9.9620654768147592</v>
      </c>
      <c r="AL9" s="175">
        <f t="shared" si="5"/>
        <v>9.8160387150303698</v>
      </c>
      <c r="AM9" s="175">
        <f t="shared" si="5"/>
        <v>10.03233672037093</v>
      </c>
      <c r="AN9" s="175">
        <f t="shared" si="5"/>
        <v>10.080874634896476</v>
      </c>
      <c r="AO9" s="175">
        <f t="shared" si="5"/>
        <v>10.035979553497162</v>
      </c>
      <c r="AP9" s="175">
        <f t="shared" si="5"/>
        <v>10.093787825601277</v>
      </c>
      <c r="AQ9" s="175">
        <f t="shared" si="5"/>
        <v>9.903077749568725</v>
      </c>
      <c r="AR9" s="175">
        <f t="shared" si="5"/>
        <v>10.169218354286413</v>
      </c>
      <c r="AS9" s="175">
        <f t="shared" si="5"/>
        <v>9.6140851618275658</v>
      </c>
      <c r="AT9" s="175">
        <f t="shared" si="5"/>
        <v>9.0818415679583762</v>
      </c>
      <c r="AU9" s="175">
        <f t="shared" si="5"/>
        <v>9.4764716703734333</v>
      </c>
      <c r="AV9" s="175">
        <f t="shared" si="5"/>
        <v>9.884165200459103</v>
      </c>
      <c r="AW9" s="175">
        <f t="shared" si="5"/>
        <v>10.223127314109835</v>
      </c>
      <c r="AX9" s="175">
        <f t="shared" si="5"/>
        <v>10.314140155147095</v>
      </c>
      <c r="AY9" s="175">
        <f t="shared" si="5"/>
        <v>9.9223371785420866</v>
      </c>
      <c r="AZ9" s="175">
        <f t="shared" si="5"/>
        <v>9.6162666375123376</v>
      </c>
      <c r="BA9" s="175">
        <f t="shared" si="5"/>
        <v>9.4621451971786747</v>
      </c>
      <c r="BB9" s="175">
        <f t="shared" si="5"/>
        <v>9.3485855420122004</v>
      </c>
      <c r="BC9" s="175">
        <f t="shared" si="5"/>
        <v>8.9990633753780767</v>
      </c>
      <c r="BD9" s="175">
        <f t="shared" si="5"/>
        <v>8.7240990207949576</v>
      </c>
      <c r="BE9" s="175">
        <f t="shared" si="5"/>
        <v>8.2377339887317227</v>
      </c>
      <c r="BF9" s="175">
        <f t="shared" ref="BF9:BG9" si="6">BF6*10^6/BF11/10^3</f>
        <v>8.4488191834285988</v>
      </c>
      <c r="BG9" s="1459">
        <f t="shared" si="6"/>
        <v>8.2553492460827691</v>
      </c>
      <c r="BH9" s="1124">
        <f t="shared" ref="BH9" si="7">BH6*10^6/BH11/10^3</f>
        <v>7.950951024308468</v>
      </c>
    </row>
    <row r="10" spans="1:87" s="22" customFormat="1" ht="15.75" customHeight="1">
      <c r="A10" s="28"/>
      <c r="R10" s="806"/>
      <c r="S10" s="177"/>
      <c r="T10" s="1288" t="s">
        <v>690</v>
      </c>
      <c r="U10" s="1108" t="s">
        <v>497</v>
      </c>
      <c r="V10" s="375"/>
      <c r="W10" s="1840"/>
      <c r="X10" s="169"/>
      <c r="Y10" s="170" t="s">
        <v>931</v>
      </c>
      <c r="Z10" s="1876" t="s">
        <v>930</v>
      </c>
      <c r="AA10" s="1123">
        <f t="shared" ref="AA10:BE10" si="8">AA7*10^6/AA11/10^3</f>
        <v>8.6364640237344883</v>
      </c>
      <c r="AB10" s="175">
        <f t="shared" si="8"/>
        <v>8.6849526876910641</v>
      </c>
      <c r="AC10" s="175">
        <f t="shared" si="8"/>
        <v>8.7167722060274695</v>
      </c>
      <c r="AD10" s="175">
        <f t="shared" si="8"/>
        <v>8.6523050424856631</v>
      </c>
      <c r="AE10" s="175">
        <f t="shared" si="8"/>
        <v>9.0280922155293428</v>
      </c>
      <c r="AF10" s="175">
        <f t="shared" si="8"/>
        <v>9.0956536484322665</v>
      </c>
      <c r="AG10" s="175">
        <f t="shared" si="8"/>
        <v>9.1654127187616528</v>
      </c>
      <c r="AH10" s="175">
        <f t="shared" si="8"/>
        <v>9.0926131457379675</v>
      </c>
      <c r="AI10" s="175">
        <f t="shared" si="8"/>
        <v>8.8016146592392648</v>
      </c>
      <c r="AJ10" s="175">
        <f t="shared" si="8"/>
        <v>9.0748082210051884</v>
      </c>
      <c r="AK10" s="175">
        <f t="shared" si="8"/>
        <v>9.2203350206775472</v>
      </c>
      <c r="AL10" s="175">
        <f t="shared" si="8"/>
        <v>9.090461177351246</v>
      </c>
      <c r="AM10" s="175">
        <f t="shared" si="8"/>
        <v>9.3264552950565029</v>
      </c>
      <c r="AN10" s="175">
        <f t="shared" si="8"/>
        <v>9.3763078129545399</v>
      </c>
      <c r="AO10" s="175">
        <f t="shared" si="8"/>
        <v>9.339310318855448</v>
      </c>
      <c r="AP10" s="175">
        <f t="shared" si="8"/>
        <v>9.3961018810238741</v>
      </c>
      <c r="AQ10" s="175">
        <f t="shared" si="8"/>
        <v>9.2155309130386982</v>
      </c>
      <c r="AR10" s="175">
        <f t="shared" si="8"/>
        <v>9.4855689100954521</v>
      </c>
      <c r="AS10" s="175">
        <f t="shared" si="8"/>
        <v>8.954422579423424</v>
      </c>
      <c r="AT10" s="175">
        <f t="shared" si="8"/>
        <v>8.4921899931430893</v>
      </c>
      <c r="AU10" s="175">
        <f t="shared" si="8"/>
        <v>8.8784001406303723</v>
      </c>
      <c r="AV10" s="175">
        <f t="shared" si="8"/>
        <v>9.2933219749443428</v>
      </c>
      <c r="AW10" s="175">
        <f t="shared" si="8"/>
        <v>9.6185989732532047</v>
      </c>
      <c r="AX10" s="175">
        <f t="shared" si="8"/>
        <v>9.6957476635713284</v>
      </c>
      <c r="AY10" s="175">
        <f t="shared" si="8"/>
        <v>9.3147359711524036</v>
      </c>
      <c r="AZ10" s="175">
        <f t="shared" si="8"/>
        <v>9.0153570361300801</v>
      </c>
      <c r="BA10" s="175">
        <f t="shared" si="8"/>
        <v>8.864132015270302</v>
      </c>
      <c r="BB10" s="175">
        <f t="shared" si="8"/>
        <v>8.7415347859942223</v>
      </c>
      <c r="BC10" s="175">
        <f t="shared" si="8"/>
        <v>8.3943061150235643</v>
      </c>
      <c r="BD10" s="175">
        <f t="shared" si="8"/>
        <v>8.127592701977548</v>
      </c>
      <c r="BE10" s="175">
        <f t="shared" si="8"/>
        <v>7.6734302589649337</v>
      </c>
      <c r="BF10" s="175">
        <f t="shared" ref="BF10:BG10" si="9">BF7*10^6/BF11/10^3</f>
        <v>7.8645036464580063</v>
      </c>
      <c r="BG10" s="1459">
        <f t="shared" si="9"/>
        <v>7.691035947456534</v>
      </c>
      <c r="BH10" s="1124">
        <f t="shared" ref="BH10" si="10">BH7*10^6/BH11/10^3</f>
        <v>7.4121074902986726</v>
      </c>
    </row>
    <row r="11" spans="1:87" s="200" customFormat="1" ht="16.5" thickBot="1">
      <c r="A11" s="119"/>
      <c r="R11" s="1112" t="s">
        <v>360</v>
      </c>
      <c r="S11" s="1113"/>
      <c r="T11" s="1114"/>
      <c r="U11" s="1115" t="s">
        <v>72</v>
      </c>
      <c r="V11" s="1426"/>
      <c r="W11" s="2315" t="s">
        <v>348</v>
      </c>
      <c r="X11" s="2316"/>
      <c r="Y11" s="2317"/>
      <c r="Z11" s="1877" t="s">
        <v>264</v>
      </c>
      <c r="AA11" s="1125">
        <v>123611</v>
      </c>
      <c r="AB11" s="1126">
        <v>124101</v>
      </c>
      <c r="AC11" s="1126">
        <v>124567</v>
      </c>
      <c r="AD11" s="1126">
        <v>124938</v>
      </c>
      <c r="AE11" s="1126">
        <v>125265</v>
      </c>
      <c r="AF11" s="1126">
        <v>125570</v>
      </c>
      <c r="AG11" s="1126">
        <v>125859</v>
      </c>
      <c r="AH11" s="1126">
        <v>126157</v>
      </c>
      <c r="AI11" s="1126">
        <v>126472</v>
      </c>
      <c r="AJ11" s="1126">
        <v>126667</v>
      </c>
      <c r="AK11" s="1126">
        <v>126926</v>
      </c>
      <c r="AL11" s="1126">
        <v>127316</v>
      </c>
      <c r="AM11" s="1126">
        <v>127486</v>
      </c>
      <c r="AN11" s="1126">
        <v>127694</v>
      </c>
      <c r="AO11" s="1126">
        <v>127787</v>
      </c>
      <c r="AP11" s="1126">
        <v>127768</v>
      </c>
      <c r="AQ11" s="1126">
        <v>127901</v>
      </c>
      <c r="AR11" s="1126">
        <v>128033</v>
      </c>
      <c r="AS11" s="1126">
        <v>128084</v>
      </c>
      <c r="AT11" s="1126">
        <v>128032</v>
      </c>
      <c r="AU11" s="1126">
        <v>128057.35199999998</v>
      </c>
      <c r="AV11" s="1126">
        <v>127834.23300000001</v>
      </c>
      <c r="AW11" s="1126">
        <v>127592.65700000001</v>
      </c>
      <c r="AX11" s="1126">
        <v>127413.88800000001</v>
      </c>
      <c r="AY11" s="1126">
        <v>127237.15</v>
      </c>
      <c r="AZ11" s="1126">
        <v>127094.745</v>
      </c>
      <c r="BA11" s="1126">
        <v>127042</v>
      </c>
      <c r="BB11" s="1126">
        <v>126919</v>
      </c>
      <c r="BC11" s="1126">
        <v>126749</v>
      </c>
      <c r="BD11" s="1126">
        <v>126555</v>
      </c>
      <c r="BE11" s="1126">
        <v>126146.09899999999</v>
      </c>
      <c r="BF11" s="1126">
        <v>125502.29</v>
      </c>
      <c r="BG11" s="1460">
        <v>124947</v>
      </c>
      <c r="BH11" s="1127">
        <v>124352</v>
      </c>
    </row>
    <row r="12" spans="1:87" s="200" customFormat="1" ht="82.5" customHeight="1">
      <c r="A12" s="119"/>
      <c r="R12" s="2325" t="s">
        <v>675</v>
      </c>
      <c r="S12" s="2318"/>
      <c r="T12" s="2318"/>
      <c r="U12" s="2318"/>
      <c r="V12" s="1427"/>
      <c r="W12" s="2318" t="s">
        <v>935</v>
      </c>
      <c r="X12" s="2318"/>
      <c r="Y12" s="2318"/>
      <c r="Z12" s="2318"/>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row>
    <row r="13" spans="1:87" s="200" customFormat="1">
      <c r="A13" s="119"/>
      <c r="U13" s="203"/>
      <c r="V13" s="1428"/>
      <c r="W13" s="203"/>
      <c r="X13" s="203"/>
      <c r="Y13" s="1878"/>
      <c r="Z13" s="1879"/>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row>
    <row r="14" spans="1:87" s="200" customFormat="1">
      <c r="A14" s="119"/>
      <c r="U14" s="203"/>
      <c r="V14" s="1428"/>
      <c r="W14" s="203"/>
      <c r="X14" s="203"/>
      <c r="Y14" s="1878"/>
      <c r="Z14" s="1879"/>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row>
    <row r="15" spans="1:87" s="22" customFormat="1">
      <c r="A15" s="28"/>
      <c r="V15" s="1425"/>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row>
    <row r="16" spans="1:87" s="22" customFormat="1" ht="16.5">
      <c r="A16" s="28"/>
      <c r="R16" s="186" t="s">
        <v>35</v>
      </c>
      <c r="S16" s="182"/>
      <c r="V16" s="375"/>
      <c r="W16" s="28" t="s">
        <v>898</v>
      </c>
      <c r="X16" s="28"/>
      <c r="Y16" s="28"/>
    </row>
    <row r="17" spans="1:60" s="22" customFormat="1">
      <c r="A17" s="28"/>
      <c r="R17" s="157"/>
      <c r="S17" s="158"/>
      <c r="T17" s="158"/>
      <c r="U17" s="159"/>
      <c r="V17" s="375"/>
      <c r="W17" s="157"/>
      <c r="X17" s="158"/>
      <c r="Y17" s="158"/>
      <c r="Z17" s="159"/>
      <c r="AA17" s="108">
        <v>1990</v>
      </c>
      <c r="AB17" s="108">
        <f t="shared" ref="AB17:BH17" si="11">AA17+1</f>
        <v>1991</v>
      </c>
      <c r="AC17" s="108">
        <f t="shared" si="11"/>
        <v>1992</v>
      </c>
      <c r="AD17" s="108">
        <f t="shared" si="11"/>
        <v>1993</v>
      </c>
      <c r="AE17" s="108">
        <f t="shared" si="11"/>
        <v>1994</v>
      </c>
      <c r="AF17" s="108">
        <f t="shared" si="11"/>
        <v>1995</v>
      </c>
      <c r="AG17" s="108">
        <f t="shared" si="11"/>
        <v>1996</v>
      </c>
      <c r="AH17" s="108">
        <f t="shared" si="11"/>
        <v>1997</v>
      </c>
      <c r="AI17" s="108">
        <f t="shared" si="11"/>
        <v>1998</v>
      </c>
      <c r="AJ17" s="108">
        <f t="shared" si="11"/>
        <v>1999</v>
      </c>
      <c r="AK17" s="108">
        <f t="shared" si="11"/>
        <v>2000</v>
      </c>
      <c r="AL17" s="108">
        <f t="shared" si="11"/>
        <v>2001</v>
      </c>
      <c r="AM17" s="108">
        <f t="shared" si="11"/>
        <v>2002</v>
      </c>
      <c r="AN17" s="108">
        <f t="shared" si="11"/>
        <v>2003</v>
      </c>
      <c r="AO17" s="108">
        <f t="shared" si="11"/>
        <v>2004</v>
      </c>
      <c r="AP17" s="108">
        <f t="shared" si="11"/>
        <v>2005</v>
      </c>
      <c r="AQ17" s="108">
        <f>AP17+1</f>
        <v>2006</v>
      </c>
      <c r="AR17" s="108">
        <f>AQ17+1</f>
        <v>2007</v>
      </c>
      <c r="AS17" s="108">
        <f>AR17+1</f>
        <v>2008</v>
      </c>
      <c r="AT17" s="108">
        <f t="shared" si="11"/>
        <v>2009</v>
      </c>
      <c r="AU17" s="108">
        <f t="shared" si="11"/>
        <v>2010</v>
      </c>
      <c r="AV17" s="108">
        <f t="shared" si="11"/>
        <v>2011</v>
      </c>
      <c r="AW17" s="108">
        <f t="shared" si="11"/>
        <v>2012</v>
      </c>
      <c r="AX17" s="108">
        <f t="shared" si="11"/>
        <v>2013</v>
      </c>
      <c r="AY17" s="108">
        <f t="shared" si="11"/>
        <v>2014</v>
      </c>
      <c r="AZ17" s="108">
        <f t="shared" si="11"/>
        <v>2015</v>
      </c>
      <c r="BA17" s="108">
        <f t="shared" si="11"/>
        <v>2016</v>
      </c>
      <c r="BB17" s="108">
        <f t="shared" si="11"/>
        <v>2017</v>
      </c>
      <c r="BC17" s="108">
        <f t="shared" si="11"/>
        <v>2018</v>
      </c>
      <c r="BD17" s="108">
        <f t="shared" si="11"/>
        <v>2019</v>
      </c>
      <c r="BE17" s="108">
        <f t="shared" si="11"/>
        <v>2020</v>
      </c>
      <c r="BF17" s="108">
        <f t="shared" si="11"/>
        <v>2021</v>
      </c>
      <c r="BG17" s="108">
        <f t="shared" si="11"/>
        <v>2022</v>
      </c>
      <c r="BH17" s="108">
        <f t="shared" si="11"/>
        <v>2023</v>
      </c>
    </row>
    <row r="18" spans="1:60" s="28" customFormat="1" ht="15.75" customHeight="1">
      <c r="R18" s="161" t="s">
        <v>444</v>
      </c>
      <c r="S18" s="204"/>
      <c r="U18" s="205"/>
      <c r="V18" s="1292"/>
      <c r="W18" s="161" t="s">
        <v>854</v>
      </c>
      <c r="X18" s="204"/>
      <c r="Y18" s="1885"/>
      <c r="AA18" s="189"/>
      <c r="AB18" s="206">
        <f t="shared" ref="AB18:BH18" si="12">AB5/AA5-1</f>
        <v>1.101066543023399E-2</v>
      </c>
      <c r="AC18" s="206">
        <f t="shared" si="12"/>
        <v>8.2492880312925454E-3</v>
      </c>
      <c r="AD18" s="206">
        <f t="shared" si="12"/>
        <v>-2.9900258164170523E-3</v>
      </c>
      <c r="AE18" s="206">
        <f t="shared" si="12"/>
        <v>4.5601556002136112E-2</v>
      </c>
      <c r="AF18" s="206">
        <f t="shared" si="12"/>
        <v>1.5201883553556339E-2</v>
      </c>
      <c r="AG18" s="206">
        <f t="shared" si="12"/>
        <v>9.5172776717422636E-3</v>
      </c>
      <c r="AH18" s="206">
        <f t="shared" si="12"/>
        <v>-6.3974419661781967E-3</v>
      </c>
      <c r="AI18" s="206">
        <f t="shared" si="12"/>
        <v>-3.5058365943037684E-2</v>
      </c>
      <c r="AJ18" s="206">
        <f t="shared" si="12"/>
        <v>1.8083911057487301E-2</v>
      </c>
      <c r="AK18" s="206">
        <f t="shared" si="12"/>
        <v>1.4037670230655053E-2</v>
      </c>
      <c r="AL18" s="206">
        <f t="shared" si="12"/>
        <v>-1.8337748016842736E-2</v>
      </c>
      <c r="AM18" s="206">
        <f t="shared" si="12"/>
        <v>1.7971159621220867E-2</v>
      </c>
      <c r="AN18" s="206">
        <f t="shared" si="12"/>
        <v>4.9470053362052901E-3</v>
      </c>
      <c r="AO18" s="206">
        <f t="shared" si="12"/>
        <v>-5.865020674335808E-3</v>
      </c>
      <c r="AP18" s="206">
        <f t="shared" si="12"/>
        <v>5.0113338397690388E-3</v>
      </c>
      <c r="AQ18" s="206">
        <f t="shared" si="12"/>
        <v>-1.6281232913465282E-2</v>
      </c>
      <c r="AR18" s="206">
        <f t="shared" si="12"/>
        <v>2.5172412636904395E-2</v>
      </c>
      <c r="AS18" s="206">
        <f t="shared" si="12"/>
        <v>-5.3098718839534098E-2</v>
      </c>
      <c r="AT18" s="206">
        <f t="shared" si="12"/>
        <v>-5.5313736846421824E-2</v>
      </c>
      <c r="AU18" s="206">
        <f t="shared" si="12"/>
        <v>4.1764285436384219E-2</v>
      </c>
      <c r="AV18" s="206">
        <f t="shared" si="12"/>
        <v>3.8342995776555089E-2</v>
      </c>
      <c r="AW18" s="206">
        <f t="shared" si="12"/>
        <v>3.0597745225518169E-2</v>
      </c>
      <c r="AX18" s="206">
        <f t="shared" si="12"/>
        <v>8.1303645548953529E-3</v>
      </c>
      <c r="AY18" s="206">
        <f t="shared" si="12"/>
        <v>-3.6505737485208245E-2</v>
      </c>
      <c r="AZ18" s="206">
        <f t="shared" si="12"/>
        <v>-2.9000643231268497E-2</v>
      </c>
      <c r="BA18" s="206">
        <f t="shared" si="12"/>
        <v>-1.4380928928501291E-2</v>
      </c>
      <c r="BB18" s="206">
        <f t="shared" si="12"/>
        <v>-1.1562737258138389E-2</v>
      </c>
      <c r="BC18" s="206">
        <f t="shared" si="12"/>
        <v>-3.6468575571640738E-2</v>
      </c>
      <c r="BD18" s="206">
        <f t="shared" si="12"/>
        <v>-2.9221279626830743E-2</v>
      </c>
      <c r="BE18" s="206">
        <f t="shared" si="12"/>
        <v>-5.4044524110516634E-2</v>
      </c>
      <c r="BF18" s="206">
        <f t="shared" si="12"/>
        <v>1.8881245536876534E-2</v>
      </c>
      <c r="BG18" s="206">
        <f t="shared" si="12"/>
        <v>-2.6752053299735956E-2</v>
      </c>
      <c r="BH18" s="206">
        <f t="shared" si="12"/>
        <v>-4.0272240206958521E-2</v>
      </c>
    </row>
    <row r="19" spans="1:60" s="22" customFormat="1" ht="15.75" customHeight="1">
      <c r="A19" s="28"/>
      <c r="R19" s="172"/>
      <c r="S19" s="173" t="s">
        <v>488</v>
      </c>
      <c r="T19" s="207"/>
      <c r="U19" s="208"/>
      <c r="V19" s="375"/>
      <c r="W19" s="166"/>
      <c r="X19" s="161" t="s">
        <v>933</v>
      </c>
      <c r="Y19" s="1885"/>
      <c r="Z19" s="208"/>
      <c r="AA19" s="189"/>
      <c r="AB19" s="196">
        <f t="shared" ref="AB19:BH19" si="13">AB6/AA6-1</f>
        <v>9.9284820321134948E-3</v>
      </c>
      <c r="AC19" s="196">
        <f t="shared" si="13"/>
        <v>7.3599520420526421E-3</v>
      </c>
      <c r="AD19" s="196">
        <f t="shared" si="13"/>
        <v>-5.3872039030826713E-3</v>
      </c>
      <c r="AE19" s="196">
        <f t="shared" si="13"/>
        <v>4.5839051300698985E-2</v>
      </c>
      <c r="AF19" s="196">
        <f t="shared" si="13"/>
        <v>1.0274318879656352E-2</v>
      </c>
      <c r="AG19" s="196">
        <f t="shared" si="13"/>
        <v>1.0359166669708708E-2</v>
      </c>
      <c r="AH19" s="196">
        <f t="shared" si="13"/>
        <v>-6.2873920733655941E-3</v>
      </c>
      <c r="AI19" s="196">
        <f t="shared" si="13"/>
        <v>-3.2135657341629043E-2</v>
      </c>
      <c r="AJ19" s="196">
        <f t="shared" si="13"/>
        <v>3.0510827195833201E-2</v>
      </c>
      <c r="AK19" s="196">
        <f t="shared" si="13"/>
        <v>1.7832652332012033E-2</v>
      </c>
      <c r="AL19" s="196">
        <f t="shared" si="13"/>
        <v>-1.1630665027092979E-2</v>
      </c>
      <c r="AM19" s="196">
        <f t="shared" si="13"/>
        <v>2.3399845183967649E-2</v>
      </c>
      <c r="AN19" s="196">
        <f t="shared" si="13"/>
        <v>6.4775918594890403E-3</v>
      </c>
      <c r="AO19" s="196">
        <f t="shared" si="13"/>
        <v>-3.7284305890366021E-3</v>
      </c>
      <c r="AP19" s="196">
        <f t="shared" si="13"/>
        <v>5.610561256976565E-3</v>
      </c>
      <c r="AQ19" s="196">
        <f t="shared" si="13"/>
        <v>-1.7872524971389026E-2</v>
      </c>
      <c r="AR19" s="196">
        <f t="shared" si="13"/>
        <v>2.7934318548581194E-2</v>
      </c>
      <c r="AS19" s="196">
        <f t="shared" si="13"/>
        <v>-5.4212973752788662E-2</v>
      </c>
      <c r="AT19" s="196">
        <f t="shared" si="13"/>
        <v>-5.5744323390103601E-2</v>
      </c>
      <c r="AU19" s="196">
        <f t="shared" si="13"/>
        <v>4.3659269323530703E-2</v>
      </c>
      <c r="AV19" s="196">
        <f t="shared" si="13"/>
        <v>4.1204364002746852E-2</v>
      </c>
      <c r="AW19" s="196">
        <f t="shared" si="13"/>
        <v>3.2338882617475084E-2</v>
      </c>
      <c r="AX19" s="196">
        <f t="shared" si="13"/>
        <v>7.4890768301882904E-3</v>
      </c>
      <c r="AY19" s="196">
        <f t="shared" si="13"/>
        <v>-3.9321399109808919E-2</v>
      </c>
      <c r="AZ19" s="196">
        <f t="shared" si="13"/>
        <v>-3.1931303105389608E-2</v>
      </c>
      <c r="BA19" s="196">
        <f t="shared" si="13"/>
        <v>-1.6435513618254127E-2</v>
      </c>
      <c r="BB19" s="196">
        <f t="shared" si="13"/>
        <v>-1.2958034485952119E-2</v>
      </c>
      <c r="BC19" s="196">
        <f t="shared" si="13"/>
        <v>-3.8677064367991121E-2</v>
      </c>
      <c r="BD19" s="196">
        <f t="shared" si="13"/>
        <v>-3.2038592187099257E-2</v>
      </c>
      <c r="BE19" s="196">
        <f t="shared" si="13"/>
        <v>-5.8800486583020284E-2</v>
      </c>
      <c r="BF19" s="196">
        <f t="shared" si="13"/>
        <v>2.0389726961252963E-2</v>
      </c>
      <c r="BG19" s="196">
        <f t="shared" si="13"/>
        <v>-2.7222273520015938E-2</v>
      </c>
      <c r="BH19" s="196">
        <f t="shared" si="13"/>
        <v>-4.1459275941183593E-2</v>
      </c>
    </row>
    <row r="20" spans="1:60" s="22" customFormat="1" ht="15.75" customHeight="1">
      <c r="A20" s="28"/>
      <c r="R20" s="209"/>
      <c r="S20" s="177"/>
      <c r="T20" s="173" t="s">
        <v>490</v>
      </c>
      <c r="U20" s="208"/>
      <c r="V20" s="375"/>
      <c r="W20" s="1856"/>
      <c r="X20" s="166"/>
      <c r="Y20" s="161" t="s">
        <v>928</v>
      </c>
      <c r="Z20" s="208"/>
      <c r="AA20" s="189"/>
      <c r="AB20" s="196">
        <f t="shared" ref="AB20:BH20" si="14">AB7/AA7-1</f>
        <v>9.6007159253832519E-3</v>
      </c>
      <c r="AC20" s="196">
        <f t="shared" si="14"/>
        <v>7.4325160561707904E-3</v>
      </c>
      <c r="AD20" s="196">
        <f t="shared" si="14"/>
        <v>-4.4394709858455172E-3</v>
      </c>
      <c r="AE20" s="196">
        <f t="shared" si="14"/>
        <v>4.6163002853697899E-2</v>
      </c>
      <c r="AF20" s="196">
        <f t="shared" si="14"/>
        <v>9.9365264777175888E-3</v>
      </c>
      <c r="AG20" s="196">
        <f t="shared" si="14"/>
        <v>9.9886515353548866E-3</v>
      </c>
      <c r="AH20" s="196">
        <f t="shared" si="14"/>
        <v>-5.5939357091918662E-3</v>
      </c>
      <c r="AI20" s="196">
        <f t="shared" si="14"/>
        <v>-2.9586855741692175E-2</v>
      </c>
      <c r="AJ20" s="196">
        <f t="shared" si="14"/>
        <v>3.262872833224173E-2</v>
      </c>
      <c r="AK20" s="196">
        <f t="shared" si="14"/>
        <v>1.8113871364439538E-2</v>
      </c>
      <c r="AL20" s="196">
        <f t="shared" si="14"/>
        <v>-1.1056211991828602E-2</v>
      </c>
      <c r="AM20" s="196">
        <f t="shared" si="14"/>
        <v>2.7330556539142625E-2</v>
      </c>
      <c r="AN20" s="196">
        <f t="shared" si="14"/>
        <v>6.9855531160474271E-3</v>
      </c>
      <c r="AO20" s="196">
        <f t="shared" si="14"/>
        <v>-3.2204190996375504E-3</v>
      </c>
      <c r="AP20" s="196">
        <f t="shared" si="14"/>
        <v>5.9313270050238565E-3</v>
      </c>
      <c r="AQ20" s="196">
        <f t="shared" si="14"/>
        <v>-1.8196702252708308E-2</v>
      </c>
      <c r="AR20" s="196">
        <f t="shared" si="14"/>
        <v>3.036477922457026E-2</v>
      </c>
      <c r="AS20" s="196">
        <f t="shared" si="14"/>
        <v>-5.561917028979213E-2</v>
      </c>
      <c r="AT20" s="196">
        <f t="shared" si="14"/>
        <v>-5.2005617535721749E-2</v>
      </c>
      <c r="AU20" s="196">
        <f t="shared" si="14"/>
        <v>4.5685292771209918E-2</v>
      </c>
      <c r="AV20" s="196">
        <f t="shared" si="14"/>
        <v>4.4910088958028282E-2</v>
      </c>
      <c r="AW20" s="196">
        <f t="shared" si="14"/>
        <v>3.3045250886344357E-2</v>
      </c>
      <c r="AX20" s="196">
        <f t="shared" si="14"/>
        <v>6.6084530484640247E-3</v>
      </c>
      <c r="AY20" s="196">
        <f t="shared" si="14"/>
        <v>-4.0629391037306561E-2</v>
      </c>
      <c r="AZ20" s="196">
        <f t="shared" si="14"/>
        <v>-3.3223594024142211E-2</v>
      </c>
      <c r="BA20" s="196">
        <f t="shared" si="14"/>
        <v>-1.7182201715247758E-2</v>
      </c>
      <c r="BB20" s="196">
        <f t="shared" si="14"/>
        <v>-1.4785501951279367E-2</v>
      </c>
      <c r="BC20" s="196">
        <f t="shared" si="14"/>
        <v>-4.1007937809771855E-2</v>
      </c>
      <c r="BD20" s="196">
        <f t="shared" si="14"/>
        <v>-3.3255086616987617E-2</v>
      </c>
      <c r="BE20" s="196">
        <f t="shared" si="14"/>
        <v>-5.892955301504299E-2</v>
      </c>
      <c r="BF20" s="196">
        <f t="shared" si="14"/>
        <v>1.9669885896886008E-2</v>
      </c>
      <c r="BG20" s="196">
        <f t="shared" si="14"/>
        <v>-2.6383991986509536E-2</v>
      </c>
      <c r="BH20" s="196">
        <f t="shared" si="14"/>
        <v>-4.0856011688893523E-2</v>
      </c>
    </row>
    <row r="21" spans="1:60" s="28" customFormat="1" ht="15.75" customHeight="1">
      <c r="R21" s="161" t="s">
        <v>658</v>
      </c>
      <c r="S21" s="210"/>
      <c r="T21" s="193"/>
      <c r="U21" s="164"/>
      <c r="V21" s="1292"/>
      <c r="W21" s="161" t="s">
        <v>855</v>
      </c>
      <c r="X21" s="204"/>
      <c r="Y21" s="1884"/>
      <c r="Z21" s="163"/>
      <c r="AA21" s="189"/>
      <c r="AB21" s="206">
        <f t="shared" ref="AB21:BH21" si="15">AB8/AA8-1</f>
        <v>7.0187940830181983E-3</v>
      </c>
      <c r="AC21" s="206">
        <f t="shared" si="15"/>
        <v>4.4774691047502202E-3</v>
      </c>
      <c r="AD21" s="206">
        <f t="shared" si="15"/>
        <v>-5.9506198744467831E-3</v>
      </c>
      <c r="AE21" s="206">
        <f t="shared" si="15"/>
        <v>4.2872048886719138E-2</v>
      </c>
      <c r="AF21" s="206">
        <f t="shared" si="15"/>
        <v>1.2736035226059039E-2</v>
      </c>
      <c r="AG21" s="206">
        <f t="shared" si="15"/>
        <v>7.1992035312586911E-3</v>
      </c>
      <c r="AH21" s="206">
        <f t="shared" si="15"/>
        <v>-8.7444664063131006E-3</v>
      </c>
      <c r="AI21" s="206">
        <f t="shared" si="15"/>
        <v>-3.7461716998828054E-2</v>
      </c>
      <c r="AJ21" s="206">
        <f t="shared" si="15"/>
        <v>1.6516601792594177E-2</v>
      </c>
      <c r="AK21" s="206">
        <f t="shared" si="15"/>
        <v>1.1968466469489236E-2</v>
      </c>
      <c r="AL21" s="206">
        <f t="shared" si="15"/>
        <v>-2.1344819227636869E-2</v>
      </c>
      <c r="AM21" s="206">
        <f t="shared" si="15"/>
        <v>1.6613715689058894E-2</v>
      </c>
      <c r="AN21" s="206">
        <f t="shared" si="15"/>
        <v>3.3100531136269762E-3</v>
      </c>
      <c r="AO21" s="206">
        <f t="shared" si="15"/>
        <v>-6.5885258280469206E-3</v>
      </c>
      <c r="AP21" s="206">
        <f t="shared" si="15"/>
        <v>5.1607860918427839E-3</v>
      </c>
      <c r="AQ21" s="206">
        <f t="shared" si="15"/>
        <v>-1.7304169372308831E-2</v>
      </c>
      <c r="AR21" s="206">
        <f t="shared" si="15"/>
        <v>2.4115476077829268E-2</v>
      </c>
      <c r="AS21" s="206">
        <f t="shared" si="15"/>
        <v>-5.3475752390478859E-2</v>
      </c>
      <c r="AT21" s="206">
        <f t="shared" si="15"/>
        <v>-5.4930053972733872E-2</v>
      </c>
      <c r="AU21" s="206">
        <f t="shared" si="15"/>
        <v>4.1558043406919598E-2</v>
      </c>
      <c r="AV21" s="206">
        <f t="shared" si="15"/>
        <v>4.0155296327336609E-2</v>
      </c>
      <c r="AW21" s="206">
        <f t="shared" si="15"/>
        <v>3.2549014889105665E-2</v>
      </c>
      <c r="AX21" s="206">
        <f t="shared" si="15"/>
        <v>9.5448293355409053E-3</v>
      </c>
      <c r="AY21" s="206">
        <f t="shared" si="15"/>
        <v>-3.5167401559196398E-2</v>
      </c>
      <c r="AZ21" s="206">
        <f t="shared" si="15"/>
        <v>-2.7912674067786081E-2</v>
      </c>
      <c r="BA21" s="206">
        <f t="shared" si="15"/>
        <v>-1.3971721911108181E-2</v>
      </c>
      <c r="BB21" s="206">
        <f t="shared" si="15"/>
        <v>-1.0604820923174829E-2</v>
      </c>
      <c r="BC21" s="206">
        <f t="shared" si="15"/>
        <v>-3.5176254984079391E-2</v>
      </c>
      <c r="BD21" s="206">
        <f t="shared" si="15"/>
        <v>-2.7733143466644239E-2</v>
      </c>
      <c r="BE21" s="206">
        <f t="shared" si="15"/>
        <v>-5.0978221282977798E-2</v>
      </c>
      <c r="BF21" s="206">
        <f t="shared" si="15"/>
        <v>2.4107962243064662E-2</v>
      </c>
      <c r="BG21" s="206">
        <f t="shared" si="15"/>
        <v>-2.2426740548543989E-2</v>
      </c>
      <c r="BH21" s="206">
        <f t="shared" si="15"/>
        <v>-3.568013057400643E-2</v>
      </c>
    </row>
    <row r="22" spans="1:60" s="22" customFormat="1" ht="15.75" customHeight="1">
      <c r="A22" s="28"/>
      <c r="R22" s="172"/>
      <c r="S22" s="1287" t="s">
        <v>689</v>
      </c>
      <c r="T22" s="162"/>
      <c r="U22" s="208"/>
      <c r="V22" s="375"/>
      <c r="W22" s="166"/>
      <c r="X22" s="161" t="s">
        <v>934</v>
      </c>
      <c r="Y22" s="1884"/>
      <c r="Z22" s="208"/>
      <c r="AA22" s="189"/>
      <c r="AB22" s="196">
        <f t="shared" ref="AB22:BH22" si="16">AB9/AA9-1</f>
        <v>5.9408835744398925E-3</v>
      </c>
      <c r="AC22" s="196">
        <f t="shared" si="16"/>
        <v>3.5914600846995715E-3</v>
      </c>
      <c r="AD22" s="196">
        <f t="shared" si="16"/>
        <v>-8.3406796058469457E-3</v>
      </c>
      <c r="AE22" s="196">
        <f t="shared" si="16"/>
        <v>4.3108924211924471E-2</v>
      </c>
      <c r="AF22" s="196">
        <f t="shared" si="16"/>
        <v>7.8204392327796413E-3</v>
      </c>
      <c r="AG22" s="196">
        <f t="shared" si="16"/>
        <v>8.0391593665556371E-3</v>
      </c>
      <c r="AH22" s="196">
        <f t="shared" si="16"/>
        <v>-8.6346764663214337E-3</v>
      </c>
      <c r="AI22" s="196">
        <f t="shared" si="16"/>
        <v>-3.454628789967662E-2</v>
      </c>
      <c r="AJ22" s="196">
        <f t="shared" si="16"/>
        <v>2.8924387070913271E-2</v>
      </c>
      <c r="AK22" s="196">
        <f t="shared" si="16"/>
        <v>1.5755704685714411E-2</v>
      </c>
      <c r="AL22" s="196">
        <f t="shared" si="16"/>
        <v>-1.4658281671029449E-2</v>
      </c>
      <c r="AM22" s="196">
        <f t="shared" si="16"/>
        <v>2.2035162209513626E-2</v>
      </c>
      <c r="AN22" s="196">
        <f t="shared" si="16"/>
        <v>4.838146473591598E-3</v>
      </c>
      <c r="AO22" s="196">
        <f t="shared" si="16"/>
        <v>-4.4534906965217891E-3</v>
      </c>
      <c r="AP22" s="196">
        <f t="shared" si="16"/>
        <v>5.7601026183806692E-3</v>
      </c>
      <c r="AQ22" s="196">
        <f t="shared" si="16"/>
        <v>-1.889380669849694E-2</v>
      </c>
      <c r="AR22" s="196">
        <f t="shared" si="16"/>
        <v>2.6874534508151138E-2</v>
      </c>
      <c r="AS22" s="196">
        <f t="shared" si="16"/>
        <v>-5.4589563633949623E-2</v>
      </c>
      <c r="AT22" s="196">
        <f t="shared" si="16"/>
        <v>-5.5360815398478702E-2</v>
      </c>
      <c r="AU22" s="196">
        <f t="shared" si="16"/>
        <v>4.3452652136913628E-2</v>
      </c>
      <c r="AV22" s="196">
        <f t="shared" si="16"/>
        <v>4.3021658721384082E-2</v>
      </c>
      <c r="AW22" s="196">
        <f t="shared" si="16"/>
        <v>3.4293448842294572E-2</v>
      </c>
      <c r="AX22" s="196">
        <f t="shared" si="16"/>
        <v>8.902641847338133E-3</v>
      </c>
      <c r="AY22" s="196">
        <f t="shared" si="16"/>
        <v>-3.798697426168729E-2</v>
      </c>
      <c r="AZ22" s="196">
        <f t="shared" si="16"/>
        <v>-3.0846617638801144E-2</v>
      </c>
      <c r="BA22" s="196">
        <f t="shared" si="16"/>
        <v>-1.6027159618520415E-2</v>
      </c>
      <c r="BB22" s="196">
        <f t="shared" si="16"/>
        <v>-1.2001470364282119E-2</v>
      </c>
      <c r="BC22" s="196">
        <f t="shared" si="16"/>
        <v>-3.7387705879502686E-2</v>
      </c>
      <c r="BD22" s="196">
        <f t="shared" si="16"/>
        <v>-3.0554774770831905E-2</v>
      </c>
      <c r="BE22" s="196">
        <f t="shared" si="16"/>
        <v>-5.574960014827024E-2</v>
      </c>
      <c r="BF22" s="196">
        <f t="shared" si="16"/>
        <v>2.5624181963828541E-2</v>
      </c>
      <c r="BG22" s="196">
        <f t="shared" si="16"/>
        <v>-2.2899050523568887E-2</v>
      </c>
      <c r="BH22" s="196">
        <f t="shared" si="16"/>
        <v>-3.6872846042066643E-2</v>
      </c>
    </row>
    <row r="23" spans="1:60" s="22" customFormat="1" ht="15.75" customHeight="1">
      <c r="A23" s="28"/>
      <c r="R23" s="209"/>
      <c r="S23" s="177"/>
      <c r="T23" s="1289" t="s">
        <v>690</v>
      </c>
      <c r="U23" s="174"/>
      <c r="V23" s="375"/>
      <c r="W23" s="1856"/>
      <c r="X23" s="169"/>
      <c r="Y23" s="193" t="s">
        <v>931</v>
      </c>
      <c r="Z23" s="174"/>
      <c r="AA23" s="189"/>
      <c r="AB23" s="196">
        <f t="shared" ref="AB23:BH23" si="17">AB10/AA10-1</f>
        <v>5.6144116183800552E-3</v>
      </c>
      <c r="AC23" s="196">
        <f t="shared" si="17"/>
        <v>3.6637526398390907E-3</v>
      </c>
      <c r="AD23" s="196">
        <f t="shared" si="17"/>
        <v>-7.3957609557846471E-3</v>
      </c>
      <c r="AE23" s="196">
        <f t="shared" si="17"/>
        <v>4.3432030100469365E-2</v>
      </c>
      <c r="AF23" s="196">
        <f t="shared" si="17"/>
        <v>7.4834673029491316E-3</v>
      </c>
      <c r="AG23" s="196">
        <f t="shared" si="17"/>
        <v>7.6694950166016351E-3</v>
      </c>
      <c r="AH23" s="196">
        <f t="shared" si="17"/>
        <v>-7.9428581404374921E-3</v>
      </c>
      <c r="AI23" s="196">
        <f t="shared" si="17"/>
        <v>-3.2003834523093522E-2</v>
      </c>
      <c r="AJ23" s="196">
        <f t="shared" si="17"/>
        <v>3.1039027762837401E-2</v>
      </c>
      <c r="AK23" s="196">
        <f t="shared" si="17"/>
        <v>1.6036349874095635E-2</v>
      </c>
      <c r="AL23" s="196">
        <f t="shared" si="17"/>
        <v>-1.4085588325700282E-2</v>
      </c>
      <c r="AM23" s="196">
        <f t="shared" si="17"/>
        <v>2.5960632040674891E-2</v>
      </c>
      <c r="AN23" s="196">
        <f t="shared" si="17"/>
        <v>5.3452803150690897E-3</v>
      </c>
      <c r="AO23" s="196">
        <f t="shared" si="17"/>
        <v>-3.9458489244534878E-3</v>
      </c>
      <c r="AP23" s="196">
        <f t="shared" si="17"/>
        <v>6.0809160665502571E-3</v>
      </c>
      <c r="AQ23" s="196">
        <f t="shared" si="17"/>
        <v>-1.9217646878633032E-2</v>
      </c>
      <c r="AR23" s="196">
        <f t="shared" si="17"/>
        <v>2.9302489417586175E-2</v>
      </c>
      <c r="AS23" s="196">
        <f t="shared" si="17"/>
        <v>-5.5995200256964139E-2</v>
      </c>
      <c r="AT23" s="196">
        <f t="shared" si="17"/>
        <v>-5.1620591074460709E-2</v>
      </c>
      <c r="AU23" s="196">
        <f t="shared" si="17"/>
        <v>4.547827448504127E-2</v>
      </c>
      <c r="AV23" s="196">
        <f t="shared" si="17"/>
        <v>4.6733851565796902E-2</v>
      </c>
      <c r="AW23" s="196">
        <f t="shared" si="17"/>
        <v>3.5001154504905596E-2</v>
      </c>
      <c r="AX23" s="196">
        <f t="shared" si="17"/>
        <v>8.0207824998894672E-3</v>
      </c>
      <c r="AY23" s="196">
        <f t="shared" si="17"/>
        <v>-3.9296783047526596E-2</v>
      </c>
      <c r="AZ23" s="196">
        <f t="shared" si="17"/>
        <v>-3.2140356522127433E-2</v>
      </c>
      <c r="BA23" s="196">
        <f t="shared" si="17"/>
        <v>-1.6774157723729255E-2</v>
      </c>
      <c r="BB23" s="196">
        <f t="shared" si="17"/>
        <v>-1.3830708868604491E-2</v>
      </c>
      <c r="BC23" s="196">
        <f t="shared" si="17"/>
        <v>-3.9721705566737708E-2</v>
      </c>
      <c r="BD23" s="196">
        <f t="shared" si="17"/>
        <v>-3.1773134001948145E-2</v>
      </c>
      <c r="BE23" s="196">
        <f t="shared" si="17"/>
        <v>-5.5879084947516033E-2</v>
      </c>
      <c r="BF23" s="196">
        <f t="shared" si="17"/>
        <v>2.4900648216596544E-2</v>
      </c>
      <c r="BG23" s="196">
        <f t="shared" si="17"/>
        <v>-2.2057043495630979E-2</v>
      </c>
      <c r="BH23" s="196">
        <f t="shared" si="17"/>
        <v>-3.6266695288312167E-2</v>
      </c>
    </row>
    <row r="24" spans="1:60" s="22" customFormat="1" ht="15.75" customHeight="1">
      <c r="A24" s="28"/>
      <c r="R24" s="195" t="s">
        <v>73</v>
      </c>
      <c r="S24" s="211"/>
      <c r="T24" s="194"/>
      <c r="U24" s="174"/>
      <c r="V24" s="375"/>
      <c r="W24" s="195" t="s">
        <v>263</v>
      </c>
      <c r="X24" s="210"/>
      <c r="Y24" s="1880"/>
      <c r="Z24" s="174"/>
      <c r="AA24" s="189"/>
      <c r="AB24" s="196">
        <f t="shared" ref="AB24:BH24" si="18">AB11/AA11-1</f>
        <v>3.9640485070098208E-3</v>
      </c>
      <c r="AC24" s="196">
        <f t="shared" si="18"/>
        <v>3.7550060031747989E-3</v>
      </c>
      <c r="AD24" s="196">
        <f t="shared" si="18"/>
        <v>2.9783168897059564E-3</v>
      </c>
      <c r="AE24" s="196">
        <f t="shared" si="18"/>
        <v>2.6172981798973094E-3</v>
      </c>
      <c r="AF24" s="196">
        <f t="shared" si="18"/>
        <v>2.4348381431364974E-3</v>
      </c>
      <c r="AG24" s="196">
        <f t="shared" si="18"/>
        <v>2.30150513657712E-3</v>
      </c>
      <c r="AH24" s="196">
        <f t="shared" si="18"/>
        <v>2.3677289665420265E-3</v>
      </c>
      <c r="AI24" s="196">
        <f t="shared" si="18"/>
        <v>2.4968887972922627E-3</v>
      </c>
      <c r="AJ24" s="196">
        <f t="shared" si="18"/>
        <v>1.5418432538427673E-3</v>
      </c>
      <c r="AK24" s="196">
        <f t="shared" si="18"/>
        <v>2.0447314612330736E-3</v>
      </c>
      <c r="AL24" s="196">
        <f t="shared" si="18"/>
        <v>3.0726565085168467E-3</v>
      </c>
      <c r="AM24" s="196">
        <f t="shared" si="18"/>
        <v>1.3352602972132033E-3</v>
      </c>
      <c r="AN24" s="196">
        <f t="shared" si="18"/>
        <v>1.6315516997944535E-3</v>
      </c>
      <c r="AO24" s="196">
        <f t="shared" si="18"/>
        <v>7.2830360079567669E-4</v>
      </c>
      <c r="AP24" s="196">
        <f t="shared" si="18"/>
        <v>-1.486849210013963E-4</v>
      </c>
      <c r="AQ24" s="196">
        <f t="shared" si="18"/>
        <v>1.0409492204621618E-3</v>
      </c>
      <c r="AR24" s="196">
        <f t="shared" si="18"/>
        <v>1.0320482247989649E-3</v>
      </c>
      <c r="AS24" s="196">
        <f t="shared" si="18"/>
        <v>3.983348043081758E-4</v>
      </c>
      <c r="AT24" s="196">
        <f t="shared" si="18"/>
        <v>-4.0598357328003321E-4</v>
      </c>
      <c r="AU24" s="196">
        <f t="shared" si="18"/>
        <v>1.9801299675070716E-4</v>
      </c>
      <c r="AV24" s="196">
        <f t="shared" si="18"/>
        <v>-1.7423365118465206E-3</v>
      </c>
      <c r="AW24" s="196">
        <f t="shared" si="18"/>
        <v>-1.8897598423420758E-3</v>
      </c>
      <c r="AX24" s="196">
        <f t="shared" si="18"/>
        <v>-1.4010916004358887E-3</v>
      </c>
      <c r="AY24" s="196">
        <f t="shared" si="18"/>
        <v>-1.3871172348183247E-3</v>
      </c>
      <c r="AZ24" s="196">
        <f t="shared" si="18"/>
        <v>-1.119209287539058E-3</v>
      </c>
      <c r="BA24" s="196">
        <f t="shared" si="18"/>
        <v>-4.1500535683036688E-4</v>
      </c>
      <c r="BB24" s="196">
        <f t="shared" si="18"/>
        <v>-9.6818375025586878E-4</v>
      </c>
      <c r="BC24" s="196">
        <f t="shared" si="18"/>
        <v>-1.3394369637327319E-3</v>
      </c>
      <c r="BD24" s="196">
        <f t="shared" si="18"/>
        <v>-1.5305840677244387E-3</v>
      </c>
      <c r="BE24" s="196">
        <f t="shared" si="18"/>
        <v>-3.2310141835566464E-3</v>
      </c>
      <c r="BF24" s="196">
        <f t="shared" si="18"/>
        <v>-5.1036774430891496E-3</v>
      </c>
      <c r="BG24" s="196">
        <f t="shared" si="18"/>
        <v>-4.4245407792956604E-3</v>
      </c>
      <c r="BH24" s="196">
        <f t="shared" si="18"/>
        <v>-4.7620190960967479E-3</v>
      </c>
    </row>
    <row r="25" spans="1:60" s="22" customFormat="1">
      <c r="A25" s="28"/>
      <c r="B25" s="212"/>
      <c r="C25" s="212"/>
      <c r="D25" s="212"/>
      <c r="E25" s="212"/>
      <c r="F25" s="212"/>
      <c r="G25" s="212"/>
      <c r="H25" s="212"/>
      <c r="I25" s="212"/>
      <c r="J25" s="212"/>
      <c r="K25" s="212"/>
      <c r="L25" s="212"/>
      <c r="M25" s="212"/>
      <c r="N25" s="212"/>
      <c r="O25" s="212"/>
      <c r="P25" s="212"/>
      <c r="Q25" s="212"/>
      <c r="S25" s="182"/>
      <c r="V25" s="375"/>
    </row>
    <row r="26" spans="1:60" s="22" customFormat="1">
      <c r="A26" s="28"/>
      <c r="R26" s="22" t="s">
        <v>495</v>
      </c>
      <c r="S26" s="182"/>
      <c r="V26" s="375"/>
      <c r="W26" s="22" t="s">
        <v>922</v>
      </c>
      <c r="X26" s="182"/>
    </row>
    <row r="27" spans="1:60" s="22" customFormat="1">
      <c r="A27" s="28"/>
      <c r="R27" s="157"/>
      <c r="S27" s="158"/>
      <c r="T27" s="158"/>
      <c r="U27" s="159"/>
      <c r="V27" s="375"/>
      <c r="W27" s="157"/>
      <c r="X27" s="158"/>
      <c r="Y27" s="158"/>
      <c r="Z27" s="159"/>
      <c r="AA27" s="108">
        <v>1990</v>
      </c>
      <c r="AB27" s="108">
        <f t="shared" ref="AB27:BA27" si="19">AA27+1</f>
        <v>1991</v>
      </c>
      <c r="AC27" s="108">
        <f t="shared" si="19"/>
        <v>1992</v>
      </c>
      <c r="AD27" s="108">
        <f t="shared" si="19"/>
        <v>1993</v>
      </c>
      <c r="AE27" s="108">
        <f t="shared" si="19"/>
        <v>1994</v>
      </c>
      <c r="AF27" s="108">
        <f t="shared" si="19"/>
        <v>1995</v>
      </c>
      <c r="AG27" s="108">
        <f t="shared" si="19"/>
        <v>1996</v>
      </c>
      <c r="AH27" s="108">
        <f t="shared" si="19"/>
        <v>1997</v>
      </c>
      <c r="AI27" s="108">
        <f t="shared" si="19"/>
        <v>1998</v>
      </c>
      <c r="AJ27" s="108">
        <f t="shared" si="19"/>
        <v>1999</v>
      </c>
      <c r="AK27" s="108">
        <f t="shared" si="19"/>
        <v>2000</v>
      </c>
      <c r="AL27" s="108">
        <f t="shared" si="19"/>
        <v>2001</v>
      </c>
      <c r="AM27" s="108">
        <f t="shared" si="19"/>
        <v>2002</v>
      </c>
      <c r="AN27" s="108">
        <f t="shared" si="19"/>
        <v>2003</v>
      </c>
      <c r="AO27" s="108">
        <f t="shared" si="19"/>
        <v>2004</v>
      </c>
      <c r="AP27" s="108">
        <f t="shared" si="19"/>
        <v>2005</v>
      </c>
      <c r="AQ27" s="108">
        <f t="shared" si="19"/>
        <v>2006</v>
      </c>
      <c r="AR27" s="108">
        <f t="shared" si="19"/>
        <v>2007</v>
      </c>
      <c r="AS27" s="108">
        <f t="shared" si="19"/>
        <v>2008</v>
      </c>
      <c r="AT27" s="108">
        <f t="shared" si="19"/>
        <v>2009</v>
      </c>
      <c r="AU27" s="108">
        <f t="shared" si="19"/>
        <v>2010</v>
      </c>
      <c r="AV27" s="108">
        <f t="shared" si="19"/>
        <v>2011</v>
      </c>
      <c r="AW27" s="108">
        <f t="shared" si="19"/>
        <v>2012</v>
      </c>
      <c r="AX27" s="108">
        <f t="shared" si="19"/>
        <v>2013</v>
      </c>
      <c r="AY27" s="108">
        <f t="shared" si="19"/>
        <v>2014</v>
      </c>
      <c r="AZ27" s="108">
        <f t="shared" si="19"/>
        <v>2015</v>
      </c>
      <c r="BA27" s="108">
        <f t="shared" si="19"/>
        <v>2016</v>
      </c>
      <c r="BB27" s="108">
        <f t="shared" ref="BB27:BH27" si="20">BA27+1</f>
        <v>2017</v>
      </c>
      <c r="BC27" s="108">
        <f t="shared" si="20"/>
        <v>2018</v>
      </c>
      <c r="BD27" s="108">
        <f t="shared" si="20"/>
        <v>2019</v>
      </c>
      <c r="BE27" s="108">
        <f t="shared" si="20"/>
        <v>2020</v>
      </c>
      <c r="BF27" s="108">
        <f t="shared" si="20"/>
        <v>2021</v>
      </c>
      <c r="BG27" s="108">
        <f t="shared" si="20"/>
        <v>2022</v>
      </c>
      <c r="BH27" s="108">
        <f t="shared" si="20"/>
        <v>2023</v>
      </c>
    </row>
    <row r="28" spans="1:60" s="22" customFormat="1" ht="15.75" customHeight="1">
      <c r="A28" s="28"/>
      <c r="R28" s="161" t="s">
        <v>444</v>
      </c>
      <c r="S28" s="204"/>
      <c r="T28" s="28"/>
      <c r="U28" s="205"/>
      <c r="V28" s="375"/>
      <c r="W28" s="161" t="s">
        <v>854</v>
      </c>
      <c r="X28" s="204"/>
      <c r="Y28" s="1885"/>
      <c r="Z28" s="28"/>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96">
        <f>AY5/$AX5-1</f>
        <v>-3.6505737485208245E-2</v>
      </c>
      <c r="AZ28" s="196">
        <f t="shared" ref="AZ28:BE28" si="21">AZ5/$AX5-1</f>
        <v>-6.4447690847773909E-2</v>
      </c>
      <c r="BA28" s="196">
        <f t="shared" si="21"/>
        <v>-7.7901802114587304E-2</v>
      </c>
      <c r="BB28" s="196">
        <f t="shared" si="21"/>
        <v>-8.8563781302939182E-2</v>
      </c>
      <c r="BC28" s="196">
        <f t="shared" si="21"/>
        <v>-0.12180256192322347</v>
      </c>
      <c r="BD28" s="196">
        <f t="shared" si="21"/>
        <v>-0.14746461482883133</v>
      </c>
      <c r="BE28" s="196">
        <f t="shared" si="21"/>
        <v>-0.19353948400778309</v>
      </c>
      <c r="BF28" s="196">
        <f t="shared" ref="BF28:BG34" si="22">BF5/$AX5-1</f>
        <v>-0.17831250498953799</v>
      </c>
      <c r="BG28" s="196">
        <f t="shared" si="22"/>
        <v>-0.20029433265178442</v>
      </c>
      <c r="BH28" s="196">
        <f t="shared" ref="BH28" si="23">BH5/$AX5-1</f>
        <v>-0.23250027138209772</v>
      </c>
    </row>
    <row r="29" spans="1:60" s="22" customFormat="1" ht="15.75" customHeight="1">
      <c r="A29" s="28"/>
      <c r="R29" s="172"/>
      <c r="S29" s="173" t="s">
        <v>488</v>
      </c>
      <c r="T29" s="207"/>
      <c r="U29" s="208"/>
      <c r="V29" s="375"/>
      <c r="W29" s="166"/>
      <c r="X29" s="161" t="s">
        <v>933</v>
      </c>
      <c r="Y29" s="1885"/>
      <c r="Z29" s="208"/>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96">
        <f t="shared" ref="AY29:BE29" si="24">AY6/$AX6-1</f>
        <v>-3.9321399109808919E-2</v>
      </c>
      <c r="AZ29" s="196">
        <f t="shared" si="24"/>
        <v>-6.9997118701695227E-2</v>
      </c>
      <c r="BA29" s="196">
        <f t="shared" si="24"/>
        <v>-8.5282193722289179E-2</v>
      </c>
      <c r="BB29" s="196">
        <f t="shared" si="24"/>
        <v>-9.7135138600950244E-2</v>
      </c>
      <c r="BC29" s="196">
        <f t="shared" si="24"/>
        <v>-0.1320553009608787</v>
      </c>
      <c r="BD29" s="196">
        <f t="shared" si="24"/>
        <v>-0.15986302721434775</v>
      </c>
      <c r="BE29" s="196">
        <f t="shared" si="24"/>
        <v>-0.2092634900105298</v>
      </c>
      <c r="BF29" s="196">
        <f t="shared" si="22"/>
        <v>-0.19314058847355042</v>
      </c>
      <c r="BG29" s="196">
        <f t="shared" si="22"/>
        <v>-0.21510513606632253</v>
      </c>
      <c r="BH29" s="196">
        <f t="shared" ref="BH29" si="25">BH6/$AX6-1</f>
        <v>-0.24764630881496663</v>
      </c>
    </row>
    <row r="30" spans="1:60" s="28" customFormat="1" ht="15.75" customHeight="1">
      <c r="R30" s="209"/>
      <c r="S30" s="177"/>
      <c r="T30" s="173" t="s">
        <v>490</v>
      </c>
      <c r="U30" s="208"/>
      <c r="V30" s="1292"/>
      <c r="W30" s="1856"/>
      <c r="X30" s="166"/>
      <c r="Y30" s="161" t="s">
        <v>928</v>
      </c>
      <c r="Z30" s="208"/>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206">
        <f t="shared" ref="AY30:BE30" si="26">AY7/$AX7-1</f>
        <v>-4.0629391037306561E-2</v>
      </c>
      <c r="AZ30" s="206">
        <f t="shared" si="26"/>
        <v>-7.2503130668177151E-2</v>
      </c>
      <c r="BA30" s="206">
        <f t="shared" si="26"/>
        <v>-8.8439568967297322E-2</v>
      </c>
      <c r="BB30" s="206">
        <f t="shared" si="26"/>
        <v>-0.10191744749904041</v>
      </c>
      <c r="BC30" s="206">
        <f t="shared" si="26"/>
        <v>-0.13874596096004099</v>
      </c>
      <c r="BD30" s="206">
        <f t="shared" si="26"/>
        <v>-0.16738703862754523</v>
      </c>
      <c r="BE30" s="206">
        <f t="shared" si="26"/>
        <v>-0.21645254827575533</v>
      </c>
      <c r="BF30" s="206">
        <f t="shared" si="22"/>
        <v>-0.20104025930554359</v>
      </c>
      <c r="BG30" s="206">
        <f t="shared" si="22"/>
        <v>-0.22212000670156995</v>
      </c>
      <c r="BH30" s="206">
        <f t="shared" ref="BH30" si="27">BH7/$AX7-1</f>
        <v>-0.25390108080032703</v>
      </c>
    </row>
    <row r="31" spans="1:60" s="22" customFormat="1" ht="15.75" customHeight="1">
      <c r="A31" s="28"/>
      <c r="R31" s="161" t="s">
        <v>658</v>
      </c>
      <c r="S31" s="210"/>
      <c r="T31" s="193"/>
      <c r="U31" s="164"/>
      <c r="V31" s="375"/>
      <c r="W31" s="161" t="s">
        <v>855</v>
      </c>
      <c r="X31" s="204"/>
      <c r="Y31" s="1884"/>
      <c r="Z31" s="163"/>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96">
        <f>AY8/$AX8-1</f>
        <v>-3.5167401559196398E-2</v>
      </c>
      <c r="AZ31" s="196">
        <f t="shared" ref="AZ31:BE31" si="28">AZ8/$AX8-1</f>
        <v>-6.2098459409449802E-2</v>
      </c>
      <c r="BA31" s="196">
        <f t="shared" si="28"/>
        <v>-7.520255891458083E-2</v>
      </c>
      <c r="BB31" s="196">
        <f t="shared" si="28"/>
        <v>-8.5009870167502055E-2</v>
      </c>
      <c r="BC31" s="196">
        <f t="shared" si="28"/>
        <v>-0.11719579628240584</v>
      </c>
      <c r="BD31" s="196">
        <f t="shared" si="28"/>
        <v>-0.14167873191706259</v>
      </c>
      <c r="BE31" s="196">
        <f t="shared" si="28"/>
        <v>-0.18543442345328065</v>
      </c>
      <c r="BF31" s="196">
        <f t="shared" si="22"/>
        <v>-0.16579690728939211</v>
      </c>
      <c r="BG31" s="196">
        <f t="shared" si="22"/>
        <v>-0.18450536361440595</v>
      </c>
      <c r="BH31" s="196">
        <f t="shared" ref="BH31" si="29">BH8/$AX8-1</f>
        <v>-0.2136023187230458</v>
      </c>
    </row>
    <row r="32" spans="1:60" s="22" customFormat="1" ht="15.75" customHeight="1">
      <c r="A32" s="28"/>
      <c r="R32" s="172"/>
      <c r="S32" s="1287" t="s">
        <v>689</v>
      </c>
      <c r="T32" s="162"/>
      <c r="U32" s="208"/>
      <c r="V32" s="375"/>
      <c r="W32" s="166"/>
      <c r="X32" s="161" t="s">
        <v>934</v>
      </c>
      <c r="Y32" s="1884"/>
      <c r="Z32" s="208"/>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96">
        <f t="shared" ref="AY32:BE32" si="30">AY9/$AX9-1</f>
        <v>-3.798697426168729E-2</v>
      </c>
      <c r="AZ32" s="196">
        <f t="shared" si="30"/>
        <v>-6.7661822230183244E-2</v>
      </c>
      <c r="BA32" s="196">
        <f t="shared" si="30"/>
        <v>-8.2604555023740533E-2</v>
      </c>
      <c r="BB32" s="196">
        <f t="shared" si="30"/>
        <v>-9.3614649268950578E-2</v>
      </c>
      <c r="BC32" s="196">
        <f t="shared" si="30"/>
        <v>-0.127502318175573</v>
      </c>
      <c r="BD32" s="196">
        <f t="shared" si="30"/>
        <v>-0.15416128833179121</v>
      </c>
      <c r="BE32" s="196">
        <f t="shared" si="30"/>
        <v>-0.201316458297222</v>
      </c>
      <c r="BF32" s="196">
        <f t="shared" si="22"/>
        <v>-0.18085084589311495</v>
      </c>
      <c r="BG32" s="196">
        <f t="shared" si="22"/>
        <v>-0.19960858375934731</v>
      </c>
      <c r="BH32" s="196">
        <f t="shared" ref="BH32" si="31">BH9/$AX9-1</f>
        <v>-0.22912129322378061</v>
      </c>
    </row>
    <row r="33" spans="1:60" s="28" customFormat="1" ht="15.75" customHeight="1">
      <c r="R33" s="209"/>
      <c r="S33" s="177"/>
      <c r="T33" s="1289" t="s">
        <v>690</v>
      </c>
      <c r="U33" s="174"/>
      <c r="V33" s="1292"/>
      <c r="W33" s="1856"/>
      <c r="X33" s="169"/>
      <c r="Y33" s="193" t="s">
        <v>931</v>
      </c>
      <c r="Z33" s="174"/>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206">
        <f t="shared" ref="AY33:BE33" si="32">AY10/$AX10-1</f>
        <v>-3.9296783047526596E-2</v>
      </c>
      <c r="AZ33" s="206">
        <f t="shared" si="32"/>
        <v>-7.0174126952333826E-2</v>
      </c>
      <c r="BA33" s="206">
        <f t="shared" si="32"/>
        <v>-8.5771172802439621E-2</v>
      </c>
      <c r="BB33" s="206">
        <f t="shared" si="32"/>
        <v>-9.8415605550694729E-2</v>
      </c>
      <c r="BC33" s="206">
        <f t="shared" si="32"/>
        <v>-0.13422807541057558</v>
      </c>
      <c r="BD33" s="206">
        <f t="shared" si="32"/>
        <v>-0.16173636278567993</v>
      </c>
      <c r="BE33" s="206">
        <f t="shared" si="32"/>
        <v>-0.20857776777799264</v>
      </c>
      <c r="BF33" s="206">
        <f t="shared" si="22"/>
        <v>-0.18887084118263886</v>
      </c>
      <c r="BG33" s="206">
        <f t="shared" si="22"/>
        <v>-0.20676195231924788</v>
      </c>
      <c r="BH33" s="206">
        <f t="shared" ref="BH33" si="33">BH10/$AX10-1</f>
        <v>-0.23553007488558142</v>
      </c>
    </row>
    <row r="34" spans="1:60" s="22" customFormat="1" ht="15.75" customHeight="1">
      <c r="A34" s="28"/>
      <c r="R34" s="195" t="s">
        <v>73</v>
      </c>
      <c r="S34" s="211"/>
      <c r="T34" s="194"/>
      <c r="U34" s="174"/>
      <c r="V34" s="375"/>
      <c r="W34" s="195" t="s">
        <v>263</v>
      </c>
      <c r="X34" s="210"/>
      <c r="Y34" s="1880"/>
      <c r="Z34" s="174"/>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96">
        <f t="shared" ref="AY34:BE34" si="34">AY11/$AX11-1</f>
        <v>-1.3871172348183247E-3</v>
      </c>
      <c r="AZ34" s="196">
        <f t="shared" si="34"/>
        <v>-2.5047740478653102E-3</v>
      </c>
      <c r="BA34" s="196">
        <f t="shared" si="34"/>
        <v>-2.918739910048207E-3</v>
      </c>
      <c r="BB34" s="196">
        <f t="shared" si="34"/>
        <v>-3.884097783751872E-3</v>
      </c>
      <c r="BC34" s="196">
        <f t="shared" si="34"/>
        <v>-5.2183322433423385E-3</v>
      </c>
      <c r="BD34" s="196">
        <f t="shared" si="34"/>
        <v>-6.7409292148750133E-3</v>
      </c>
      <c r="BE34" s="196">
        <f t="shared" si="34"/>
        <v>-9.9501633605280082E-3</v>
      </c>
      <c r="BF34" s="196">
        <f t="shared" si="22"/>
        <v>-1.5003058379319034E-2</v>
      </c>
      <c r="BG34" s="196">
        <f t="shared" si="22"/>
        <v>-1.9361217515001194E-2</v>
      </c>
      <c r="BH34" s="196">
        <f t="shared" ref="BH34" si="35">BH11/$AX11-1</f>
        <v>-2.4031038123567883E-2</v>
      </c>
    </row>
    <row r="35" spans="1:60" s="22" customFormat="1" ht="18.75" customHeight="1">
      <c r="A35" s="28"/>
      <c r="S35" s="213"/>
      <c r="V35" s="375"/>
      <c r="X35" s="192"/>
      <c r="Y35" s="213"/>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row>
  </sheetData>
  <mergeCells count="7">
    <mergeCell ref="R1:T1"/>
    <mergeCell ref="W1:Y1"/>
    <mergeCell ref="W11:Y11"/>
    <mergeCell ref="W12:Z12"/>
    <mergeCell ref="W4:Y4"/>
    <mergeCell ref="R4:T4"/>
    <mergeCell ref="R12:U12"/>
  </mergeCells>
  <phoneticPr fontId="10"/>
  <pageMargins left="0.28000000000000003" right="0.32" top="0.71" bottom="0.24" header="0.51181102362204722" footer="0.26"/>
  <pageSetup paperSize="9" scale="41"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F5DC-65A2-48A0-8633-284D314DEC81}">
  <sheetPr codeName="Sheet13">
    <pageSetUpPr fitToPage="1"/>
  </sheetPr>
  <dimension ref="A1:BI36"/>
  <sheetViews>
    <sheetView zoomScaleNormal="100" workbookViewId="0">
      <pane xSplit="21" ySplit="4" topLeftCell="V5" activePane="bottomRight" state="frozen"/>
      <selection pane="topRight" activeCell="V1" sqref="V1"/>
      <selection pane="bottomLeft" activeCell="A5" sqref="A5"/>
      <selection pane="bottomRight"/>
    </sheetView>
  </sheetViews>
  <sheetFormatPr defaultColWidth="9" defaultRowHeight="15"/>
  <cols>
    <col min="1" max="1" width="2" style="155" customWidth="1"/>
    <col min="2" max="17" width="1.875" style="156" hidden="1" customWidth="1"/>
    <col min="18" max="19" width="2.125" style="156" customWidth="1"/>
    <col min="20" max="20" width="36.875" style="156" customWidth="1"/>
    <col min="21" max="21" width="17" style="156" customWidth="1"/>
    <col min="22" max="22" width="1.625" style="3" customWidth="1"/>
    <col min="23" max="23" width="2.125" style="155" customWidth="1"/>
    <col min="24" max="24" width="2.125" style="156" customWidth="1"/>
    <col min="25" max="25" width="32.75" style="2" customWidth="1"/>
    <col min="26" max="26" width="18" style="156" customWidth="1"/>
    <col min="27" max="60" width="7.875" style="156" customWidth="1"/>
    <col min="61" max="61" width="8.875" style="156" customWidth="1"/>
    <col min="62" max="16384" width="9" style="156"/>
  </cols>
  <sheetData>
    <row r="1" spans="1:61" ht="43.5" customHeight="1">
      <c r="R1" s="2269" t="s">
        <v>659</v>
      </c>
      <c r="S1" s="2269"/>
      <c r="T1" s="2269"/>
      <c r="W1" s="2269" t="s">
        <v>837</v>
      </c>
      <c r="X1" s="2269"/>
      <c r="Y1" s="2269"/>
      <c r="Z1" s="2044"/>
    </row>
    <row r="2" spans="1:61" ht="14.25" customHeight="1">
      <c r="R2" s="31" t="str">
        <f>'0.Contents'!$B$2</f>
        <v>＜報告値＞</v>
      </c>
      <c r="U2" s="31"/>
      <c r="V2" s="1299"/>
      <c r="W2" s="32" t="str">
        <f>'0.Contents'!$D$2</f>
        <v>&lt;Reported Value&gt;</v>
      </c>
      <c r="Y2" s="156"/>
    </row>
    <row r="3" spans="1:61" s="22" customFormat="1" ht="18.75" customHeight="1" thickBot="1">
      <c r="A3" s="28"/>
      <c r="R3" s="22" t="s">
        <v>486</v>
      </c>
      <c r="V3" s="1292"/>
      <c r="W3" s="22" t="s">
        <v>1033</v>
      </c>
    </row>
    <row r="4" spans="1:61" s="22" customFormat="1" ht="15.75" thickBot="1">
      <c r="A4" s="28"/>
      <c r="R4" s="1133"/>
      <c r="S4" s="1134"/>
      <c r="T4" s="336"/>
      <c r="U4" s="1071" t="s">
        <v>69</v>
      </c>
      <c r="V4" s="375"/>
      <c r="W4" s="2322"/>
      <c r="X4" s="2323"/>
      <c r="Y4" s="2324"/>
      <c r="Z4" s="1875" t="s">
        <v>266</v>
      </c>
      <c r="AA4" s="1131">
        <v>1990</v>
      </c>
      <c r="AB4" s="1070">
        <f t="shared" ref="AB4:BA4" si="0">AA4+1</f>
        <v>1991</v>
      </c>
      <c r="AC4" s="1070">
        <f t="shared" si="0"/>
        <v>1992</v>
      </c>
      <c r="AD4" s="1070">
        <f t="shared" si="0"/>
        <v>1993</v>
      </c>
      <c r="AE4" s="1070">
        <f t="shared" si="0"/>
        <v>1994</v>
      </c>
      <c r="AF4" s="1070">
        <f t="shared" si="0"/>
        <v>1995</v>
      </c>
      <c r="AG4" s="1070">
        <f t="shared" si="0"/>
        <v>1996</v>
      </c>
      <c r="AH4" s="1070">
        <f t="shared" si="0"/>
        <v>1997</v>
      </c>
      <c r="AI4" s="1070">
        <f t="shared" si="0"/>
        <v>1998</v>
      </c>
      <c r="AJ4" s="1070">
        <f t="shared" si="0"/>
        <v>1999</v>
      </c>
      <c r="AK4" s="1070">
        <f t="shared" si="0"/>
        <v>2000</v>
      </c>
      <c r="AL4" s="1070">
        <f t="shared" si="0"/>
        <v>2001</v>
      </c>
      <c r="AM4" s="1070">
        <f t="shared" si="0"/>
        <v>2002</v>
      </c>
      <c r="AN4" s="1070">
        <f t="shared" si="0"/>
        <v>2003</v>
      </c>
      <c r="AO4" s="1070">
        <f t="shared" si="0"/>
        <v>2004</v>
      </c>
      <c r="AP4" s="1070">
        <f t="shared" si="0"/>
        <v>2005</v>
      </c>
      <c r="AQ4" s="1070">
        <f t="shared" si="0"/>
        <v>2006</v>
      </c>
      <c r="AR4" s="1070">
        <f t="shared" si="0"/>
        <v>2007</v>
      </c>
      <c r="AS4" s="1070">
        <f t="shared" si="0"/>
        <v>2008</v>
      </c>
      <c r="AT4" s="1070">
        <f t="shared" si="0"/>
        <v>2009</v>
      </c>
      <c r="AU4" s="1070">
        <f>AT4+1</f>
        <v>2010</v>
      </c>
      <c r="AV4" s="1070">
        <f>AU4+1</f>
        <v>2011</v>
      </c>
      <c r="AW4" s="1070">
        <f>AV4+1</f>
        <v>2012</v>
      </c>
      <c r="AX4" s="1070">
        <f>AW4+1</f>
        <v>2013</v>
      </c>
      <c r="AY4" s="1070">
        <f t="shared" si="0"/>
        <v>2014</v>
      </c>
      <c r="AZ4" s="1070">
        <f t="shared" si="0"/>
        <v>2015</v>
      </c>
      <c r="BA4" s="1070">
        <f t="shared" si="0"/>
        <v>2016</v>
      </c>
      <c r="BB4" s="1070">
        <f t="shared" ref="BB4:BH4" si="1">BA4+1</f>
        <v>2017</v>
      </c>
      <c r="BC4" s="1070">
        <f t="shared" si="1"/>
        <v>2018</v>
      </c>
      <c r="BD4" s="1070">
        <f t="shared" si="1"/>
        <v>2019</v>
      </c>
      <c r="BE4" s="1070">
        <f t="shared" si="1"/>
        <v>2020</v>
      </c>
      <c r="BF4" s="1070">
        <f t="shared" si="1"/>
        <v>2021</v>
      </c>
      <c r="BG4" s="1444">
        <f t="shared" si="1"/>
        <v>2022</v>
      </c>
      <c r="BH4" s="1071">
        <f t="shared" si="1"/>
        <v>2023</v>
      </c>
      <c r="BI4" s="188"/>
    </row>
    <row r="5" spans="1:61" s="28" customFormat="1" ht="15.75" customHeight="1">
      <c r="R5" s="1116" t="s">
        <v>444</v>
      </c>
      <c r="T5" s="205"/>
      <c r="U5" s="1117" t="s">
        <v>487</v>
      </c>
      <c r="V5" s="1292"/>
      <c r="W5" s="1116" t="s">
        <v>854</v>
      </c>
      <c r="X5" s="1881"/>
      <c r="Y5" s="1882"/>
      <c r="Z5" s="1117" t="s">
        <v>927</v>
      </c>
      <c r="AA5" s="1128">
        <f>'1.Summary'!AA15</f>
        <v>1272.4663975277192</v>
      </c>
      <c r="AB5" s="1129">
        <f>'1.Summary'!AB15</f>
        <v>1286.477099302112</v>
      </c>
      <c r="AC5" s="1129">
        <f>'1.Summary'!AC15</f>
        <v>1297.0896194399168</v>
      </c>
      <c r="AD5" s="1129">
        <f>'1.Summary'!AD15</f>
        <v>1293.2112879915849</v>
      </c>
      <c r="AE5" s="1129">
        <f>'1.Summary'!AE15</f>
        <v>1352.1837349635277</v>
      </c>
      <c r="AF5" s="1129">
        <f>'1.Summary'!AF15</f>
        <v>1372.7394746454563</v>
      </c>
      <c r="AG5" s="1129">
        <f>'1.Summary'!AG15</f>
        <v>1385.8042173966187</v>
      </c>
      <c r="AH5" s="1129">
        <f>'1.Summary'!AH15</f>
        <v>1376.9386153393389</v>
      </c>
      <c r="AI5" s="1129">
        <f>'1.Summary'!AI15</f>
        <v>1328.6653974816727</v>
      </c>
      <c r="AJ5" s="1129">
        <f>'1.Summary'!AJ15</f>
        <v>1352.6928643548922</v>
      </c>
      <c r="AK5" s="1129">
        <f>'1.Summary'!AK15</f>
        <v>1371.6815207080665</v>
      </c>
      <c r="AL5" s="1129">
        <f>'1.Summary'!AL15</f>
        <v>1346.5279706219624</v>
      </c>
      <c r="AM5" s="1129">
        <f>'1.Summary'!AM15</f>
        <v>1370.7266397164483</v>
      </c>
      <c r="AN5" s="1129">
        <f>'1.Summary'!AN15</f>
        <v>1377.5076317176042</v>
      </c>
      <c r="AO5" s="1129">
        <f>'1.Summary'!AO15</f>
        <v>1369.4285209785251</v>
      </c>
      <c r="AP5" s="1129">
        <f>'1.Summary'!AP15</f>
        <v>1376.2911844668495</v>
      </c>
      <c r="AQ5" s="1129">
        <f>'1.Summary'!AQ15</f>
        <v>1353.8834671357956</v>
      </c>
      <c r="AR5" s="1129">
        <f>'1.Summary'!AR15</f>
        <v>1387.9639804328206</v>
      </c>
      <c r="AS5" s="1129">
        <f>'1.Summary'!AS15</f>
        <v>1314.2648712764176</v>
      </c>
      <c r="AT5" s="1129">
        <f>'1.Summary'!AT15</f>
        <v>1241.5679700401374</v>
      </c>
      <c r="AU5" s="1129">
        <f>'1.Summary'!AU15</f>
        <v>1293.4211691295659</v>
      </c>
      <c r="AV5" s="1129">
        <f>'1.Summary'!AV15</f>
        <v>1343.0148115548079</v>
      </c>
      <c r="AW5" s="1129">
        <f>'1.Summary'!AW15</f>
        <v>1384.1080365928592</v>
      </c>
      <c r="AX5" s="1129">
        <f>'1.Summary'!AX15</f>
        <v>1395.3613395137197</v>
      </c>
      <c r="AY5" s="1129">
        <f>'1.Summary'!AY15</f>
        <v>1344.4226447564233</v>
      </c>
      <c r="AZ5" s="1129">
        <f>'1.Summary'!AZ15</f>
        <v>1305.4335232838039</v>
      </c>
      <c r="BA5" s="1129">
        <f>'1.Summary'!BA15</f>
        <v>1286.6601765645764</v>
      </c>
      <c r="BB5" s="1129">
        <f>'1.Summary'!BB15</f>
        <v>1271.7828630024503</v>
      </c>
      <c r="BC5" s="1129">
        <f>'1.Summary'!BC15</f>
        <v>1225.4027535523278</v>
      </c>
      <c r="BD5" s="1129">
        <f>'1.Summary'!BD15</f>
        <v>1189.5949170352869</v>
      </c>
      <c r="BE5" s="1129">
        <f>'1.Summary'!BE15</f>
        <v>1125.3038258598253</v>
      </c>
      <c r="BF5" s="1129">
        <f>'1.Summary'!BF15</f>
        <v>1146.5509636994711</v>
      </c>
      <c r="BG5" s="1456">
        <f>'1.Summary'!BG15</f>
        <v>1115.8783712077193</v>
      </c>
      <c r="BH5" s="1130">
        <f>'1.Summary'!BH15</f>
        <v>1070.9394494006924</v>
      </c>
      <c r="BI5" s="1118"/>
    </row>
    <row r="6" spans="1:61" s="22" customFormat="1" ht="15.75" customHeight="1">
      <c r="A6" s="28"/>
      <c r="R6" s="1109"/>
      <c r="S6" s="161" t="s">
        <v>488</v>
      </c>
      <c r="T6" s="163"/>
      <c r="U6" s="1108" t="s">
        <v>489</v>
      </c>
      <c r="V6" s="375"/>
      <c r="W6" s="1109"/>
      <c r="X6" s="161" t="s">
        <v>933</v>
      </c>
      <c r="Y6" s="164"/>
      <c r="Z6" s="1876" t="s">
        <v>489</v>
      </c>
      <c r="AA6" s="1136">
        <f>'1.Summary'!AA5</f>
        <v>1160.3431948218688</v>
      </c>
      <c r="AB6" s="167">
        <f>'1.Summary'!AB5</f>
        <v>1171.8636413827428</v>
      </c>
      <c r="AC6" s="167">
        <f>'1.Summary'!AC5</f>
        <v>1180.4885015831451</v>
      </c>
      <c r="AD6" s="167">
        <f>'1.Summary'!AD5</f>
        <v>1174.1289693198721</v>
      </c>
      <c r="AE6" s="167">
        <f>'1.Summary'!AE5</f>
        <v>1227.9499273781626</v>
      </c>
      <c r="AF6" s="167">
        <f>'1.Summary'!AF5</f>
        <v>1240.5662765002967</v>
      </c>
      <c r="AG6" s="167">
        <f>'1.Summary'!AG5</f>
        <v>1253.4175093233832</v>
      </c>
      <c r="AH6" s="167">
        <f>'1.Summary'!AH5</f>
        <v>1245.5367820106458</v>
      </c>
      <c r="AI6" s="167">
        <f>'1.Summary'!AI5</f>
        <v>1205.5106387775563</v>
      </c>
      <c r="AJ6" s="167">
        <f>'1.Summary'!AJ5</f>
        <v>1242.2917655600368</v>
      </c>
      <c r="AK6" s="167">
        <f>'1.Summary'!AK5</f>
        <v>1264.4451227101904</v>
      </c>
      <c r="AL6" s="167">
        <f>'1.Summary'!AL5</f>
        <v>1249.7387850428067</v>
      </c>
      <c r="AM6" s="167">
        <f>'1.Summary'!AM5</f>
        <v>1278.9824791332082</v>
      </c>
      <c r="AN6" s="167">
        <f>'1.Summary'!AN5</f>
        <v>1287.2672056284707</v>
      </c>
      <c r="AO6" s="167">
        <f>'1.Summary'!AO5</f>
        <v>1282.4677192027418</v>
      </c>
      <c r="AP6" s="167">
        <f>'1.Summary'!AP5</f>
        <v>1289.6630829014239</v>
      </c>
      <c r="AQ6" s="167">
        <f>'1.Summary'!AQ5</f>
        <v>1266.6135472475896</v>
      </c>
      <c r="AR6" s="167">
        <f>'1.Summary'!AR5</f>
        <v>1301.9955335543523</v>
      </c>
      <c r="AS6" s="167">
        <f>'1.Summary'!AS5</f>
        <v>1231.4104838675221</v>
      </c>
      <c r="AT6" s="167">
        <f>'1.Summary'!AT5</f>
        <v>1162.7663396288469</v>
      </c>
      <c r="AU6" s="167">
        <f>'1.Summary'!AU5</f>
        <v>1213.5318684110387</v>
      </c>
      <c r="AV6" s="167">
        <f>'1.Summary'!AV5</f>
        <v>1263.5346772459807</v>
      </c>
      <c r="AW6" s="167">
        <f>'1.Summary'!AW5</f>
        <v>1304.3959768565476</v>
      </c>
      <c r="AX6" s="167">
        <f>'1.Summary'!AX5</f>
        <v>1314.1646985442148</v>
      </c>
      <c r="AY6" s="167">
        <f>'1.Summary'!AY5</f>
        <v>1262.489903936736</v>
      </c>
      <c r="AZ6" s="167">
        <f>'1.Summary'!AZ5</f>
        <v>1222.1769561466378</v>
      </c>
      <c r="BA6" s="167">
        <f>'1.Summary'!BA5</f>
        <v>1202.0898501399734</v>
      </c>
      <c r="BB6" s="167">
        <f>'1.Summary'!BB5</f>
        <v>1186.5131284066465</v>
      </c>
      <c r="BC6" s="167">
        <f>'1.Summary'!BC5</f>
        <v>1140.6222837657961</v>
      </c>
      <c r="BD6" s="167">
        <f>'1.Summary'!BD5</f>
        <v>1104.0783515767059</v>
      </c>
      <c r="BE6" s="167">
        <f>'1.Summary'!BE5</f>
        <v>1039.1580072782167</v>
      </c>
      <c r="BF6" s="167">
        <f>'1.Summary'!BF5</f>
        <v>1060.3461553162192</v>
      </c>
      <c r="BG6" s="1461">
        <f>'1.Summary'!BG5</f>
        <v>1031.4811222503038</v>
      </c>
      <c r="BH6" s="1137">
        <f>'1.Summary'!BH5</f>
        <v>988.71666177480665</v>
      </c>
      <c r="BI6" s="304"/>
    </row>
    <row r="7" spans="1:61" s="22" customFormat="1" ht="15.75" customHeight="1">
      <c r="A7" s="28"/>
      <c r="R7" s="1110"/>
      <c r="S7" s="169"/>
      <c r="T7" s="170" t="s">
        <v>490</v>
      </c>
      <c r="U7" s="1108" t="s">
        <v>489</v>
      </c>
      <c r="V7" s="375"/>
      <c r="W7" s="1109"/>
      <c r="X7" s="166"/>
      <c r="Y7" s="1883" t="s">
        <v>928</v>
      </c>
      <c r="Z7" s="1876" t="s">
        <v>489</v>
      </c>
      <c r="AA7" s="1136">
        <f>'2.CO2-sector'!AA5/1000</f>
        <v>1067.561954437844</v>
      </c>
      <c r="AB7" s="167">
        <f>'2.CO2-sector'!AB5/1000</f>
        <v>1077.8113134951486</v>
      </c>
      <c r="AC7" s="167">
        <f>'2.CO2-sector'!AC5/1000</f>
        <v>1085.8221633882238</v>
      </c>
      <c r="AD7" s="167">
        <f>'2.CO2-sector'!AD5/1000</f>
        <v>1081.0016873980737</v>
      </c>
      <c r="AE7" s="167">
        <f>'2.CO2-sector'!AE5/1000</f>
        <v>1130.9039713782831</v>
      </c>
      <c r="AF7" s="167">
        <f>'2.CO2-sector'!AF5/1000</f>
        <v>1142.1412286336395</v>
      </c>
      <c r="AG7" s="167">
        <f>'2.CO2-sector'!AG5/1000</f>
        <v>1153.5496793706229</v>
      </c>
      <c r="AH7" s="167">
        <f>'2.CO2-sector'!AH5/1000</f>
        <v>1147.0967966268647</v>
      </c>
      <c r="AI7" s="167">
        <f>'2.CO2-sector'!AI5/1000</f>
        <v>1113.1578091833085</v>
      </c>
      <c r="AJ7" s="167">
        <f>'2.CO2-sector'!AJ5/1000</f>
        <v>1149.4787329300641</v>
      </c>
      <c r="AK7" s="167">
        <f>'2.CO2-sector'!AK5/1000</f>
        <v>1170.3002428345183</v>
      </c>
      <c r="AL7" s="167">
        <f>'2.CO2-sector'!AL5/1000</f>
        <v>1157.3611552556513</v>
      </c>
      <c r="AM7" s="167">
        <f>'2.CO2-sector'!AM5/1000</f>
        <v>1188.9924797455733</v>
      </c>
      <c r="AN7" s="167">
        <f>'2.CO2-sector'!AN5/1000</f>
        <v>1197.2982498674169</v>
      </c>
      <c r="AO7" s="167">
        <f>'2.CO2-sector'!AO5/1000</f>
        <v>1193.4424477155812</v>
      </c>
      <c r="AP7" s="167">
        <f>'2.CO2-sector'!AP5/1000</f>
        <v>1200.5211451346584</v>
      </c>
      <c r="AQ7" s="167">
        <f>'2.CO2-sector'!AQ5/1000</f>
        <v>1178.6756193085625</v>
      </c>
      <c r="AR7" s="167">
        <f>'2.CO2-sector'!AR5/1000</f>
        <v>1214.4658442662508</v>
      </c>
      <c r="AS7" s="167">
        <f>'2.CO2-sector'!AS5/1000</f>
        <v>1146.91826166287</v>
      </c>
      <c r="AT7" s="167">
        <f>'2.CO2-sector'!AT5/1000</f>
        <v>1087.272069202096</v>
      </c>
      <c r="AU7" s="167">
        <f>'2.CO2-sector'!AU5/1000</f>
        <v>1136.944412005553</v>
      </c>
      <c r="AV7" s="167">
        <f>'2.CO2-sector'!AV5/1000</f>
        <v>1188.0046866890555</v>
      </c>
      <c r="AW7" s="167">
        <f>'2.CO2-sector'!AW5/1000</f>
        <v>1227.2625996148483</v>
      </c>
      <c r="AX7" s="167">
        <f>'2.CO2-sector'!AX5/1000</f>
        <v>1235.3729068825389</v>
      </c>
      <c r="AY7" s="167">
        <f>'2.CO2-sector'!AY5/1000</f>
        <v>1185.1804579719142</v>
      </c>
      <c r="AZ7" s="167">
        <f>'2.CO2-sector'!AZ5/1000</f>
        <v>1145.8045035909083</v>
      </c>
      <c r="BA7" s="167">
        <f>'2.CO2-sector'!BA5/1000</f>
        <v>1126.11705948397</v>
      </c>
      <c r="BB7" s="167">
        <f>'2.CO2-sector'!BB5/1000</f>
        <v>1109.4668535036008</v>
      </c>
      <c r="BC7" s="167">
        <f>'2.CO2-sector'!BC5/1000</f>
        <v>1063.9699057731218</v>
      </c>
      <c r="BD7" s="167">
        <f>'2.CO2-sector'!BD5/1000</f>
        <v>1028.5874943987685</v>
      </c>
      <c r="BE7" s="167">
        <f>'2.CO2-sector'!BE5/1000</f>
        <v>967.97329311698604</v>
      </c>
      <c r="BF7" s="167">
        <f>'2.CO2-sector'!BF5/1000</f>
        <v>987.01321734383009</v>
      </c>
      <c r="BG7" s="1461">
        <f>'2.CO2-sector'!BG5/1000</f>
        <v>960.97186852685149</v>
      </c>
      <c r="BH7" s="1137">
        <f>'2.CO2-sector'!BH5/1000</f>
        <v>921.71039063362059</v>
      </c>
      <c r="BI7" s="304"/>
    </row>
    <row r="8" spans="1:61" s="28" customFormat="1" ht="15.75" customHeight="1">
      <c r="R8" s="1107" t="s">
        <v>660</v>
      </c>
      <c r="S8" s="162"/>
      <c r="T8" s="163"/>
      <c r="U8" s="1108" t="s">
        <v>491</v>
      </c>
      <c r="V8" s="1292"/>
      <c r="W8" s="1107" t="s">
        <v>856</v>
      </c>
      <c r="X8" s="1884"/>
      <c r="Y8" s="164"/>
      <c r="Z8" s="1108" t="s">
        <v>990</v>
      </c>
      <c r="AA8" s="1121">
        <f t="shared" ref="AA8:AD8" si="2">AA5/AA11*10^3</f>
        <v>2.9533045217683882</v>
      </c>
      <c r="AB8" s="171">
        <f t="shared" si="2"/>
        <v>2.9127042564323729</v>
      </c>
      <c r="AC8" s="171">
        <f t="shared" si="2"/>
        <v>2.9194188472038913</v>
      </c>
      <c r="AD8" s="171">
        <f t="shared" si="2"/>
        <v>2.9335055675135582</v>
      </c>
      <c r="AE8" s="171">
        <f>AE5/AE11*10^3</f>
        <v>3.0186924429836606</v>
      </c>
      <c r="AF8" s="171">
        <f t="shared" ref="AF8:BD8" si="3">AF5/AF11*10^3</f>
        <v>2.9701577179265537</v>
      </c>
      <c r="AG8" s="171">
        <f t="shared" si="3"/>
        <v>2.9125398295579203</v>
      </c>
      <c r="AH8" s="171">
        <f t="shared" si="3"/>
        <v>2.8974926109368049</v>
      </c>
      <c r="AI8" s="171">
        <f t="shared" si="3"/>
        <v>2.8238990449069936</v>
      </c>
      <c r="AJ8" s="171">
        <f t="shared" si="3"/>
        <v>2.8578817260346483</v>
      </c>
      <c r="AK8" s="171">
        <f t="shared" si="3"/>
        <v>2.8245810447776702</v>
      </c>
      <c r="AL8" s="171">
        <f t="shared" si="3"/>
        <v>2.7929688146504139</v>
      </c>
      <c r="AM8" s="171">
        <f t="shared" si="3"/>
        <v>2.8172630097625984</v>
      </c>
      <c r="AN8" s="171">
        <f t="shared" si="3"/>
        <v>2.7776654586512342</v>
      </c>
      <c r="AO8" s="171">
        <f t="shared" si="3"/>
        <v>2.7156684918389353</v>
      </c>
      <c r="AP8" s="171">
        <f t="shared" si="3"/>
        <v>2.6717143836271946</v>
      </c>
      <c r="AQ8" s="171">
        <f t="shared" si="3"/>
        <v>2.5947171824078281</v>
      </c>
      <c r="AR8" s="171">
        <f t="shared" si="3"/>
        <v>2.6323511079163389</v>
      </c>
      <c r="AS8" s="171">
        <f t="shared" si="3"/>
        <v>2.5858019511126495</v>
      </c>
      <c r="AT8" s="171">
        <f t="shared" si="3"/>
        <v>2.5037891964035683</v>
      </c>
      <c r="AU8" s="171">
        <f t="shared" si="3"/>
        <v>2.525894030831584</v>
      </c>
      <c r="AV8" s="171">
        <f t="shared" si="3"/>
        <v>2.6093831675751638</v>
      </c>
      <c r="AW8" s="171">
        <f t="shared" si="3"/>
        <v>2.6724395800520644</v>
      </c>
      <c r="AX8" s="171">
        <f t="shared" si="3"/>
        <v>2.622503256632077</v>
      </c>
      <c r="AY8" s="171">
        <f t="shared" si="3"/>
        <v>2.5357121135483909</v>
      </c>
      <c r="AZ8" s="171">
        <f t="shared" si="3"/>
        <v>2.4200979828717744</v>
      </c>
      <c r="BA8" s="171">
        <f t="shared" si="3"/>
        <v>2.3674510695343693</v>
      </c>
      <c r="BB8" s="171">
        <f t="shared" si="3"/>
        <v>2.2990668623902812</v>
      </c>
      <c r="BC8" s="171">
        <f t="shared" si="3"/>
        <v>2.2097962850698027</v>
      </c>
      <c r="BD8" s="171">
        <f t="shared" si="3"/>
        <v>2.1624390530513988</v>
      </c>
      <c r="BE8" s="171">
        <f>BE5/BE11*10^3</f>
        <v>2.128719312599515</v>
      </c>
      <c r="BF8" s="171">
        <f>BF5/BF11*10^3</f>
        <v>2.1048523524088996</v>
      </c>
      <c r="BG8" s="1458">
        <f>BG5/BG11*10^3</f>
        <v>2.021221463813148</v>
      </c>
      <c r="BH8" s="1122">
        <f>BH5/BH11*10^3</f>
        <v>1.9261507817101595</v>
      </c>
      <c r="BI8" s="198"/>
    </row>
    <row r="9" spans="1:61" s="22" customFormat="1" ht="15.75" customHeight="1">
      <c r="A9" s="28"/>
      <c r="R9" s="1111"/>
      <c r="S9" s="161" t="s">
        <v>682</v>
      </c>
      <c r="T9" s="163"/>
      <c r="U9" s="1108" t="s">
        <v>492</v>
      </c>
      <c r="V9" s="375"/>
      <c r="W9" s="1109"/>
      <c r="X9" s="161" t="s">
        <v>988</v>
      </c>
      <c r="Y9" s="164"/>
      <c r="Z9" s="2045" t="s">
        <v>991</v>
      </c>
      <c r="AA9" s="1123">
        <f t="shared" ref="AA9:AD9" si="4">AA6/AA11*10^3</f>
        <v>2.6930744974709269</v>
      </c>
      <c r="AB9" s="175">
        <f t="shared" si="4"/>
        <v>2.6532086875588359</v>
      </c>
      <c r="AC9" s="175">
        <f t="shared" si="4"/>
        <v>2.6569793858326025</v>
      </c>
      <c r="AD9" s="175">
        <f t="shared" si="4"/>
        <v>2.6633806095429109</v>
      </c>
      <c r="AE9" s="175">
        <f t="shared" ref="AE9:BE9" si="5">AE6/AE11*10^3</f>
        <v>2.7413457729831197</v>
      </c>
      <c r="AF9" s="175">
        <f t="shared" si="5"/>
        <v>2.684178293698753</v>
      </c>
      <c r="AG9" s="175">
        <f t="shared" si="5"/>
        <v>2.6343031527409657</v>
      </c>
      <c r="AH9" s="175">
        <f t="shared" si="5"/>
        <v>2.6209836679149641</v>
      </c>
      <c r="AI9" s="175">
        <f t="shared" si="5"/>
        <v>2.5621502207564775</v>
      </c>
      <c r="AJ9" s="175">
        <f t="shared" si="5"/>
        <v>2.6246334469210937</v>
      </c>
      <c r="AK9" s="175">
        <f t="shared" si="5"/>
        <v>2.6037587237634758</v>
      </c>
      <c r="AL9" s="175">
        <f t="shared" si="5"/>
        <v>2.5922086501265924</v>
      </c>
      <c r="AM9" s="175">
        <f t="shared" si="5"/>
        <v>2.6287006644459936</v>
      </c>
      <c r="AN9" s="175">
        <f t="shared" si="5"/>
        <v>2.5957007938099856</v>
      </c>
      <c r="AO9" s="175">
        <f t="shared" si="5"/>
        <v>2.5432193966216108</v>
      </c>
      <c r="AP9" s="175">
        <f t="shared" si="5"/>
        <v>2.5035482661726798</v>
      </c>
      <c r="AQ9" s="175">
        <f t="shared" si="5"/>
        <v>2.4274644120343711</v>
      </c>
      <c r="AR9" s="175">
        <f t="shared" si="5"/>
        <v>2.4693071531907886</v>
      </c>
      <c r="AS9" s="175">
        <f t="shared" si="5"/>
        <v>2.4227868380235429</v>
      </c>
      <c r="AT9" s="175">
        <f t="shared" si="5"/>
        <v>2.344875084857668</v>
      </c>
      <c r="AU9" s="175">
        <f t="shared" si="5"/>
        <v>2.3698799554256302</v>
      </c>
      <c r="AV9" s="175">
        <f t="shared" si="5"/>
        <v>2.4549588657448904</v>
      </c>
      <c r="AW9" s="175">
        <f t="shared" si="5"/>
        <v>2.5185313172468136</v>
      </c>
      <c r="AX9" s="175">
        <f t="shared" si="5"/>
        <v>2.4698987309510656</v>
      </c>
      <c r="AY9" s="175">
        <f t="shared" si="5"/>
        <v>2.3811789805317698</v>
      </c>
      <c r="AZ9" s="175">
        <f t="shared" si="5"/>
        <v>2.2657515174289071</v>
      </c>
      <c r="BA9" s="175">
        <f t="shared" si="5"/>
        <v>2.2118419091736436</v>
      </c>
      <c r="BB9" s="175">
        <f t="shared" si="5"/>
        <v>2.1449204063583061</v>
      </c>
      <c r="BC9" s="175">
        <f t="shared" si="5"/>
        <v>2.0569097613226939</v>
      </c>
      <c r="BD9" s="175">
        <f t="shared" si="5"/>
        <v>2.0069875138910507</v>
      </c>
      <c r="BE9" s="175">
        <f t="shared" si="5"/>
        <v>1.9657586405567922</v>
      </c>
      <c r="BF9" s="175">
        <f t="shared" ref="BF9:BG9" si="6">BF6/BF11*10^3</f>
        <v>1.9465965055610779</v>
      </c>
      <c r="BG9" s="1459">
        <f t="shared" si="6"/>
        <v>1.8683503844186398</v>
      </c>
      <c r="BH9" s="1124">
        <f t="shared" ref="BH9" si="7">BH6/BH11*10^3</f>
        <v>1.7782680169575718</v>
      </c>
      <c r="BI9" s="199"/>
    </row>
    <row r="10" spans="1:61" s="22" customFormat="1" ht="15.75" customHeight="1">
      <c r="A10" s="28"/>
      <c r="R10" s="806"/>
      <c r="S10" s="169"/>
      <c r="T10" s="170" t="s">
        <v>683</v>
      </c>
      <c r="U10" s="1108" t="s">
        <v>492</v>
      </c>
      <c r="V10" s="375"/>
      <c r="W10" s="1840"/>
      <c r="X10" s="169"/>
      <c r="Y10" s="170" t="s">
        <v>989</v>
      </c>
      <c r="Z10" s="2045" t="s">
        <v>991</v>
      </c>
      <c r="AA10" s="1123">
        <f t="shared" ref="AA10:AD10" si="8">AA7/AA11*10^3</f>
        <v>2.4777357998881864</v>
      </c>
      <c r="AB10" s="175">
        <f t="shared" si="8"/>
        <v>2.440265436634137</v>
      </c>
      <c r="AC10" s="175">
        <f t="shared" si="8"/>
        <v>2.4439095348523998</v>
      </c>
      <c r="AD10" s="175">
        <f t="shared" si="8"/>
        <v>2.4521317575248656</v>
      </c>
      <c r="AE10" s="175">
        <f t="shared" ref="AE10:BE10" si="9">AE7/AE11*10^3</f>
        <v>2.5246948205836204</v>
      </c>
      <c r="AF10" s="175">
        <f t="shared" si="9"/>
        <v>2.4712187912163568</v>
      </c>
      <c r="AG10" s="175">
        <f t="shared" si="9"/>
        <v>2.4244112872252437</v>
      </c>
      <c r="AH10" s="175">
        <f t="shared" si="9"/>
        <v>2.4138363578658959</v>
      </c>
      <c r="AI10" s="175">
        <f t="shared" si="9"/>
        <v>2.3658667412740124</v>
      </c>
      <c r="AJ10" s="175">
        <f t="shared" si="9"/>
        <v>2.428544092951185</v>
      </c>
      <c r="AK10" s="175">
        <f t="shared" si="9"/>
        <v>2.4098945948493342</v>
      </c>
      <c r="AL10" s="175">
        <f t="shared" si="9"/>
        <v>2.4005989362580622</v>
      </c>
      <c r="AM10" s="175">
        <f t="shared" si="9"/>
        <v>2.4437436575727722</v>
      </c>
      <c r="AN10" s="175">
        <f t="shared" si="9"/>
        <v>2.4142835333794226</v>
      </c>
      <c r="AO10" s="175">
        <f t="shared" si="9"/>
        <v>2.3666763196727407</v>
      </c>
      <c r="AP10" s="175">
        <f t="shared" si="9"/>
        <v>2.3305021840617002</v>
      </c>
      <c r="AQ10" s="175">
        <f t="shared" si="9"/>
        <v>2.2589314044695121</v>
      </c>
      <c r="AR10" s="175">
        <f t="shared" si="9"/>
        <v>2.3033022151510738</v>
      </c>
      <c r="AS10" s="175">
        <f t="shared" si="9"/>
        <v>2.2565493026487715</v>
      </c>
      <c r="AT10" s="175">
        <f t="shared" si="9"/>
        <v>2.1926307106098704</v>
      </c>
      <c r="AU10" s="175">
        <f t="shared" si="9"/>
        <v>2.2203139798653431</v>
      </c>
      <c r="AV10" s="175">
        <f t="shared" si="9"/>
        <v>2.3082094149490464</v>
      </c>
      <c r="AW10" s="175">
        <f t="shared" si="9"/>
        <v>2.3696019816501304</v>
      </c>
      <c r="AX10" s="175">
        <f t="shared" si="9"/>
        <v>2.3218139844576364</v>
      </c>
      <c r="AY10" s="175">
        <f t="shared" si="9"/>
        <v>2.2353658321224539</v>
      </c>
      <c r="AZ10" s="175">
        <f t="shared" si="9"/>
        <v>2.124167273512636</v>
      </c>
      <c r="BA10" s="175">
        <f t="shared" si="9"/>
        <v>2.0720521902019233</v>
      </c>
      <c r="BB10" s="175">
        <f t="shared" si="9"/>
        <v>2.0056399185854001</v>
      </c>
      <c r="BC10" s="175">
        <f t="shared" si="9"/>
        <v>1.9186808079121167</v>
      </c>
      <c r="BD10" s="175">
        <f t="shared" si="9"/>
        <v>1.8697606517279748</v>
      </c>
      <c r="BE10" s="175">
        <f t="shared" si="9"/>
        <v>1.8310996513001754</v>
      </c>
      <c r="BF10" s="175">
        <f t="shared" ref="BF10:BG10" si="10">BF7/BF11*10^3</f>
        <v>1.8119709966328084</v>
      </c>
      <c r="BG10" s="1459">
        <f t="shared" si="10"/>
        <v>1.7406350162382844</v>
      </c>
      <c r="BH10" s="1124">
        <f t="shared" ref="BH10" si="11">BH7/BH11*10^3</f>
        <v>1.6577530974536692</v>
      </c>
      <c r="BI10" s="199"/>
    </row>
    <row r="11" spans="1:61" s="22" customFormat="1" ht="45.75" customHeight="1" thickBot="1">
      <c r="A11" s="28"/>
      <c r="R11" s="2328" t="s">
        <v>493</v>
      </c>
      <c r="S11" s="2329"/>
      <c r="T11" s="2330"/>
      <c r="U11" s="1132" t="s">
        <v>70</v>
      </c>
      <c r="V11" s="375"/>
      <c r="W11" s="2332" t="s">
        <v>865</v>
      </c>
      <c r="X11" s="2333"/>
      <c r="Y11" s="2334"/>
      <c r="Z11" s="2046" t="s">
        <v>267</v>
      </c>
      <c r="AA11" s="1138">
        <v>430861.9</v>
      </c>
      <c r="AB11" s="1139">
        <v>441677.9</v>
      </c>
      <c r="AC11" s="1139">
        <v>444297.2</v>
      </c>
      <c r="AD11" s="1139">
        <v>440841.6</v>
      </c>
      <c r="AE11" s="1139">
        <v>447936.9</v>
      </c>
      <c r="AF11" s="1139">
        <v>462177.3</v>
      </c>
      <c r="AG11" s="1139">
        <v>475806.1</v>
      </c>
      <c r="AH11" s="1139">
        <v>475217.3</v>
      </c>
      <c r="AI11" s="1139">
        <v>470507.4</v>
      </c>
      <c r="AJ11" s="1139">
        <v>473320.1</v>
      </c>
      <c r="AK11" s="1139">
        <v>485623</v>
      </c>
      <c r="AL11" s="1139">
        <v>482113.5</v>
      </c>
      <c r="AM11" s="1139">
        <v>486545.5</v>
      </c>
      <c r="AN11" s="1139">
        <v>495922.8</v>
      </c>
      <c r="AO11" s="1139">
        <v>504269.4</v>
      </c>
      <c r="AP11" s="1139">
        <v>515134.1</v>
      </c>
      <c r="AQ11" s="1139">
        <v>521784.6</v>
      </c>
      <c r="AR11" s="1139">
        <v>527271.6</v>
      </c>
      <c r="AS11" s="1139">
        <v>508262</v>
      </c>
      <c r="AT11" s="1139">
        <v>495875.6</v>
      </c>
      <c r="AU11" s="1139">
        <v>512064.7</v>
      </c>
      <c r="AV11" s="1139">
        <v>514686.7</v>
      </c>
      <c r="AW11" s="1139">
        <v>517919.3</v>
      </c>
      <c r="AX11" s="1139">
        <v>532072.30000000005</v>
      </c>
      <c r="AY11" s="1139">
        <v>530195.30000000005</v>
      </c>
      <c r="AZ11" s="1139">
        <v>539413.5</v>
      </c>
      <c r="BA11" s="1139">
        <v>543479.1</v>
      </c>
      <c r="BB11" s="1139">
        <v>553173.5</v>
      </c>
      <c r="BC11" s="1139">
        <v>554532</v>
      </c>
      <c r="BD11" s="1139">
        <v>550117.19999999995</v>
      </c>
      <c r="BE11" s="1139">
        <v>528629.5</v>
      </c>
      <c r="BF11" s="1139">
        <v>544718</v>
      </c>
      <c r="BG11" s="1462">
        <v>552081.19999999995</v>
      </c>
      <c r="BH11" s="1140">
        <v>555999.80000000005</v>
      </c>
      <c r="BI11" s="1135"/>
    </row>
    <row r="12" spans="1:61" s="103" customFormat="1" ht="33" customHeight="1">
      <c r="A12" s="28"/>
      <c r="R12" s="2318" t="s">
        <v>494</v>
      </c>
      <c r="S12" s="2331"/>
      <c r="T12" s="2331"/>
      <c r="U12" s="2331"/>
      <c r="V12" s="1424"/>
      <c r="W12" s="2318" t="s">
        <v>679</v>
      </c>
      <c r="X12" s="2318"/>
      <c r="Y12" s="2318"/>
      <c r="Z12" s="2318"/>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80"/>
    </row>
    <row r="13" spans="1:61" s="28" customFormat="1">
      <c r="U13" s="181"/>
      <c r="V13" s="1425"/>
      <c r="X13" s="181"/>
      <c r="Y13" s="2042"/>
      <c r="Z13" s="183"/>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4"/>
    </row>
    <row r="14" spans="1:61" s="28" customFormat="1">
      <c r="U14" s="181"/>
      <c r="V14" s="1425"/>
      <c r="X14" s="181"/>
      <c r="Y14" s="2042"/>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4"/>
    </row>
    <row r="15" spans="1:61" s="22" customFormat="1">
      <c r="A15" s="28"/>
      <c r="V15" s="1292"/>
      <c r="W15" s="28"/>
      <c r="Y15" s="104"/>
      <c r="Z15" s="104"/>
      <c r="AA15" s="104"/>
      <c r="AB15" s="104"/>
      <c r="AC15" s="104"/>
      <c r="AD15" s="104"/>
      <c r="AE15" s="104"/>
      <c r="AF15" s="104"/>
      <c r="AG15" s="104"/>
      <c r="AH15" s="104"/>
      <c r="AI15" s="104"/>
      <c r="AJ15" s="104"/>
      <c r="AK15" s="104"/>
      <c r="AL15" s="104"/>
      <c r="AM15" s="104"/>
      <c r="AN15" s="104"/>
      <c r="AO15" s="104"/>
      <c r="AP15" s="104"/>
      <c r="AQ15" s="104"/>
      <c r="AR15" s="185"/>
      <c r="AS15" s="185"/>
      <c r="AT15" s="104"/>
      <c r="AU15" s="104"/>
      <c r="AV15" s="104"/>
      <c r="AW15" s="104"/>
      <c r="AX15" s="104"/>
      <c r="AY15" s="104"/>
      <c r="AZ15" s="104"/>
      <c r="BA15" s="104"/>
      <c r="BB15" s="104"/>
      <c r="BC15" s="104"/>
      <c r="BD15" s="104"/>
      <c r="BE15" s="104"/>
      <c r="BF15" s="104"/>
      <c r="BG15" s="104"/>
      <c r="BH15" s="104"/>
    </row>
    <row r="16" spans="1:61" s="22" customFormat="1" ht="16.5">
      <c r="A16" s="28"/>
      <c r="R16" s="186" t="s">
        <v>35</v>
      </c>
      <c r="V16" s="1292"/>
      <c r="W16" s="28" t="s">
        <v>898</v>
      </c>
      <c r="X16" s="28"/>
      <c r="Y16" s="28"/>
    </row>
    <row r="17" spans="1:61" s="22" customFormat="1">
      <c r="A17" s="28"/>
      <c r="R17" s="157"/>
      <c r="S17" s="158"/>
      <c r="T17" s="158"/>
      <c r="U17" s="159"/>
      <c r="V17" s="1292"/>
      <c r="W17" s="2326"/>
      <c r="X17" s="2327"/>
      <c r="Y17" s="2327"/>
      <c r="Z17" s="187"/>
      <c r="AA17" s="108">
        <v>1990</v>
      </c>
      <c r="AB17" s="108">
        <f t="shared" ref="AB17:BA17" si="12">AA17+1</f>
        <v>1991</v>
      </c>
      <c r="AC17" s="108">
        <f t="shared" si="12"/>
        <v>1992</v>
      </c>
      <c r="AD17" s="108">
        <f t="shared" si="12"/>
        <v>1993</v>
      </c>
      <c r="AE17" s="108">
        <f t="shared" si="12"/>
        <v>1994</v>
      </c>
      <c r="AF17" s="108">
        <f t="shared" si="12"/>
        <v>1995</v>
      </c>
      <c r="AG17" s="108">
        <f t="shared" si="12"/>
        <v>1996</v>
      </c>
      <c r="AH17" s="108">
        <f t="shared" si="12"/>
        <v>1997</v>
      </c>
      <c r="AI17" s="108">
        <f t="shared" si="12"/>
        <v>1998</v>
      </c>
      <c r="AJ17" s="108">
        <f t="shared" si="12"/>
        <v>1999</v>
      </c>
      <c r="AK17" s="108">
        <f t="shared" si="12"/>
        <v>2000</v>
      </c>
      <c r="AL17" s="108">
        <f t="shared" si="12"/>
        <v>2001</v>
      </c>
      <c r="AM17" s="108">
        <f t="shared" si="12"/>
        <v>2002</v>
      </c>
      <c r="AN17" s="108">
        <f t="shared" si="12"/>
        <v>2003</v>
      </c>
      <c r="AO17" s="108">
        <f t="shared" si="12"/>
        <v>2004</v>
      </c>
      <c r="AP17" s="108">
        <f t="shared" si="12"/>
        <v>2005</v>
      </c>
      <c r="AQ17" s="108">
        <f>AP17+1</f>
        <v>2006</v>
      </c>
      <c r="AR17" s="108">
        <f>AQ17+1</f>
        <v>2007</v>
      </c>
      <c r="AS17" s="108">
        <f>AR17+1</f>
        <v>2008</v>
      </c>
      <c r="AT17" s="108">
        <f t="shared" si="12"/>
        <v>2009</v>
      </c>
      <c r="AU17" s="108">
        <f>AT17+1</f>
        <v>2010</v>
      </c>
      <c r="AV17" s="108">
        <f>AU17+1</f>
        <v>2011</v>
      </c>
      <c r="AW17" s="108">
        <f>AV17+1</f>
        <v>2012</v>
      </c>
      <c r="AX17" s="108">
        <f>AW17+1</f>
        <v>2013</v>
      </c>
      <c r="AY17" s="108">
        <f t="shared" si="12"/>
        <v>2014</v>
      </c>
      <c r="AZ17" s="108">
        <f t="shared" si="12"/>
        <v>2015</v>
      </c>
      <c r="BA17" s="108">
        <f t="shared" si="12"/>
        <v>2016</v>
      </c>
      <c r="BB17" s="108">
        <f t="shared" ref="BB17:BH17" si="13">BA17+1</f>
        <v>2017</v>
      </c>
      <c r="BC17" s="108">
        <f t="shared" si="13"/>
        <v>2018</v>
      </c>
      <c r="BD17" s="108">
        <f t="shared" si="13"/>
        <v>2019</v>
      </c>
      <c r="BE17" s="108">
        <f t="shared" si="13"/>
        <v>2020</v>
      </c>
      <c r="BF17" s="108">
        <f t="shared" si="13"/>
        <v>2021</v>
      </c>
      <c r="BG17" s="108">
        <f t="shared" si="13"/>
        <v>2022</v>
      </c>
      <c r="BH17" s="108">
        <f t="shared" si="13"/>
        <v>2023</v>
      </c>
    </row>
    <row r="18" spans="1:61" s="22" customFormat="1" ht="15.75" customHeight="1">
      <c r="A18" s="28"/>
      <c r="R18" s="161" t="s">
        <v>444</v>
      </c>
      <c r="S18" s="162"/>
      <c r="T18" s="162"/>
      <c r="U18" s="174"/>
      <c r="V18" s="1293"/>
      <c r="W18" s="161" t="s">
        <v>854</v>
      </c>
      <c r="X18" s="1881"/>
      <c r="Y18" s="1881"/>
      <c r="Z18" s="2047"/>
      <c r="AA18" s="189"/>
      <c r="AB18" s="190">
        <f t="shared" ref="AB18:AB24" si="14">AB5/AA5-1</f>
        <v>1.101066543023399E-2</v>
      </c>
      <c r="AC18" s="190">
        <f t="shared" ref="AC18:AC24" si="15">AC5/AB5-1</f>
        <v>8.2492880312925454E-3</v>
      </c>
      <c r="AD18" s="190">
        <f t="shared" ref="AD18:AD24" si="16">AD5/AC5-1</f>
        <v>-2.9900258164170523E-3</v>
      </c>
      <c r="AE18" s="190">
        <f t="shared" ref="AE18:AE24" si="17">AE5/AD5-1</f>
        <v>4.5601556002136112E-2</v>
      </c>
      <c r="AF18" s="190">
        <f t="shared" ref="AF18:BH18" si="18">AF5/AE5-1</f>
        <v>1.5201883553556339E-2</v>
      </c>
      <c r="AG18" s="190">
        <f t="shared" si="18"/>
        <v>9.5172776717422636E-3</v>
      </c>
      <c r="AH18" s="190">
        <f t="shared" si="18"/>
        <v>-6.3974419661781967E-3</v>
      </c>
      <c r="AI18" s="190">
        <f t="shared" si="18"/>
        <v>-3.5058365943037684E-2</v>
      </c>
      <c r="AJ18" s="190">
        <f t="shared" si="18"/>
        <v>1.8083911057487301E-2</v>
      </c>
      <c r="AK18" s="190">
        <f t="shared" si="18"/>
        <v>1.4037670230655053E-2</v>
      </c>
      <c r="AL18" s="190">
        <f t="shared" si="18"/>
        <v>-1.8337748016842736E-2</v>
      </c>
      <c r="AM18" s="190">
        <f t="shared" si="18"/>
        <v>1.7971159621220867E-2</v>
      </c>
      <c r="AN18" s="190">
        <f t="shared" si="18"/>
        <v>4.9470053362052901E-3</v>
      </c>
      <c r="AO18" s="190">
        <f t="shared" si="18"/>
        <v>-5.865020674335808E-3</v>
      </c>
      <c r="AP18" s="190">
        <f t="shared" si="18"/>
        <v>5.0113338397690388E-3</v>
      </c>
      <c r="AQ18" s="190">
        <f t="shared" si="18"/>
        <v>-1.6281232913465282E-2</v>
      </c>
      <c r="AR18" s="190">
        <f t="shared" si="18"/>
        <v>2.5172412636904395E-2</v>
      </c>
      <c r="AS18" s="190">
        <f t="shared" si="18"/>
        <v>-5.3098718839534098E-2</v>
      </c>
      <c r="AT18" s="190">
        <f t="shared" si="18"/>
        <v>-5.5313736846421824E-2</v>
      </c>
      <c r="AU18" s="190">
        <f t="shared" si="18"/>
        <v>4.1764285436384219E-2</v>
      </c>
      <c r="AV18" s="190">
        <f t="shared" si="18"/>
        <v>3.8342995776555089E-2</v>
      </c>
      <c r="AW18" s="190">
        <f t="shared" si="18"/>
        <v>3.0597745225518169E-2</v>
      </c>
      <c r="AX18" s="190">
        <f t="shared" si="18"/>
        <v>8.1303645548953529E-3</v>
      </c>
      <c r="AY18" s="190">
        <f t="shared" si="18"/>
        <v>-3.6505737485208245E-2</v>
      </c>
      <c r="AZ18" s="190">
        <f t="shared" si="18"/>
        <v>-2.9000643231268497E-2</v>
      </c>
      <c r="BA18" s="190">
        <f t="shared" si="18"/>
        <v>-1.4380928928501291E-2</v>
      </c>
      <c r="BB18" s="190">
        <f t="shared" si="18"/>
        <v>-1.1562737258138389E-2</v>
      </c>
      <c r="BC18" s="190">
        <f t="shared" si="18"/>
        <v>-3.6468575571640738E-2</v>
      </c>
      <c r="BD18" s="190">
        <f t="shared" si="18"/>
        <v>-2.9221279626830743E-2</v>
      </c>
      <c r="BE18" s="190">
        <f t="shared" si="18"/>
        <v>-5.4044524110516634E-2</v>
      </c>
      <c r="BF18" s="190">
        <f t="shared" si="18"/>
        <v>1.8881245536876534E-2</v>
      </c>
      <c r="BG18" s="190">
        <f t="shared" si="18"/>
        <v>-2.6752053299735956E-2</v>
      </c>
      <c r="BH18" s="190">
        <f t="shared" si="18"/>
        <v>-4.0272240206958521E-2</v>
      </c>
      <c r="BI18" s="191"/>
    </row>
    <row r="19" spans="1:61" s="22" customFormat="1" ht="15.75" customHeight="1">
      <c r="A19" s="28"/>
      <c r="R19" s="166"/>
      <c r="S19" s="161" t="s">
        <v>488</v>
      </c>
      <c r="T19" s="162"/>
      <c r="U19" s="174"/>
      <c r="V19" s="1296"/>
      <c r="W19" s="166"/>
      <c r="X19" s="161" t="s">
        <v>933</v>
      </c>
      <c r="Y19" s="1884"/>
      <c r="Z19" s="2047"/>
      <c r="AA19" s="189"/>
      <c r="AB19" s="190">
        <f t="shared" si="14"/>
        <v>9.9284820321134948E-3</v>
      </c>
      <c r="AC19" s="190">
        <f t="shared" si="15"/>
        <v>7.3599520420526421E-3</v>
      </c>
      <c r="AD19" s="190">
        <f t="shared" si="16"/>
        <v>-5.3872039030826713E-3</v>
      </c>
      <c r="AE19" s="190">
        <f t="shared" si="17"/>
        <v>4.5839051300698985E-2</v>
      </c>
      <c r="AF19" s="190">
        <f t="shared" ref="AF19:BH19" si="19">AF6/AE6-1</f>
        <v>1.0274318879656352E-2</v>
      </c>
      <c r="AG19" s="190">
        <f t="shared" si="19"/>
        <v>1.0359166669708708E-2</v>
      </c>
      <c r="AH19" s="190">
        <f t="shared" si="19"/>
        <v>-6.2873920733655941E-3</v>
      </c>
      <c r="AI19" s="190">
        <f t="shared" si="19"/>
        <v>-3.2135657341629043E-2</v>
      </c>
      <c r="AJ19" s="190">
        <f t="shared" si="19"/>
        <v>3.0510827195833201E-2</v>
      </c>
      <c r="AK19" s="190">
        <f t="shared" si="19"/>
        <v>1.7832652332012033E-2</v>
      </c>
      <c r="AL19" s="190">
        <f t="shared" si="19"/>
        <v>-1.1630665027092979E-2</v>
      </c>
      <c r="AM19" s="190">
        <f t="shared" si="19"/>
        <v>2.3399845183967649E-2</v>
      </c>
      <c r="AN19" s="190">
        <f t="shared" si="19"/>
        <v>6.4775918594890403E-3</v>
      </c>
      <c r="AO19" s="190">
        <f t="shared" si="19"/>
        <v>-3.7284305890366021E-3</v>
      </c>
      <c r="AP19" s="190">
        <f t="shared" si="19"/>
        <v>5.610561256976565E-3</v>
      </c>
      <c r="AQ19" s="190">
        <f t="shared" si="19"/>
        <v>-1.7872524971389026E-2</v>
      </c>
      <c r="AR19" s="190">
        <f t="shared" si="19"/>
        <v>2.7934318548581194E-2</v>
      </c>
      <c r="AS19" s="190">
        <f t="shared" si="19"/>
        <v>-5.4212973752788662E-2</v>
      </c>
      <c r="AT19" s="190">
        <f t="shared" si="19"/>
        <v>-5.5744323390103601E-2</v>
      </c>
      <c r="AU19" s="190">
        <f t="shared" si="19"/>
        <v>4.3659269323530703E-2</v>
      </c>
      <c r="AV19" s="190">
        <f t="shared" si="19"/>
        <v>4.1204364002746852E-2</v>
      </c>
      <c r="AW19" s="190">
        <f t="shared" si="19"/>
        <v>3.2338882617475084E-2</v>
      </c>
      <c r="AX19" s="190">
        <f t="shared" si="19"/>
        <v>7.4890768301882904E-3</v>
      </c>
      <c r="AY19" s="190">
        <f t="shared" si="19"/>
        <v>-3.9321399109808919E-2</v>
      </c>
      <c r="AZ19" s="190">
        <f t="shared" si="19"/>
        <v>-3.1931303105389608E-2</v>
      </c>
      <c r="BA19" s="190">
        <f t="shared" si="19"/>
        <v>-1.6435513618254127E-2</v>
      </c>
      <c r="BB19" s="190">
        <f t="shared" si="19"/>
        <v>-1.2958034485952119E-2</v>
      </c>
      <c r="BC19" s="190">
        <f t="shared" si="19"/>
        <v>-3.8677064367991121E-2</v>
      </c>
      <c r="BD19" s="190">
        <f t="shared" si="19"/>
        <v>-3.2038592187099257E-2</v>
      </c>
      <c r="BE19" s="190">
        <f t="shared" si="19"/>
        <v>-5.8800486583020284E-2</v>
      </c>
      <c r="BF19" s="190">
        <f t="shared" si="19"/>
        <v>2.0389726961252963E-2</v>
      </c>
      <c r="BG19" s="190">
        <f t="shared" si="19"/>
        <v>-2.7222273520015938E-2</v>
      </c>
      <c r="BH19" s="190">
        <f t="shared" si="19"/>
        <v>-4.1459275941183593E-2</v>
      </c>
      <c r="BI19" s="191"/>
    </row>
    <row r="20" spans="1:61" s="22" customFormat="1" ht="15.75" customHeight="1">
      <c r="A20" s="28"/>
      <c r="R20" s="168"/>
      <c r="S20" s="169"/>
      <c r="T20" s="193" t="s">
        <v>490</v>
      </c>
      <c r="U20" s="174"/>
      <c r="V20" s="1296"/>
      <c r="W20" s="166"/>
      <c r="X20" s="166"/>
      <c r="Y20" s="161" t="s">
        <v>928</v>
      </c>
      <c r="Z20" s="2047"/>
      <c r="AA20" s="189"/>
      <c r="AB20" s="190">
        <f t="shared" si="14"/>
        <v>9.6007159253832519E-3</v>
      </c>
      <c r="AC20" s="190">
        <f t="shared" si="15"/>
        <v>7.4325160561707904E-3</v>
      </c>
      <c r="AD20" s="190">
        <f t="shared" si="16"/>
        <v>-4.4394709858455172E-3</v>
      </c>
      <c r="AE20" s="190">
        <f t="shared" si="17"/>
        <v>4.6163002853697899E-2</v>
      </c>
      <c r="AF20" s="190">
        <f t="shared" ref="AF20:BH20" si="20">AF7/AE7-1</f>
        <v>9.9365264777175888E-3</v>
      </c>
      <c r="AG20" s="190">
        <f t="shared" si="20"/>
        <v>9.9886515353548866E-3</v>
      </c>
      <c r="AH20" s="190">
        <f t="shared" si="20"/>
        <v>-5.5939357091918662E-3</v>
      </c>
      <c r="AI20" s="190">
        <f t="shared" si="20"/>
        <v>-2.9586855741692175E-2</v>
      </c>
      <c r="AJ20" s="190">
        <f t="shared" si="20"/>
        <v>3.262872833224173E-2</v>
      </c>
      <c r="AK20" s="190">
        <f t="shared" si="20"/>
        <v>1.8113871364439538E-2</v>
      </c>
      <c r="AL20" s="190">
        <f t="shared" si="20"/>
        <v>-1.1056211991828602E-2</v>
      </c>
      <c r="AM20" s="190">
        <f t="shared" si="20"/>
        <v>2.7330556539142625E-2</v>
      </c>
      <c r="AN20" s="190">
        <f t="shared" si="20"/>
        <v>6.9855531160474271E-3</v>
      </c>
      <c r="AO20" s="190">
        <f t="shared" si="20"/>
        <v>-3.2204190996375504E-3</v>
      </c>
      <c r="AP20" s="190">
        <f t="shared" si="20"/>
        <v>5.9313270050238565E-3</v>
      </c>
      <c r="AQ20" s="190">
        <f t="shared" si="20"/>
        <v>-1.8196702252708308E-2</v>
      </c>
      <c r="AR20" s="190">
        <f t="shared" si="20"/>
        <v>3.036477922457026E-2</v>
      </c>
      <c r="AS20" s="190">
        <f t="shared" si="20"/>
        <v>-5.561917028979213E-2</v>
      </c>
      <c r="AT20" s="190">
        <f t="shared" si="20"/>
        <v>-5.2005617535721749E-2</v>
      </c>
      <c r="AU20" s="190">
        <f t="shared" si="20"/>
        <v>4.5685292771209918E-2</v>
      </c>
      <c r="AV20" s="190">
        <f t="shared" si="20"/>
        <v>4.4910088958028282E-2</v>
      </c>
      <c r="AW20" s="190">
        <f t="shared" si="20"/>
        <v>3.3045250886344357E-2</v>
      </c>
      <c r="AX20" s="190">
        <f t="shared" si="20"/>
        <v>6.6084530484640247E-3</v>
      </c>
      <c r="AY20" s="190">
        <f t="shared" si="20"/>
        <v>-4.0629391037306561E-2</v>
      </c>
      <c r="AZ20" s="190">
        <f t="shared" si="20"/>
        <v>-3.3223594024142211E-2</v>
      </c>
      <c r="BA20" s="190">
        <f t="shared" si="20"/>
        <v>-1.7182201715247758E-2</v>
      </c>
      <c r="BB20" s="190">
        <f t="shared" si="20"/>
        <v>-1.4785501951279367E-2</v>
      </c>
      <c r="BC20" s="190">
        <f t="shared" si="20"/>
        <v>-4.1007937809771855E-2</v>
      </c>
      <c r="BD20" s="190">
        <f t="shared" si="20"/>
        <v>-3.3255086616987617E-2</v>
      </c>
      <c r="BE20" s="190">
        <f t="shared" si="20"/>
        <v>-5.892955301504299E-2</v>
      </c>
      <c r="BF20" s="190">
        <f t="shared" si="20"/>
        <v>1.9669885896886008E-2</v>
      </c>
      <c r="BG20" s="190">
        <f t="shared" si="20"/>
        <v>-2.6383991986509536E-2</v>
      </c>
      <c r="BH20" s="190">
        <f t="shared" si="20"/>
        <v>-4.0856011688893523E-2</v>
      </c>
      <c r="BI20" s="191"/>
    </row>
    <row r="21" spans="1:61" s="22" customFormat="1" ht="15.75" customHeight="1">
      <c r="A21" s="28"/>
      <c r="R21" s="161" t="s">
        <v>660</v>
      </c>
      <c r="S21" s="162"/>
      <c r="T21" s="162"/>
      <c r="U21" s="174"/>
      <c r="V21" s="1296"/>
      <c r="W21" s="161" t="s">
        <v>856</v>
      </c>
      <c r="X21" s="1884"/>
      <c r="Y21" s="1884"/>
      <c r="Z21" s="2047"/>
      <c r="AA21" s="189"/>
      <c r="AB21" s="190">
        <f t="shared" si="14"/>
        <v>-1.3747402286745758E-2</v>
      </c>
      <c r="AC21" s="190">
        <f t="shared" si="15"/>
        <v>2.3052772201950233E-3</v>
      </c>
      <c r="AD21" s="190">
        <f t="shared" si="16"/>
        <v>4.8251796151683735E-3</v>
      </c>
      <c r="AE21" s="190">
        <f t="shared" si="17"/>
        <v>2.9039275198071923E-2</v>
      </c>
      <c r="AF21" s="190">
        <f t="shared" ref="AF21:BH21" si="21">AF8/AE8-1</f>
        <v>-1.6078062264976989E-2</v>
      </c>
      <c r="AG21" s="190">
        <f t="shared" si="21"/>
        <v>-1.9398932259010127E-2</v>
      </c>
      <c r="AH21" s="190">
        <f t="shared" si="21"/>
        <v>-5.1663563424639847E-3</v>
      </c>
      <c r="AI21" s="190">
        <f t="shared" si="21"/>
        <v>-2.5399052184646442E-2</v>
      </c>
      <c r="AJ21" s="190">
        <f t="shared" si="21"/>
        <v>1.2033957513085891E-2</v>
      </c>
      <c r="AK21" s="190">
        <f t="shared" si="21"/>
        <v>-1.1652225126609128E-2</v>
      </c>
      <c r="AL21" s="190">
        <f t="shared" si="21"/>
        <v>-1.1191829735494263E-2</v>
      </c>
      <c r="AM21" s="190">
        <f t="shared" si="21"/>
        <v>8.6983409856744576E-3</v>
      </c>
      <c r="AN21" s="190">
        <f t="shared" si="21"/>
        <v>-1.4055326383851208E-2</v>
      </c>
      <c r="AO21" s="190">
        <f t="shared" si="21"/>
        <v>-2.2319810551412855E-2</v>
      </c>
      <c r="AP21" s="190">
        <f t="shared" si="21"/>
        <v>-1.6185373267698422E-2</v>
      </c>
      <c r="AQ21" s="190">
        <f t="shared" si="21"/>
        <v>-2.8819398394985929E-2</v>
      </c>
      <c r="AR21" s="190">
        <f t="shared" si="21"/>
        <v>1.4504056844294455E-2</v>
      </c>
      <c r="AS21" s="190">
        <f t="shared" si="21"/>
        <v>-1.7683490877679953E-2</v>
      </c>
      <c r="AT21" s="190">
        <f t="shared" si="21"/>
        <v>-3.1716564632411903E-2</v>
      </c>
      <c r="AU21" s="190">
        <f t="shared" si="21"/>
        <v>8.8285525234181872E-3</v>
      </c>
      <c r="AV21" s="190">
        <f t="shared" si="21"/>
        <v>3.3053301415060909E-2</v>
      </c>
      <c r="AW21" s="190">
        <f t="shared" si="21"/>
        <v>2.4165256088279907E-2</v>
      </c>
      <c r="AX21" s="190">
        <f t="shared" si="21"/>
        <v>-1.8685669750114431E-2</v>
      </c>
      <c r="AY21" s="190">
        <f t="shared" si="21"/>
        <v>-3.3094770374144988E-2</v>
      </c>
      <c r="AZ21" s="190">
        <f t="shared" si="21"/>
        <v>-4.5594344112995566E-2</v>
      </c>
      <c r="BA21" s="190">
        <f t="shared" si="21"/>
        <v>-2.1754042071855384E-2</v>
      </c>
      <c r="BB21" s="190">
        <f t="shared" si="21"/>
        <v>-2.8885161777615131E-2</v>
      </c>
      <c r="BC21" s="190">
        <f t="shared" si="21"/>
        <v>-3.882904789800945E-2</v>
      </c>
      <c r="BD21" s="190">
        <f t="shared" si="21"/>
        <v>-2.1430587216734298E-2</v>
      </c>
      <c r="BE21" s="190">
        <f t="shared" si="21"/>
        <v>-1.5593383038612019E-2</v>
      </c>
      <c r="BF21" s="190">
        <f t="shared" si="21"/>
        <v>-1.1211886907471103E-2</v>
      </c>
      <c r="BG21" s="190">
        <f t="shared" si="21"/>
        <v>-3.9732425174639929E-2</v>
      </c>
      <c r="BH21" s="190">
        <f t="shared" si="21"/>
        <v>-4.7036251991720013E-2</v>
      </c>
      <c r="BI21" s="191"/>
    </row>
    <row r="22" spans="1:61" s="22" customFormat="1" ht="15.75" customHeight="1">
      <c r="A22" s="28"/>
      <c r="R22" s="172"/>
      <c r="S22" s="161" t="s">
        <v>682</v>
      </c>
      <c r="T22" s="162"/>
      <c r="U22" s="174"/>
      <c r="V22" s="1296"/>
      <c r="W22" s="166"/>
      <c r="X22" s="161" t="s">
        <v>988</v>
      </c>
      <c r="Y22" s="1884"/>
      <c r="Z22" s="2047"/>
      <c r="AA22" s="189"/>
      <c r="AB22" s="190">
        <f t="shared" si="14"/>
        <v>-1.4803084708398973E-2</v>
      </c>
      <c r="AC22" s="190">
        <f t="shared" si="15"/>
        <v>1.4211842029041577E-3</v>
      </c>
      <c r="AD22" s="190">
        <f t="shared" si="16"/>
        <v>2.4092109048494681E-3</v>
      </c>
      <c r="AE22" s="190">
        <f t="shared" si="17"/>
        <v>2.927300858197257E-2</v>
      </c>
      <c r="AF22" s="190">
        <f t="shared" ref="AF22:BH22" si="22">AF9/AE9-1</f>
        <v>-2.0853801022757246E-2</v>
      </c>
      <c r="AG22" s="190">
        <f t="shared" si="22"/>
        <v>-1.8581157993443176E-2</v>
      </c>
      <c r="AH22" s="190">
        <f t="shared" si="22"/>
        <v>-5.0561700964989464E-3</v>
      </c>
      <c r="AI22" s="190">
        <f t="shared" si="22"/>
        <v>-2.2447086518966985E-2</v>
      </c>
      <c r="AJ22" s="190">
        <f t="shared" si="22"/>
        <v>2.4387026825526181E-2</v>
      </c>
      <c r="AK22" s="190">
        <f t="shared" si="22"/>
        <v>-7.9533860936298328E-3</v>
      </c>
      <c r="AL22" s="190">
        <f t="shared" si="22"/>
        <v>-4.4359231642587815E-3</v>
      </c>
      <c r="AM22" s="190">
        <f t="shared" si="22"/>
        <v>1.4077576015194326E-2</v>
      </c>
      <c r="AN22" s="190">
        <f t="shared" si="22"/>
        <v>-1.2553681399461558E-2</v>
      </c>
      <c r="AO22" s="190">
        <f t="shared" si="22"/>
        <v>-2.0218585020865376E-2</v>
      </c>
      <c r="AP22" s="190">
        <f t="shared" si="22"/>
        <v>-1.5598784163737389E-2</v>
      </c>
      <c r="AQ22" s="190">
        <f t="shared" si="22"/>
        <v>-3.0390408352151566E-2</v>
      </c>
      <c r="AR22" s="190">
        <f t="shared" si="22"/>
        <v>1.7237221253987745E-2</v>
      </c>
      <c r="AS22" s="190">
        <f t="shared" si="22"/>
        <v>-1.8839420242691585E-2</v>
      </c>
      <c r="AT22" s="190">
        <f t="shared" si="22"/>
        <v>-3.2157906730842845E-2</v>
      </c>
      <c r="AU22" s="190">
        <f t="shared" si="22"/>
        <v>1.0663625849169689E-2</v>
      </c>
      <c r="AV22" s="190">
        <f t="shared" si="22"/>
        <v>3.5900092797729988E-2</v>
      </c>
      <c r="AW22" s="190">
        <f t="shared" si="22"/>
        <v>2.5895526148717707E-2</v>
      </c>
      <c r="AX22" s="190">
        <f t="shared" si="22"/>
        <v>-1.9309899369808758E-2</v>
      </c>
      <c r="AY22" s="190">
        <f t="shared" si="22"/>
        <v>-3.5920400017831144E-2</v>
      </c>
      <c r="AZ22" s="190">
        <f t="shared" si="22"/>
        <v>-4.8474921056578912E-2</v>
      </c>
      <c r="BA22" s="190">
        <f t="shared" si="22"/>
        <v>-2.3793257045432004E-2</v>
      </c>
      <c r="BB22" s="190">
        <f t="shared" si="22"/>
        <v>-3.0256006334711261E-2</v>
      </c>
      <c r="BC22" s="190">
        <f t="shared" si="22"/>
        <v>-4.1032126308611416E-2</v>
      </c>
      <c r="BD22" s="190">
        <f t="shared" si="22"/>
        <v>-2.4270509270927221E-2</v>
      </c>
      <c r="BE22" s="190">
        <f t="shared" si="22"/>
        <v>-2.0542665586556597E-2</v>
      </c>
      <c r="BF22" s="190">
        <f t="shared" si="22"/>
        <v>-9.7479591850028191E-3</v>
      </c>
      <c r="BG22" s="190">
        <f t="shared" si="22"/>
        <v>-4.0196373988601652E-2</v>
      </c>
      <c r="BH22" s="190">
        <f t="shared" si="22"/>
        <v>-4.8214921682957379E-2</v>
      </c>
      <c r="BI22" s="191"/>
    </row>
    <row r="23" spans="1:61" s="22" customFormat="1" ht="15.75" customHeight="1">
      <c r="A23" s="28"/>
      <c r="R23" s="176"/>
      <c r="S23" s="169"/>
      <c r="T23" s="193" t="s">
        <v>683</v>
      </c>
      <c r="U23" s="174"/>
      <c r="V23" s="1296"/>
      <c r="W23" s="169"/>
      <c r="X23" s="169"/>
      <c r="Y23" s="193" t="s">
        <v>989</v>
      </c>
      <c r="Z23" s="2047"/>
      <c r="AA23" s="189"/>
      <c r="AB23" s="190">
        <f t="shared" si="14"/>
        <v>-1.5122824336533558E-2</v>
      </c>
      <c r="AC23" s="190">
        <f t="shared" si="15"/>
        <v>1.493320424719613E-3</v>
      </c>
      <c r="AD23" s="190">
        <f t="shared" si="16"/>
        <v>3.3643727622520991E-3</v>
      </c>
      <c r="AE23" s="190">
        <f t="shared" si="17"/>
        <v>2.9591828757194794E-2</v>
      </c>
      <c r="AF23" s="190">
        <f t="shared" ref="AF23:BH23" si="23">AF10/AE10-1</f>
        <v>-2.1181185516474299E-2</v>
      </c>
      <c r="AG23" s="190">
        <f t="shared" si="23"/>
        <v>-1.8941060240187824E-2</v>
      </c>
      <c r="AH23" s="190">
        <f t="shared" si="23"/>
        <v>-4.3618545314771939E-3</v>
      </c>
      <c r="AI23" s="190">
        <f t="shared" si="23"/>
        <v>-1.9872770759942537E-2</v>
      </c>
      <c r="AJ23" s="190">
        <f t="shared" si="23"/>
        <v>2.6492342355436627E-2</v>
      </c>
      <c r="AK23" s="190">
        <f t="shared" si="23"/>
        <v>-7.679291537666777E-3</v>
      </c>
      <c r="AL23" s="190">
        <f t="shared" si="23"/>
        <v>-3.8572884520092776E-3</v>
      </c>
      <c r="AM23" s="190">
        <f t="shared" si="23"/>
        <v>1.7972482059815498E-2</v>
      </c>
      <c r="AN23" s="190">
        <f t="shared" si="23"/>
        <v>-1.2055325075548518E-2</v>
      </c>
      <c r="AO23" s="190">
        <f t="shared" si="23"/>
        <v>-1.9718982070031754E-2</v>
      </c>
      <c r="AP23" s="190">
        <f t="shared" si="23"/>
        <v>-1.5284783690252435E-2</v>
      </c>
      <c r="AQ23" s="190">
        <f t="shared" si="23"/>
        <v>-3.0710453773294177E-2</v>
      </c>
      <c r="AR23" s="190">
        <f t="shared" si="23"/>
        <v>1.9642389580210251E-2</v>
      </c>
      <c r="AS23" s="190">
        <f t="shared" si="23"/>
        <v>-2.0298210193505084E-2</v>
      </c>
      <c r="AT23" s="190">
        <f t="shared" si="23"/>
        <v>-2.8325812320551758E-2</v>
      </c>
      <c r="AU23" s="190">
        <f t="shared" si="23"/>
        <v>1.262559587509049E-2</v>
      </c>
      <c r="AV23" s="190">
        <f t="shared" si="23"/>
        <v>3.9586939451254466E-2</v>
      </c>
      <c r="AW23" s="190">
        <f t="shared" si="23"/>
        <v>2.6597485610914129E-2</v>
      </c>
      <c r="AX23" s="190">
        <f t="shared" si="23"/>
        <v>-2.0167098762812308E-2</v>
      </c>
      <c r="AY23" s="190">
        <f t="shared" si="23"/>
        <v>-3.7233022504762125E-2</v>
      </c>
      <c r="AZ23" s="190">
        <f t="shared" si="23"/>
        <v>-4.9745127626038776E-2</v>
      </c>
      <c r="BA23" s="190">
        <f t="shared" si="23"/>
        <v>-2.4534359398416083E-2</v>
      </c>
      <c r="BB23" s="190">
        <f t="shared" si="23"/>
        <v>-3.2051447319022985E-2</v>
      </c>
      <c r="BC23" s="190">
        <f t="shared" si="23"/>
        <v>-4.3357289545082778E-2</v>
      </c>
      <c r="BD23" s="190">
        <f t="shared" si="23"/>
        <v>-2.5496766310690422E-2</v>
      </c>
      <c r="BE23" s="190">
        <f t="shared" si="23"/>
        <v>-2.0676978303115989E-2</v>
      </c>
      <c r="BF23" s="190">
        <f t="shared" si="23"/>
        <v>-1.0446539408046296E-2</v>
      </c>
      <c r="BG23" s="190">
        <f t="shared" si="23"/>
        <v>-3.9369272757173168E-2</v>
      </c>
      <c r="BH23" s="190">
        <f t="shared" si="23"/>
        <v>-4.7615909143165935E-2</v>
      </c>
      <c r="BI23" s="191"/>
    </row>
    <row r="24" spans="1:61" s="22" customFormat="1" ht="15.75" customHeight="1">
      <c r="A24" s="28"/>
      <c r="R24" s="195" t="s">
        <v>328</v>
      </c>
      <c r="S24" s="194"/>
      <c r="T24" s="194"/>
      <c r="U24" s="174"/>
      <c r="V24" s="1296"/>
      <c r="W24" s="195" t="s">
        <v>268</v>
      </c>
      <c r="X24" s="2043"/>
      <c r="Y24" s="194"/>
      <c r="Z24" s="2047"/>
      <c r="AA24" s="189"/>
      <c r="AB24" s="190">
        <f t="shared" si="14"/>
        <v>2.5103171108886713E-2</v>
      </c>
      <c r="AC24" s="190">
        <f t="shared" si="15"/>
        <v>5.9303397340007002E-3</v>
      </c>
      <c r="AD24" s="190">
        <f t="shared" si="16"/>
        <v>-7.7776767443055173E-3</v>
      </c>
      <c r="AE24" s="190">
        <f t="shared" si="17"/>
        <v>1.6094896670368675E-2</v>
      </c>
      <c r="AF24" s="190">
        <f t="shared" ref="AF24:BH24" si="24">AF11/AE11-1</f>
        <v>3.1791084860389951E-2</v>
      </c>
      <c r="AG24" s="190">
        <f t="shared" si="24"/>
        <v>2.9488250504730473E-2</v>
      </c>
      <c r="AH24" s="190">
        <f t="shared" si="24"/>
        <v>-1.2374788805775694E-3</v>
      </c>
      <c r="AI24" s="190">
        <f t="shared" si="24"/>
        <v>-9.9110449051411642E-3</v>
      </c>
      <c r="AJ24" s="190">
        <f t="shared" si="24"/>
        <v>5.9780143734189384E-3</v>
      </c>
      <c r="AK24" s="190">
        <f t="shared" si="24"/>
        <v>2.5992768952765921E-2</v>
      </c>
      <c r="AL24" s="190">
        <f t="shared" si="24"/>
        <v>-7.2267993896499849E-3</v>
      </c>
      <c r="AM24" s="190">
        <f t="shared" si="24"/>
        <v>9.1928560390861502E-3</v>
      </c>
      <c r="AN24" s="190">
        <f t="shared" si="24"/>
        <v>1.9273223162068032E-2</v>
      </c>
      <c r="AO24" s="190">
        <f t="shared" si="24"/>
        <v>1.6830442157529379E-2</v>
      </c>
      <c r="AP24" s="190">
        <f t="shared" si="24"/>
        <v>2.1545427900245384E-2</v>
      </c>
      <c r="AQ24" s="190">
        <f t="shared" si="24"/>
        <v>1.2910230559382452E-2</v>
      </c>
      <c r="AR24" s="190">
        <f t="shared" si="24"/>
        <v>1.0515833545106545E-2</v>
      </c>
      <c r="AS24" s="190">
        <f t="shared" si="24"/>
        <v>-3.6052766733501218E-2</v>
      </c>
      <c r="AT24" s="190">
        <f t="shared" si="24"/>
        <v>-2.4370108329955897E-2</v>
      </c>
      <c r="AU24" s="190">
        <f t="shared" si="24"/>
        <v>3.264750272044048E-2</v>
      </c>
      <c r="AV24" s="190">
        <f t="shared" si="24"/>
        <v>5.120446693552605E-3</v>
      </c>
      <c r="AW24" s="190">
        <f t="shared" si="24"/>
        <v>6.2807140732410449E-3</v>
      </c>
      <c r="AX24" s="190">
        <f t="shared" si="24"/>
        <v>2.7326651082514308E-2</v>
      </c>
      <c r="AY24" s="190">
        <f t="shared" si="24"/>
        <v>-3.527716064151476E-3</v>
      </c>
      <c r="AZ24" s="190">
        <f t="shared" si="24"/>
        <v>1.7386423455658662E-2</v>
      </c>
      <c r="BA24" s="190">
        <f t="shared" si="24"/>
        <v>7.5370749897805123E-3</v>
      </c>
      <c r="BB24" s="190">
        <f t="shared" si="24"/>
        <v>1.7837668458639877E-2</v>
      </c>
      <c r="BC24" s="190">
        <f t="shared" si="24"/>
        <v>2.4558298616979002E-3</v>
      </c>
      <c r="BD24" s="190">
        <f t="shared" si="24"/>
        <v>-7.9613079137003107E-3</v>
      </c>
      <c r="BE24" s="190">
        <f t="shared" si="24"/>
        <v>-3.9060222076313877E-2</v>
      </c>
      <c r="BF24" s="190">
        <f t="shared" si="24"/>
        <v>3.0434359035959924E-2</v>
      </c>
      <c r="BG24" s="190">
        <f t="shared" si="24"/>
        <v>1.3517453067458662E-2</v>
      </c>
      <c r="BH24" s="190">
        <f t="shared" si="24"/>
        <v>7.0978689366709702E-3</v>
      </c>
      <c r="BI24" s="191"/>
    </row>
    <row r="25" spans="1:61" s="22" customFormat="1">
      <c r="A25" s="28"/>
      <c r="V25" s="3"/>
      <c r="W25" s="28"/>
    </row>
    <row r="26" spans="1:61" s="22" customFormat="1">
      <c r="A26" s="28"/>
      <c r="R26" s="22" t="s">
        <v>495</v>
      </c>
      <c r="V26" s="1292"/>
      <c r="W26" s="22" t="s">
        <v>922</v>
      </c>
      <c r="Y26" s="28"/>
    </row>
    <row r="27" spans="1:61" s="22" customFormat="1">
      <c r="A27" s="28"/>
      <c r="R27" s="157"/>
      <c r="S27" s="158"/>
      <c r="T27" s="158"/>
      <c r="U27" s="159"/>
      <c r="V27" s="1292"/>
      <c r="W27" s="2326"/>
      <c r="X27" s="2327"/>
      <c r="Y27" s="2327"/>
      <c r="Z27" s="187"/>
      <c r="AA27" s="108">
        <v>1990</v>
      </c>
      <c r="AB27" s="108">
        <f t="shared" ref="AB27:BA27" si="25">AA27+1</f>
        <v>1991</v>
      </c>
      <c r="AC27" s="108">
        <f t="shared" si="25"/>
        <v>1992</v>
      </c>
      <c r="AD27" s="108">
        <f t="shared" si="25"/>
        <v>1993</v>
      </c>
      <c r="AE27" s="108">
        <f t="shared" si="25"/>
        <v>1994</v>
      </c>
      <c r="AF27" s="108">
        <f t="shared" si="25"/>
        <v>1995</v>
      </c>
      <c r="AG27" s="108">
        <f t="shared" si="25"/>
        <v>1996</v>
      </c>
      <c r="AH27" s="108">
        <f t="shared" si="25"/>
        <v>1997</v>
      </c>
      <c r="AI27" s="108">
        <f t="shared" si="25"/>
        <v>1998</v>
      </c>
      <c r="AJ27" s="108">
        <f t="shared" si="25"/>
        <v>1999</v>
      </c>
      <c r="AK27" s="108">
        <f t="shared" si="25"/>
        <v>2000</v>
      </c>
      <c r="AL27" s="108">
        <f t="shared" si="25"/>
        <v>2001</v>
      </c>
      <c r="AM27" s="108">
        <f t="shared" si="25"/>
        <v>2002</v>
      </c>
      <c r="AN27" s="108">
        <f t="shared" si="25"/>
        <v>2003</v>
      </c>
      <c r="AO27" s="108">
        <f t="shared" si="25"/>
        <v>2004</v>
      </c>
      <c r="AP27" s="108">
        <f t="shared" si="25"/>
        <v>2005</v>
      </c>
      <c r="AQ27" s="108">
        <f t="shared" si="25"/>
        <v>2006</v>
      </c>
      <c r="AR27" s="108">
        <f t="shared" si="25"/>
        <v>2007</v>
      </c>
      <c r="AS27" s="108">
        <f t="shared" si="25"/>
        <v>2008</v>
      </c>
      <c r="AT27" s="108">
        <f t="shared" si="25"/>
        <v>2009</v>
      </c>
      <c r="AU27" s="108">
        <f t="shared" si="25"/>
        <v>2010</v>
      </c>
      <c r="AV27" s="108">
        <f t="shared" si="25"/>
        <v>2011</v>
      </c>
      <c r="AW27" s="108">
        <f t="shared" si="25"/>
        <v>2012</v>
      </c>
      <c r="AX27" s="108">
        <f t="shared" si="25"/>
        <v>2013</v>
      </c>
      <c r="AY27" s="108">
        <f t="shared" si="25"/>
        <v>2014</v>
      </c>
      <c r="AZ27" s="108">
        <f t="shared" si="25"/>
        <v>2015</v>
      </c>
      <c r="BA27" s="108">
        <f t="shared" si="25"/>
        <v>2016</v>
      </c>
      <c r="BB27" s="108">
        <f t="shared" ref="BB27:BH27" si="26">BA27+1</f>
        <v>2017</v>
      </c>
      <c r="BC27" s="108">
        <f t="shared" si="26"/>
        <v>2018</v>
      </c>
      <c r="BD27" s="108">
        <f t="shared" si="26"/>
        <v>2019</v>
      </c>
      <c r="BE27" s="108">
        <f t="shared" si="26"/>
        <v>2020</v>
      </c>
      <c r="BF27" s="108">
        <f t="shared" si="26"/>
        <v>2021</v>
      </c>
      <c r="BG27" s="108">
        <f t="shared" si="26"/>
        <v>2022</v>
      </c>
      <c r="BH27" s="108">
        <f t="shared" si="26"/>
        <v>2023</v>
      </c>
    </row>
    <row r="28" spans="1:61" s="22" customFormat="1" ht="15.75" customHeight="1">
      <c r="A28" s="28"/>
      <c r="R28" s="161" t="s">
        <v>444</v>
      </c>
      <c r="S28" s="162"/>
      <c r="T28" s="162"/>
      <c r="U28" s="174"/>
      <c r="V28" s="1293"/>
      <c r="W28" s="161" t="s">
        <v>854</v>
      </c>
      <c r="X28" s="1881"/>
      <c r="Y28" s="1881"/>
      <c r="Z28" s="2047"/>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96">
        <f t="shared" ref="AY28:BE34" si="27">AY5/$AX5-1</f>
        <v>-3.6505737485208245E-2</v>
      </c>
      <c r="AZ28" s="196">
        <f t="shared" si="27"/>
        <v>-6.4447690847773909E-2</v>
      </c>
      <c r="BA28" s="196">
        <f t="shared" si="27"/>
        <v>-7.7901802114587304E-2</v>
      </c>
      <c r="BB28" s="196">
        <f t="shared" si="27"/>
        <v>-8.8563781302939182E-2</v>
      </c>
      <c r="BC28" s="196">
        <f t="shared" si="27"/>
        <v>-0.12180256192322347</v>
      </c>
      <c r="BD28" s="196">
        <f t="shared" si="27"/>
        <v>-0.14746461482883133</v>
      </c>
      <c r="BE28" s="196">
        <f t="shared" si="27"/>
        <v>-0.19353948400778309</v>
      </c>
      <c r="BF28" s="196">
        <f t="shared" ref="BF28:BG28" si="28">BF5/$AX5-1</f>
        <v>-0.17831250498953799</v>
      </c>
      <c r="BG28" s="196">
        <f t="shared" si="28"/>
        <v>-0.20029433265178442</v>
      </c>
      <c r="BH28" s="196">
        <f t="shared" ref="BH28" si="29">BH5/$AX5-1</f>
        <v>-0.23250027138209772</v>
      </c>
      <c r="BI28" s="191"/>
    </row>
    <row r="29" spans="1:61" s="22" customFormat="1" ht="15.75" customHeight="1">
      <c r="A29" s="28"/>
      <c r="R29" s="166"/>
      <c r="S29" s="161" t="s">
        <v>488</v>
      </c>
      <c r="T29" s="162"/>
      <c r="U29" s="174"/>
      <c r="V29" s="1296"/>
      <c r="W29" s="166"/>
      <c r="X29" s="161" t="s">
        <v>933</v>
      </c>
      <c r="Y29" s="1884"/>
      <c r="Z29" s="2047"/>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96">
        <f t="shared" si="27"/>
        <v>-3.9321399109808919E-2</v>
      </c>
      <c r="AZ29" s="196">
        <f t="shared" si="27"/>
        <v>-6.9997118701695227E-2</v>
      </c>
      <c r="BA29" s="196">
        <f t="shared" si="27"/>
        <v>-8.5282193722289179E-2</v>
      </c>
      <c r="BB29" s="196">
        <f t="shared" si="27"/>
        <v>-9.7135138600950244E-2</v>
      </c>
      <c r="BC29" s="196">
        <f t="shared" si="27"/>
        <v>-0.1320553009608787</v>
      </c>
      <c r="BD29" s="196">
        <f t="shared" si="27"/>
        <v>-0.15986302721434775</v>
      </c>
      <c r="BE29" s="196">
        <f t="shared" si="27"/>
        <v>-0.2092634900105298</v>
      </c>
      <c r="BF29" s="196">
        <f t="shared" ref="BF29:BG29" si="30">BF6/$AX6-1</f>
        <v>-0.19314058847355042</v>
      </c>
      <c r="BG29" s="196">
        <f t="shared" si="30"/>
        <v>-0.21510513606632253</v>
      </c>
      <c r="BH29" s="196">
        <f t="shared" ref="BH29" si="31">BH6/$AX6-1</f>
        <v>-0.24764630881496663</v>
      </c>
      <c r="BI29" s="191"/>
    </row>
    <row r="30" spans="1:61" s="22" customFormat="1" ht="15.75" customHeight="1">
      <c r="A30" s="28"/>
      <c r="R30" s="168"/>
      <c r="S30" s="169"/>
      <c r="T30" s="193" t="s">
        <v>490</v>
      </c>
      <c r="U30" s="174"/>
      <c r="V30" s="1296"/>
      <c r="W30" s="166"/>
      <c r="X30" s="166"/>
      <c r="Y30" s="161" t="s">
        <v>928</v>
      </c>
      <c r="Z30" s="2047"/>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96">
        <f t="shared" si="27"/>
        <v>-4.0629391037306561E-2</v>
      </c>
      <c r="AZ30" s="196">
        <f t="shared" si="27"/>
        <v>-7.2503130668177151E-2</v>
      </c>
      <c r="BA30" s="196">
        <f t="shared" si="27"/>
        <v>-8.8439568967297322E-2</v>
      </c>
      <c r="BB30" s="196">
        <f t="shared" si="27"/>
        <v>-0.10191744749904041</v>
      </c>
      <c r="BC30" s="196">
        <f t="shared" si="27"/>
        <v>-0.13874596096004099</v>
      </c>
      <c r="BD30" s="196">
        <f t="shared" si="27"/>
        <v>-0.16738703862754523</v>
      </c>
      <c r="BE30" s="196">
        <f t="shared" si="27"/>
        <v>-0.21645254827575533</v>
      </c>
      <c r="BF30" s="196">
        <f t="shared" ref="BF30:BG30" si="32">BF7/$AX7-1</f>
        <v>-0.20104025930554359</v>
      </c>
      <c r="BG30" s="196">
        <f t="shared" si="32"/>
        <v>-0.22212000670156995</v>
      </c>
      <c r="BH30" s="196">
        <f t="shared" ref="BH30" si="33">BH7/$AX7-1</f>
        <v>-0.25390108080032703</v>
      </c>
      <c r="BI30" s="191"/>
    </row>
    <row r="31" spans="1:61" s="22" customFormat="1" ht="15.75" customHeight="1">
      <c r="A31" s="28"/>
      <c r="R31" s="161" t="s">
        <v>660</v>
      </c>
      <c r="S31" s="162"/>
      <c r="T31" s="162"/>
      <c r="U31" s="174"/>
      <c r="V31" s="1296"/>
      <c r="W31" s="161" t="s">
        <v>856</v>
      </c>
      <c r="X31" s="1884"/>
      <c r="Y31" s="1884"/>
      <c r="Z31" s="2047"/>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96">
        <f t="shared" si="27"/>
        <v>-3.3094770374144988E-2</v>
      </c>
      <c r="AZ31" s="196">
        <f t="shared" si="27"/>
        <v>-7.7180180138361254E-2</v>
      </c>
      <c r="BA31" s="196">
        <f t="shared" si="27"/>
        <v>-9.7255241324373354E-2</v>
      </c>
      <c r="BB31" s="196">
        <f t="shared" si="27"/>
        <v>-0.12333116972261293</v>
      </c>
      <c r="BC31" s="196">
        <f t="shared" si="27"/>
        <v>-0.15737138572414544</v>
      </c>
      <c r="BD31" s="196">
        <f t="shared" si="27"/>
        <v>-0.17542941173370019</v>
      </c>
      <c r="BE31" s="196">
        <f t="shared" si="27"/>
        <v>-0.18828725675891023</v>
      </c>
      <c r="BF31" s="196">
        <f t="shared" ref="BF31:BG31" si="34">BF8/$AX8-1</f>
        <v>-0.19738808823748244</v>
      </c>
      <c r="BG31" s="196">
        <f t="shared" si="34"/>
        <v>-0.22927780596586134</v>
      </c>
      <c r="BH31" s="196">
        <f t="shared" ref="BH31" si="35">BH8/$AX8-1</f>
        <v>-0.26552968930006249</v>
      </c>
      <c r="BI31" s="191"/>
    </row>
    <row r="32" spans="1:61" s="22" customFormat="1" ht="15.75" customHeight="1">
      <c r="A32" s="28"/>
      <c r="R32" s="172"/>
      <c r="S32" s="161" t="s">
        <v>682</v>
      </c>
      <c r="T32" s="162"/>
      <c r="U32" s="174"/>
      <c r="V32" s="1296"/>
      <c r="W32" s="166"/>
      <c r="X32" s="161" t="s">
        <v>988</v>
      </c>
      <c r="Y32" s="1884"/>
      <c r="Z32" s="2047"/>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96">
        <f t="shared" si="27"/>
        <v>-3.5920400017831144E-2</v>
      </c>
      <c r="AZ32" s="196">
        <f t="shared" si="27"/>
        <v>-8.2654082519225014E-2</v>
      </c>
      <c r="BA32" s="196">
        <f t="shared" si="27"/>
        <v>-0.10448072973342271</v>
      </c>
      <c r="BB32" s="196">
        <f t="shared" si="27"/>
        <v>-0.13157556644746426</v>
      </c>
      <c r="BC32" s="196">
        <f t="shared" si="27"/>
        <v>-0.16720886749447628</v>
      </c>
      <c r="BD32" s="196">
        <f t="shared" si="27"/>
        <v>-0.18742113239669755</v>
      </c>
      <c r="BE32" s="196">
        <f t="shared" si="27"/>
        <v>-0.20411366833657507</v>
      </c>
      <c r="BF32" s="196">
        <f t="shared" ref="BF32:BG32" si="36">BF9/$AX9-1</f>
        <v>-0.21187193581353181</v>
      </c>
      <c r="BG32" s="196">
        <f t="shared" si="36"/>
        <v>-0.24355182623248361</v>
      </c>
      <c r="BH32" s="196">
        <f t="shared" ref="BH32" si="37">BH9/$AX9-1</f>
        <v>-0.28002391568790064</v>
      </c>
      <c r="BI32" s="191"/>
    </row>
    <row r="33" spans="1:61" s="22" customFormat="1" ht="15.75" customHeight="1">
      <c r="A33" s="28"/>
      <c r="R33" s="176"/>
      <c r="S33" s="169"/>
      <c r="T33" s="193" t="s">
        <v>683</v>
      </c>
      <c r="U33" s="174"/>
      <c r="V33" s="1296"/>
      <c r="W33" s="169"/>
      <c r="X33" s="169"/>
      <c r="Y33" s="193" t="s">
        <v>989</v>
      </c>
      <c r="Z33" s="2047"/>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96">
        <f t="shared" si="27"/>
        <v>-3.7233022504762125E-2</v>
      </c>
      <c r="AZ33" s="196">
        <f t="shared" si="27"/>
        <v>-8.5125988674398356E-2</v>
      </c>
      <c r="BA33" s="196">
        <f t="shared" si="27"/>
        <v>-0.10757183647253121</v>
      </c>
      <c r="BB33" s="196">
        <f t="shared" si="27"/>
        <v>-0.13617545074184434</v>
      </c>
      <c r="BC33" s="196">
        <f t="shared" si="27"/>
        <v>-0.17362854184018084</v>
      </c>
      <c r="BD33" s="196">
        <f t="shared" si="27"/>
        <v>-0.19469834179470624</v>
      </c>
      <c r="BE33" s="196">
        <f t="shared" si="27"/>
        <v>-0.2113495467088804</v>
      </c>
      <c r="BF33" s="196">
        <f t="shared" ref="BF33:BG33" si="38">BF10/$AX10-1</f>
        <v>-0.21958821474835966</v>
      </c>
      <c r="BG33" s="196">
        <f t="shared" si="38"/>
        <v>-0.25031245918484391</v>
      </c>
      <c r="BH33" s="196">
        <f t="shared" ref="BH33" si="39">BH10/$AX10-1</f>
        <v>-0.28600951301406186</v>
      </c>
      <c r="BI33" s="191"/>
    </row>
    <row r="34" spans="1:61" s="22" customFormat="1" ht="15.75" customHeight="1">
      <c r="A34" s="28"/>
      <c r="R34" s="195" t="s">
        <v>328</v>
      </c>
      <c r="S34" s="194"/>
      <c r="T34" s="194"/>
      <c r="U34" s="174"/>
      <c r="V34" s="1296"/>
      <c r="W34" s="195" t="s">
        <v>268</v>
      </c>
      <c r="X34" s="2043"/>
      <c r="Y34" s="194"/>
      <c r="Z34" s="2047"/>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96">
        <f t="shared" si="27"/>
        <v>-3.527716064151476E-3</v>
      </c>
      <c r="AZ34" s="197">
        <f t="shared" si="27"/>
        <v>1.3797373026184445E-2</v>
      </c>
      <c r="BA34" s="196">
        <f t="shared" si="27"/>
        <v>2.1438439851125368E-2</v>
      </c>
      <c r="BB34" s="196">
        <f t="shared" si="27"/>
        <v>3.9658520092100247E-2</v>
      </c>
      <c r="BC34" s="196">
        <f t="shared" si="27"/>
        <v>4.2211744531711171E-2</v>
      </c>
      <c r="BD34" s="196">
        <f t="shared" si="27"/>
        <v>3.3914375922219353E-2</v>
      </c>
      <c r="BE34" s="196">
        <f t="shared" si="27"/>
        <v>-6.470549209195875E-3</v>
      </c>
      <c r="BF34" s="196">
        <f t="shared" ref="BF34:BG34" si="40">BF11/$AX11-1</f>
        <v>2.3766882808971657E-2</v>
      </c>
      <c r="BG34" s="196">
        <f t="shared" si="40"/>
        <v>3.7605603599360382E-2</v>
      </c>
      <c r="BH34" s="196">
        <f t="shared" ref="BH34" si="41">BH11/$AX11-1</f>
        <v>4.4970392181663987E-2</v>
      </c>
      <c r="BI34" s="191"/>
    </row>
    <row r="35" spans="1:61" s="22" customFormat="1">
      <c r="A35" s="28"/>
      <c r="V35" s="3"/>
      <c r="W35" s="28"/>
    </row>
    <row r="36" spans="1:61">
      <c r="A36" s="28"/>
    </row>
  </sheetData>
  <mergeCells count="9">
    <mergeCell ref="R1:T1"/>
    <mergeCell ref="W1:Y1"/>
    <mergeCell ref="W27:Y27"/>
    <mergeCell ref="W17:Y17"/>
    <mergeCell ref="R11:T11"/>
    <mergeCell ref="R12:U12"/>
    <mergeCell ref="W4:Y4"/>
    <mergeCell ref="W11:Y11"/>
    <mergeCell ref="W12:Z12"/>
  </mergeCells>
  <phoneticPr fontId="10"/>
  <pageMargins left="0.28000000000000003" right="0.32" top="0.72" bottom="0.45" header="0.51181102362204722" footer="0.51181102362204722"/>
  <pageSetup paperSize="9" scale="4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I64"/>
  <sheetViews>
    <sheetView zoomScaleNormal="100" workbookViewId="0">
      <pane xSplit="23" ySplit="5" topLeftCell="X6" activePane="bottomRight" state="frozen"/>
      <selection pane="topRight" activeCell="X1" sqref="X1"/>
      <selection pane="bottomLeft" activeCell="A6" sqref="A6"/>
      <selection pane="bottomRight"/>
    </sheetView>
  </sheetViews>
  <sheetFormatPr defaultColWidth="9" defaultRowHeight="15"/>
  <cols>
    <col min="1" max="1" width="1.625" style="121" customWidth="1"/>
    <col min="2" max="20" width="9" style="122" hidden="1" customWidth="1"/>
    <col min="21" max="21" width="1.625" style="122" customWidth="1"/>
    <col min="22" max="22" width="1.5" style="122" customWidth="1"/>
    <col min="23" max="23" width="32" style="122" customWidth="1"/>
    <col min="24" max="24" width="1.625" style="1429" customWidth="1"/>
    <col min="25" max="25" width="1.5" style="122" customWidth="1"/>
    <col min="26" max="26" width="38" style="122" customWidth="1"/>
    <col min="27" max="60" width="6.875" style="122" customWidth="1"/>
    <col min="61" max="16384" width="9" style="122"/>
  </cols>
  <sheetData>
    <row r="1" spans="1:60" ht="52.5" customHeight="1">
      <c r="V1" s="2335" t="s">
        <v>818</v>
      </c>
      <c r="W1" s="2336"/>
      <c r="Y1" s="2336" t="s">
        <v>992</v>
      </c>
      <c r="Z1" s="2336"/>
      <c r="AA1" s="149"/>
      <c r="AB1" s="149"/>
      <c r="AY1" s="150"/>
      <c r="AZ1" s="150"/>
      <c r="BE1" s="150"/>
      <c r="BF1" s="150"/>
      <c r="BG1" s="150"/>
      <c r="BH1" s="150"/>
    </row>
    <row r="2" spans="1:60" ht="15.75">
      <c r="V2" s="31"/>
      <c r="Y2" s="2336"/>
      <c r="Z2" s="2336"/>
    </row>
    <row r="3" spans="1:60" ht="20.25">
      <c r="V3" s="31" t="str">
        <f>'0.Contents'!$B$2</f>
        <v>＜報告値＞</v>
      </c>
      <c r="Y3" s="32" t="str">
        <f>'0.Contents'!$D$2</f>
        <v>&lt;Reported Value&gt;</v>
      </c>
      <c r="Z3" s="2048"/>
    </row>
    <row r="4" spans="1:60" ht="16.5">
      <c r="V4" s="122" t="s">
        <v>1030</v>
      </c>
      <c r="Y4" s="121" t="s">
        <v>993</v>
      </c>
      <c r="Z4" s="121"/>
    </row>
    <row r="5" spans="1:60">
      <c r="V5" s="124" t="s">
        <v>138</v>
      </c>
      <c r="W5" s="125"/>
      <c r="Y5" s="124" t="s">
        <v>311</v>
      </c>
      <c r="Z5" s="125"/>
      <c r="AA5" s="126">
        <v>1990</v>
      </c>
      <c r="AB5" s="126">
        <v>1991</v>
      </c>
      <c r="AC5" s="126">
        <v>1992</v>
      </c>
      <c r="AD5" s="126">
        <v>1993</v>
      </c>
      <c r="AE5" s="126">
        <v>1994</v>
      </c>
      <c r="AF5" s="126">
        <v>1995</v>
      </c>
      <c r="AG5" s="126">
        <v>1996</v>
      </c>
      <c r="AH5" s="126">
        <v>1997</v>
      </c>
      <c r="AI5" s="126">
        <v>1998</v>
      </c>
      <c r="AJ5" s="126">
        <v>1999</v>
      </c>
      <c r="AK5" s="126">
        <v>2000</v>
      </c>
      <c r="AL5" s="126">
        <v>2001</v>
      </c>
      <c r="AM5" s="126">
        <v>2002</v>
      </c>
      <c r="AN5" s="126">
        <v>2003</v>
      </c>
      <c r="AO5" s="126">
        <v>2004</v>
      </c>
      <c r="AP5" s="126">
        <v>2005</v>
      </c>
      <c r="AQ5" s="126">
        <v>2006</v>
      </c>
      <c r="AR5" s="126">
        <v>2007</v>
      </c>
      <c r="AS5" s="126">
        <v>2008</v>
      </c>
      <c r="AT5" s="126">
        <v>2009</v>
      </c>
      <c r="AU5" s="126">
        <f t="shared" ref="AU5:BB5" si="0">AT5+1</f>
        <v>2010</v>
      </c>
      <c r="AV5" s="126">
        <f t="shared" si="0"/>
        <v>2011</v>
      </c>
      <c r="AW5" s="126">
        <f t="shared" si="0"/>
        <v>2012</v>
      </c>
      <c r="AX5" s="126">
        <f t="shared" si="0"/>
        <v>2013</v>
      </c>
      <c r="AY5" s="126">
        <f t="shared" si="0"/>
        <v>2014</v>
      </c>
      <c r="AZ5" s="126">
        <f t="shared" si="0"/>
        <v>2015</v>
      </c>
      <c r="BA5" s="126">
        <f t="shared" si="0"/>
        <v>2016</v>
      </c>
      <c r="BB5" s="126">
        <f t="shared" si="0"/>
        <v>2017</v>
      </c>
      <c r="BC5" s="126">
        <f t="shared" ref="BC5:BH5" si="1">BB5+1</f>
        <v>2018</v>
      </c>
      <c r="BD5" s="126">
        <f t="shared" si="1"/>
        <v>2019</v>
      </c>
      <c r="BE5" s="126">
        <f t="shared" si="1"/>
        <v>2020</v>
      </c>
      <c r="BF5" s="126">
        <f t="shared" si="1"/>
        <v>2021</v>
      </c>
      <c r="BG5" s="126">
        <f t="shared" si="1"/>
        <v>2022</v>
      </c>
      <c r="BH5" s="126">
        <f t="shared" si="1"/>
        <v>2023</v>
      </c>
    </row>
    <row r="6" spans="1:60" ht="15" customHeight="1">
      <c r="V6" s="131" t="s">
        <v>139</v>
      </c>
      <c r="W6" s="132"/>
      <c r="Y6" s="131" t="s">
        <v>310</v>
      </c>
      <c r="Z6" s="132"/>
      <c r="AA6" s="151">
        <v>41797.445</v>
      </c>
      <c r="AB6" s="151">
        <v>42457.974999999999</v>
      </c>
      <c r="AC6" s="151">
        <v>43077.125999999997</v>
      </c>
      <c r="AD6" s="151">
        <v>43665.843000000008</v>
      </c>
      <c r="AE6" s="151">
        <v>44235.735000000008</v>
      </c>
      <c r="AF6" s="151">
        <v>44830.961000000003</v>
      </c>
      <c r="AG6" s="151">
        <v>45498.173000000003</v>
      </c>
      <c r="AH6" s="151">
        <v>46156.796000000009</v>
      </c>
      <c r="AI6" s="151">
        <v>46811.712</v>
      </c>
      <c r="AJ6" s="151">
        <v>47419.904999999999</v>
      </c>
      <c r="AK6" s="151">
        <v>48015.250999999997</v>
      </c>
      <c r="AL6" s="151">
        <v>48637.788999999997</v>
      </c>
      <c r="AM6" s="151">
        <v>49260.790999999997</v>
      </c>
      <c r="AN6" s="151">
        <v>49837.731</v>
      </c>
      <c r="AO6" s="151">
        <v>50382.080999999998</v>
      </c>
      <c r="AP6" s="151">
        <v>51102.004999999997</v>
      </c>
      <c r="AQ6" s="151">
        <v>51713.048000000003</v>
      </c>
      <c r="AR6" s="151">
        <v>52324.877</v>
      </c>
      <c r="AS6" s="151">
        <v>52877.802000000003</v>
      </c>
      <c r="AT6" s="151">
        <v>53362.800999999999</v>
      </c>
      <c r="AU6" s="151">
        <v>53783.434999999998</v>
      </c>
      <c r="AV6" s="151">
        <v>54171.474999999999</v>
      </c>
      <c r="AW6" s="151">
        <v>55549.281999999999</v>
      </c>
      <c r="AX6" s="151">
        <v>55952.258000000002</v>
      </c>
      <c r="AY6" s="151">
        <v>56412.14</v>
      </c>
      <c r="AZ6" s="151">
        <v>56950.756999999998</v>
      </c>
      <c r="BA6" s="151">
        <v>57477.036999999997</v>
      </c>
      <c r="BB6" s="151">
        <v>58007.536</v>
      </c>
      <c r="BC6" s="151">
        <v>58527.116999999998</v>
      </c>
      <c r="BD6" s="151">
        <v>59071.519</v>
      </c>
      <c r="BE6" s="151">
        <v>59497.356</v>
      </c>
      <c r="BF6" s="151">
        <v>59761.065000000002</v>
      </c>
      <c r="BG6" s="151">
        <v>60266.317999999999</v>
      </c>
      <c r="BH6" s="151">
        <v>60779.141000000003</v>
      </c>
    </row>
    <row r="7" spans="1:60" ht="27.75" customHeight="1">
      <c r="V7" s="2337" t="s">
        <v>479</v>
      </c>
      <c r="W7" s="2337"/>
      <c r="Y7" s="2338" t="s">
        <v>857</v>
      </c>
      <c r="Z7" s="2338"/>
    </row>
    <row r="8" spans="1:60" ht="38.25" customHeight="1">
      <c r="V8" s="152"/>
      <c r="W8" s="152"/>
      <c r="Y8" s="2339"/>
      <c r="Z8" s="2339"/>
    </row>
    <row r="10" spans="1:60" ht="17.25" thickBot="1">
      <c r="V10" s="122" t="s">
        <v>820</v>
      </c>
      <c r="Y10" s="1821" t="s">
        <v>994</v>
      </c>
      <c r="Z10" s="1821"/>
    </row>
    <row r="11" spans="1:60" ht="15.75" thickBot="1">
      <c r="V11" s="1148" t="s">
        <v>138</v>
      </c>
      <c r="W11" s="1149"/>
      <c r="Y11" s="1148" t="s">
        <v>311</v>
      </c>
      <c r="Z11" s="2049"/>
      <c r="AA11" s="1160">
        <v>1990</v>
      </c>
      <c r="AB11" s="1161">
        <v>1991</v>
      </c>
      <c r="AC11" s="1161">
        <v>1992</v>
      </c>
      <c r="AD11" s="1161">
        <v>1993</v>
      </c>
      <c r="AE11" s="1161">
        <v>1994</v>
      </c>
      <c r="AF11" s="1161">
        <v>1995</v>
      </c>
      <c r="AG11" s="1161">
        <v>1996</v>
      </c>
      <c r="AH11" s="1161">
        <v>1997</v>
      </c>
      <c r="AI11" s="1161">
        <v>1998</v>
      </c>
      <c r="AJ11" s="1161">
        <v>1999</v>
      </c>
      <c r="AK11" s="1161">
        <v>2000</v>
      </c>
      <c r="AL11" s="1161">
        <v>2001</v>
      </c>
      <c r="AM11" s="1161">
        <v>2002</v>
      </c>
      <c r="AN11" s="1161">
        <v>2003</v>
      </c>
      <c r="AO11" s="1161">
        <v>2004</v>
      </c>
      <c r="AP11" s="1161">
        <v>2005</v>
      </c>
      <c r="AQ11" s="1161">
        <v>2006</v>
      </c>
      <c r="AR11" s="1161">
        <v>2007</v>
      </c>
      <c r="AS11" s="1161">
        <v>2008</v>
      </c>
      <c r="AT11" s="1161">
        <v>2009</v>
      </c>
      <c r="AU11" s="1161">
        <f t="shared" ref="AU11:BB11" si="2">AT11+1</f>
        <v>2010</v>
      </c>
      <c r="AV11" s="1161">
        <f t="shared" si="2"/>
        <v>2011</v>
      </c>
      <c r="AW11" s="1161">
        <f t="shared" si="2"/>
        <v>2012</v>
      </c>
      <c r="AX11" s="1161">
        <f t="shared" si="2"/>
        <v>2013</v>
      </c>
      <c r="AY11" s="1161">
        <f t="shared" si="2"/>
        <v>2014</v>
      </c>
      <c r="AZ11" s="1161">
        <f t="shared" si="2"/>
        <v>2015</v>
      </c>
      <c r="BA11" s="1161">
        <f t="shared" si="2"/>
        <v>2016</v>
      </c>
      <c r="BB11" s="1161">
        <f t="shared" si="2"/>
        <v>2017</v>
      </c>
      <c r="BC11" s="1161">
        <f t="shared" ref="BC11:BH11" si="3">BB11+1</f>
        <v>2018</v>
      </c>
      <c r="BD11" s="1161">
        <f t="shared" si="3"/>
        <v>2019</v>
      </c>
      <c r="BE11" s="1161">
        <f t="shared" si="3"/>
        <v>2020</v>
      </c>
      <c r="BF11" s="1161">
        <f t="shared" si="3"/>
        <v>2021</v>
      </c>
      <c r="BG11" s="1463">
        <f t="shared" si="3"/>
        <v>2022</v>
      </c>
      <c r="BH11" s="1162">
        <f t="shared" si="3"/>
        <v>2023</v>
      </c>
    </row>
    <row r="12" spans="1:60" s="130" customFormat="1" ht="15" customHeight="1">
      <c r="A12" s="127"/>
      <c r="V12" s="1141" t="s">
        <v>140</v>
      </c>
      <c r="W12" s="1147"/>
      <c r="X12" s="1431"/>
      <c r="Y12" s="1801" t="s">
        <v>0</v>
      </c>
      <c r="Z12" s="1812"/>
      <c r="AA12" s="1157">
        <v>4525.3137753801102</v>
      </c>
      <c r="AB12" s="1158">
        <v>4525.3672186051926</v>
      </c>
      <c r="AC12" s="1158">
        <v>4799.3385522633725</v>
      </c>
      <c r="AD12" s="1158">
        <v>4838.8455944873749</v>
      </c>
      <c r="AE12" s="1158">
        <v>5138.9135504794986</v>
      </c>
      <c r="AF12" s="1158">
        <v>5139.1086787748327</v>
      </c>
      <c r="AG12" s="1158">
        <v>5241.5658240424364</v>
      </c>
      <c r="AH12" s="1158">
        <v>4932.8249836013701</v>
      </c>
      <c r="AI12" s="1158">
        <v>4923.0711365589314</v>
      </c>
      <c r="AJ12" s="1158">
        <v>5098.6459515809402</v>
      </c>
      <c r="AK12" s="1158">
        <v>5155.4653371950153</v>
      </c>
      <c r="AL12" s="1158">
        <v>5027.1773082299605</v>
      </c>
      <c r="AM12" s="1158">
        <v>5194.85167562894</v>
      </c>
      <c r="AN12" s="1158">
        <v>5203.0582870303506</v>
      </c>
      <c r="AO12" s="1158">
        <v>5108.2672717778159</v>
      </c>
      <c r="AP12" s="1158">
        <v>5053.2290358144228</v>
      </c>
      <c r="AQ12" s="1158">
        <v>4773.8768699883531</v>
      </c>
      <c r="AR12" s="1158">
        <v>4919.8103462676272</v>
      </c>
      <c r="AS12" s="1158">
        <v>4782.916238625884</v>
      </c>
      <c r="AT12" s="1158">
        <v>4554.9560874380913</v>
      </c>
      <c r="AU12" s="1158">
        <v>4813.1989221721487</v>
      </c>
      <c r="AV12" s="1158">
        <v>4993.0433073661316</v>
      </c>
      <c r="AW12" s="1158">
        <v>5282.5191895987746</v>
      </c>
      <c r="AX12" s="1158">
        <v>5195.3565948653641</v>
      </c>
      <c r="AY12" s="1158">
        <v>4853.7903367675453</v>
      </c>
      <c r="AZ12" s="1158">
        <v>4600.3532967035662</v>
      </c>
      <c r="BA12" s="1158">
        <v>4405.3010847441674</v>
      </c>
      <c r="BB12" s="1158">
        <v>4463.2620628862951</v>
      </c>
      <c r="BC12" s="1158">
        <v>4035.5162867324389</v>
      </c>
      <c r="BD12" s="1158">
        <v>3944.6114100718642</v>
      </c>
      <c r="BE12" s="1158">
        <v>3940.6798697059421</v>
      </c>
      <c r="BF12" s="1158">
        <v>3809.5787985995371</v>
      </c>
      <c r="BG12" s="1464">
        <v>3810.8339639887454</v>
      </c>
      <c r="BH12" s="1159">
        <v>3608.2501017415557</v>
      </c>
    </row>
    <row r="13" spans="1:60" s="130" customFormat="1" ht="15" customHeight="1">
      <c r="A13" s="127"/>
      <c r="V13" s="1141"/>
      <c r="W13" s="1142" t="s">
        <v>141</v>
      </c>
      <c r="X13" s="1431"/>
      <c r="Y13" s="1801"/>
      <c r="Z13" s="2050" t="s">
        <v>297</v>
      </c>
      <c r="AA13" s="1150">
        <v>7.4215025951195326</v>
      </c>
      <c r="AB13" s="134">
        <v>6.4867826013252987</v>
      </c>
      <c r="AC13" s="134">
        <v>8.5648537586258531</v>
      </c>
      <c r="AD13" s="134">
        <v>7.0403777308557718</v>
      </c>
      <c r="AE13" s="134">
        <v>5.0876338718438836</v>
      </c>
      <c r="AF13" s="134">
        <v>3.9327702244142171</v>
      </c>
      <c r="AG13" s="134">
        <v>5.5919947812981414</v>
      </c>
      <c r="AH13" s="134">
        <v>4.5068595214685283</v>
      </c>
      <c r="AI13" s="134">
        <v>2.8571129947106075</v>
      </c>
      <c r="AJ13" s="134">
        <v>0</v>
      </c>
      <c r="AK13" s="134">
        <v>0</v>
      </c>
      <c r="AL13" s="134">
        <v>0</v>
      </c>
      <c r="AM13" s="134">
        <v>0</v>
      </c>
      <c r="AN13" s="134">
        <v>0</v>
      </c>
      <c r="AO13" s="134">
        <v>0</v>
      </c>
      <c r="AP13" s="134">
        <v>0</v>
      </c>
      <c r="AQ13" s="134">
        <v>0</v>
      </c>
      <c r="AR13" s="134">
        <v>0</v>
      </c>
      <c r="AS13" s="134">
        <v>0</v>
      </c>
      <c r="AT13" s="134">
        <v>0</v>
      </c>
      <c r="AU13" s="134">
        <v>0</v>
      </c>
      <c r="AV13" s="134">
        <v>0</v>
      </c>
      <c r="AW13" s="134">
        <v>0</v>
      </c>
      <c r="AX13" s="134">
        <v>0</v>
      </c>
      <c r="AY13" s="134">
        <v>0</v>
      </c>
      <c r="AZ13" s="134">
        <v>0</v>
      </c>
      <c r="BA13" s="134">
        <v>0</v>
      </c>
      <c r="BB13" s="134">
        <v>0</v>
      </c>
      <c r="BC13" s="134">
        <v>0</v>
      </c>
      <c r="BD13" s="134">
        <v>0</v>
      </c>
      <c r="BE13" s="134">
        <v>0</v>
      </c>
      <c r="BF13" s="134">
        <v>0</v>
      </c>
      <c r="BG13" s="1465">
        <v>0</v>
      </c>
      <c r="BH13" s="1151">
        <v>0</v>
      </c>
    </row>
    <row r="14" spans="1:60" s="130" customFormat="1" ht="15" customHeight="1">
      <c r="A14" s="127"/>
      <c r="V14" s="1141"/>
      <c r="W14" s="1143" t="s">
        <v>142</v>
      </c>
      <c r="X14" s="1431"/>
      <c r="Y14" s="1801"/>
      <c r="Z14" s="2051" t="s">
        <v>298</v>
      </c>
      <c r="AA14" s="1152">
        <v>632.60012463533508</v>
      </c>
      <c r="AB14" s="136">
        <v>618.06473518248697</v>
      </c>
      <c r="AC14" s="136">
        <v>651.95738494853174</v>
      </c>
      <c r="AD14" s="136">
        <v>678.68955935372628</v>
      </c>
      <c r="AE14" s="136">
        <v>653.18013531545284</v>
      </c>
      <c r="AF14" s="136">
        <v>686.65074607221163</v>
      </c>
      <c r="AG14" s="136">
        <v>714.96689479257452</v>
      </c>
      <c r="AH14" s="136">
        <v>656.15705197218733</v>
      </c>
      <c r="AI14" s="136">
        <v>639.58513459988376</v>
      </c>
      <c r="AJ14" s="136">
        <v>659.01598636522147</v>
      </c>
      <c r="AK14" s="136">
        <v>715.95949535352747</v>
      </c>
      <c r="AL14" s="136">
        <v>650.61301907032532</v>
      </c>
      <c r="AM14" s="136">
        <v>683.85440872538595</v>
      </c>
      <c r="AN14" s="136">
        <v>590.98227680714979</v>
      </c>
      <c r="AO14" s="136">
        <v>623.81841580062962</v>
      </c>
      <c r="AP14" s="136">
        <v>651.06546993469431</v>
      </c>
      <c r="AQ14" s="136">
        <v>571.32530822564161</v>
      </c>
      <c r="AR14" s="136">
        <v>542.4973675938993</v>
      </c>
      <c r="AS14" s="136">
        <v>492.98578212473086</v>
      </c>
      <c r="AT14" s="136">
        <v>489.09127258266062</v>
      </c>
      <c r="AU14" s="136">
        <v>519.11099713210297</v>
      </c>
      <c r="AV14" s="136">
        <v>506.23968473026241</v>
      </c>
      <c r="AW14" s="136">
        <v>481.72306441495033</v>
      </c>
      <c r="AX14" s="136">
        <v>451.96854451214244</v>
      </c>
      <c r="AY14" s="136">
        <v>421.39003963939791</v>
      </c>
      <c r="AZ14" s="136">
        <v>391.66522436231355</v>
      </c>
      <c r="BA14" s="136">
        <v>397.6037589927904</v>
      </c>
      <c r="BB14" s="136">
        <v>423.44282286311483</v>
      </c>
      <c r="BC14" s="136">
        <v>346.65117509344554</v>
      </c>
      <c r="BD14" s="136">
        <v>341.70971121603242</v>
      </c>
      <c r="BE14" s="136">
        <v>355.87592817817176</v>
      </c>
      <c r="BF14" s="136">
        <v>304.37461110586281</v>
      </c>
      <c r="BG14" s="1466">
        <v>298.81373741611748</v>
      </c>
      <c r="BH14" s="1153">
        <v>271.50452645968022</v>
      </c>
    </row>
    <row r="15" spans="1:60" s="130" customFormat="1" ht="15" customHeight="1">
      <c r="A15" s="127"/>
      <c r="V15" s="1141"/>
      <c r="W15" s="1143" t="s">
        <v>3</v>
      </c>
      <c r="X15" s="1431"/>
      <c r="Y15" s="1801"/>
      <c r="Z15" s="2051" t="s">
        <v>3</v>
      </c>
      <c r="AA15" s="1152">
        <v>314.57778813977933</v>
      </c>
      <c r="AB15" s="136">
        <v>319.49115691302018</v>
      </c>
      <c r="AC15" s="136">
        <v>319.83841143587875</v>
      </c>
      <c r="AD15" s="136">
        <v>334.43704148264675</v>
      </c>
      <c r="AE15" s="136">
        <v>338.69645784553057</v>
      </c>
      <c r="AF15" s="136">
        <v>341.49384603647803</v>
      </c>
      <c r="AG15" s="136">
        <v>343.22213376721021</v>
      </c>
      <c r="AH15" s="136">
        <v>326.9303718705695</v>
      </c>
      <c r="AI15" s="136">
        <v>334.87351206238776</v>
      </c>
      <c r="AJ15" s="136">
        <v>332.46410127736351</v>
      </c>
      <c r="AK15" s="136">
        <v>330.24471869523967</v>
      </c>
      <c r="AL15" s="136">
        <v>313.86781794307069</v>
      </c>
      <c r="AM15" s="136">
        <v>311.48366804613471</v>
      </c>
      <c r="AN15" s="136">
        <v>323.52476477507412</v>
      </c>
      <c r="AO15" s="136">
        <v>294.8421452045099</v>
      </c>
      <c r="AP15" s="136">
        <v>282.36731554000295</v>
      </c>
      <c r="AQ15" s="136">
        <v>277.81841497961847</v>
      </c>
      <c r="AR15" s="136">
        <v>279.35810999153</v>
      </c>
      <c r="AS15" s="136">
        <v>260.52038104014304</v>
      </c>
      <c r="AT15" s="136">
        <v>252.1383072491341</v>
      </c>
      <c r="AU15" s="136">
        <v>263.89258515671185</v>
      </c>
      <c r="AV15" s="136">
        <v>240.50325799927572</v>
      </c>
      <c r="AW15" s="136">
        <v>248.07237296564918</v>
      </c>
      <c r="AX15" s="136">
        <v>240.61140668582433</v>
      </c>
      <c r="AY15" s="136">
        <v>224.00809399838801</v>
      </c>
      <c r="AZ15" s="136">
        <v>217.35825947004636</v>
      </c>
      <c r="BA15" s="136">
        <v>204.01366713705991</v>
      </c>
      <c r="BB15" s="136">
        <v>215.78438688716096</v>
      </c>
      <c r="BC15" s="136">
        <v>191.80126675358201</v>
      </c>
      <c r="BD15" s="136">
        <v>207.56401939699148</v>
      </c>
      <c r="BE15" s="136">
        <v>207.26178791102095</v>
      </c>
      <c r="BF15" s="136">
        <v>189.07287134362483</v>
      </c>
      <c r="BG15" s="1466">
        <v>178.9114627963165</v>
      </c>
      <c r="BH15" s="1153">
        <v>165.68630387903582</v>
      </c>
    </row>
    <row r="16" spans="1:60" s="130" customFormat="1" ht="15" customHeight="1">
      <c r="A16" s="127"/>
      <c r="V16" s="1141"/>
      <c r="W16" s="1144" t="s">
        <v>143</v>
      </c>
      <c r="X16" s="1431"/>
      <c r="Y16" s="1801"/>
      <c r="Z16" s="2052" t="s">
        <v>349</v>
      </c>
      <c r="AA16" s="1152">
        <v>437.04467934665786</v>
      </c>
      <c r="AB16" s="136">
        <v>452.66388990236766</v>
      </c>
      <c r="AC16" s="136">
        <v>463.98021202806979</v>
      </c>
      <c r="AD16" s="136">
        <v>483.14190602241177</v>
      </c>
      <c r="AE16" s="136">
        <v>446.06397906272463</v>
      </c>
      <c r="AF16" s="136">
        <v>473.07055844650245</v>
      </c>
      <c r="AG16" s="136">
        <v>472.1128895382073</v>
      </c>
      <c r="AH16" s="136">
        <v>458.13442624515312</v>
      </c>
      <c r="AI16" s="136">
        <v>449.14914430268408</v>
      </c>
      <c r="AJ16" s="136">
        <v>454.93433987159818</v>
      </c>
      <c r="AK16" s="136">
        <v>458.03122161023396</v>
      </c>
      <c r="AL16" s="136">
        <v>444.98158198857885</v>
      </c>
      <c r="AM16" s="136">
        <v>452.76886065132823</v>
      </c>
      <c r="AN16" s="136">
        <v>448.21274466784416</v>
      </c>
      <c r="AO16" s="136">
        <v>431.15287433108409</v>
      </c>
      <c r="AP16" s="136">
        <v>444.11548391482052</v>
      </c>
      <c r="AQ16" s="136">
        <v>429.50978527442084</v>
      </c>
      <c r="AR16" s="136">
        <v>428.1025878035806</v>
      </c>
      <c r="AS16" s="136">
        <v>413.4132279255478</v>
      </c>
      <c r="AT16" s="136">
        <v>408.46451513898222</v>
      </c>
      <c r="AU16" s="136">
        <v>410.98750274086336</v>
      </c>
      <c r="AV16" s="136">
        <v>407.75633144928247</v>
      </c>
      <c r="AW16" s="136">
        <v>397.60776141392438</v>
      </c>
      <c r="AX16" s="136">
        <v>385.46902531669372</v>
      </c>
      <c r="AY16" s="136">
        <v>382.99319370492515</v>
      </c>
      <c r="AZ16" s="136">
        <v>363.59763561265697</v>
      </c>
      <c r="BA16" s="136">
        <v>367.66950421899031</v>
      </c>
      <c r="BB16" s="136">
        <v>382.36329453419711</v>
      </c>
      <c r="BC16" s="136">
        <v>352.69524738409802</v>
      </c>
      <c r="BD16" s="136">
        <v>354.05031984912046</v>
      </c>
      <c r="BE16" s="136">
        <v>374.76878098634893</v>
      </c>
      <c r="BF16" s="136">
        <v>369.47884739645991</v>
      </c>
      <c r="BG16" s="1466">
        <v>345.97631936547293</v>
      </c>
      <c r="BH16" s="1153">
        <v>325.95535674332132</v>
      </c>
    </row>
    <row r="17" spans="1:61" s="130" customFormat="1" ht="15" customHeight="1">
      <c r="A17" s="127"/>
      <c r="V17" s="1141"/>
      <c r="W17" s="1143" t="s">
        <v>144</v>
      </c>
      <c r="X17" s="1431"/>
      <c r="Y17" s="1801"/>
      <c r="Z17" s="2051" t="s">
        <v>299</v>
      </c>
      <c r="AA17" s="1152">
        <v>1623.9057230152578</v>
      </c>
      <c r="AB17" s="136">
        <v>1626.0288000553937</v>
      </c>
      <c r="AC17" s="136">
        <v>1678.4572126532025</v>
      </c>
      <c r="AD17" s="136">
        <v>1579.7509519384735</v>
      </c>
      <c r="AE17" s="136">
        <v>1786.0476132290639</v>
      </c>
      <c r="AF17" s="136">
        <v>1730.9124356973339</v>
      </c>
      <c r="AG17" s="136">
        <v>1707.2081114754742</v>
      </c>
      <c r="AH17" s="136">
        <v>1654.0555816168965</v>
      </c>
      <c r="AI17" s="136">
        <v>1594.6518554317922</v>
      </c>
      <c r="AJ17" s="136">
        <v>1688.0454394209844</v>
      </c>
      <c r="AK17" s="136">
        <v>1658.8268834565674</v>
      </c>
      <c r="AL17" s="136">
        <v>1664.700338296994</v>
      </c>
      <c r="AM17" s="136">
        <v>1784.0535049464409</v>
      </c>
      <c r="AN17" s="136">
        <v>1865.7026267689423</v>
      </c>
      <c r="AO17" s="136">
        <v>1852.930300068374</v>
      </c>
      <c r="AP17" s="136">
        <v>1857.1052208431138</v>
      </c>
      <c r="AQ17" s="136">
        <v>1758.8151673399707</v>
      </c>
      <c r="AR17" s="136">
        <v>1976.9669752010111</v>
      </c>
      <c r="AS17" s="136">
        <v>1928.084734474719</v>
      </c>
      <c r="AT17" s="136">
        <v>1838.9048288182389</v>
      </c>
      <c r="AU17" s="136">
        <v>2077.3846210907823</v>
      </c>
      <c r="AV17" s="136">
        <v>2321.2425382587726</v>
      </c>
      <c r="AW17" s="136">
        <v>2616.9217416545748</v>
      </c>
      <c r="AX17" s="136">
        <v>2664.7039075176958</v>
      </c>
      <c r="AY17" s="136">
        <v>2476.1457340851707</v>
      </c>
      <c r="AZ17" s="136">
        <v>2301.8451360685635</v>
      </c>
      <c r="BA17" s="136">
        <v>2172.9473260562568</v>
      </c>
      <c r="BB17" s="136">
        <v>2161.3027758453054</v>
      </c>
      <c r="BC17" s="136">
        <v>1845.8413307132028</v>
      </c>
      <c r="BD17" s="136">
        <v>1758.3333351504186</v>
      </c>
      <c r="BE17" s="136">
        <v>1883.1796515748129</v>
      </c>
      <c r="BF17" s="136">
        <v>1819.9663458120835</v>
      </c>
      <c r="BG17" s="1466">
        <v>1798.7034477503069</v>
      </c>
      <c r="BH17" s="1153">
        <v>1659.3954327177373</v>
      </c>
    </row>
    <row r="18" spans="1:61" s="130" customFormat="1" ht="15" customHeight="1">
      <c r="A18" s="127"/>
      <c r="V18" s="1141"/>
      <c r="W18" s="1143" t="s">
        <v>145</v>
      </c>
      <c r="X18" s="1431"/>
      <c r="Y18" s="1801"/>
      <c r="Z18" s="2051" t="s">
        <v>300</v>
      </c>
      <c r="AA18" s="1150">
        <v>2.6189383583524193</v>
      </c>
      <c r="AB18" s="134">
        <v>2.3165995541475599</v>
      </c>
      <c r="AC18" s="134">
        <v>2.3487898821670443</v>
      </c>
      <c r="AD18" s="134">
        <v>2.2116722218692395</v>
      </c>
      <c r="AE18" s="134">
        <v>2.0588999027871813</v>
      </c>
      <c r="AF18" s="134">
        <v>1.9486866927203004</v>
      </c>
      <c r="AG18" s="134">
        <v>1.8374556755259834</v>
      </c>
      <c r="AH18" s="134">
        <v>1.6704443943223213</v>
      </c>
      <c r="AI18" s="134">
        <v>1.6062915180603154</v>
      </c>
      <c r="AJ18" s="134">
        <v>1.6238890732229871</v>
      </c>
      <c r="AK18" s="134">
        <v>1.5614287659507562</v>
      </c>
      <c r="AL18" s="134">
        <v>1.4513014097838022</v>
      </c>
      <c r="AM18" s="134">
        <v>1.4981446569098826</v>
      </c>
      <c r="AN18" s="134">
        <v>1.5105244995241065</v>
      </c>
      <c r="AO18" s="134">
        <v>1.4454961670470567</v>
      </c>
      <c r="AP18" s="134">
        <v>1.53056477212225</v>
      </c>
      <c r="AQ18" s="134">
        <v>1.4322611441724473</v>
      </c>
      <c r="AR18" s="134">
        <v>1.5197243599042469</v>
      </c>
      <c r="AS18" s="134">
        <v>1.4427961443894743</v>
      </c>
      <c r="AT18" s="134">
        <v>1.3504851092127219</v>
      </c>
      <c r="AU18" s="134">
        <v>1.3395497635679563</v>
      </c>
      <c r="AV18" s="134">
        <v>1.3688948655365174</v>
      </c>
      <c r="AW18" s="134">
        <v>1.3336978284767107</v>
      </c>
      <c r="AX18" s="134">
        <v>1.2894215367182731</v>
      </c>
      <c r="AY18" s="134">
        <v>1.1850726531581357</v>
      </c>
      <c r="AZ18" s="134">
        <v>1.1239137795072458</v>
      </c>
      <c r="BA18" s="134">
        <v>1.3285666818697592</v>
      </c>
      <c r="BB18" s="134">
        <v>1.3198943609108762</v>
      </c>
      <c r="BC18" s="134">
        <v>1.2230931937814178</v>
      </c>
      <c r="BD18" s="134">
        <v>1.1328370450706891</v>
      </c>
      <c r="BE18" s="134">
        <v>1.1546117614483855</v>
      </c>
      <c r="BF18" s="134">
        <v>1.0955585247639219</v>
      </c>
      <c r="BG18" s="1465">
        <v>1.0408144439343752</v>
      </c>
      <c r="BH18" s="1151">
        <v>0.97285912905866145</v>
      </c>
    </row>
    <row r="19" spans="1:61" s="130" customFormat="1" ht="15" customHeight="1">
      <c r="A19" s="127"/>
      <c r="V19" s="1141"/>
      <c r="W19" s="1143" t="s">
        <v>146</v>
      </c>
      <c r="X19" s="1431"/>
      <c r="Y19" s="1801"/>
      <c r="Z19" s="2051" t="s">
        <v>301</v>
      </c>
      <c r="AA19" s="1152">
        <v>1020.5675926970843</v>
      </c>
      <c r="AB19" s="136">
        <v>986.32293219349935</v>
      </c>
      <c r="AC19" s="136">
        <v>1109.7494493133829</v>
      </c>
      <c r="AD19" s="136">
        <v>1155.4008108590317</v>
      </c>
      <c r="AE19" s="136">
        <v>1239.4054907413893</v>
      </c>
      <c r="AF19" s="136">
        <v>1219.3623831608488</v>
      </c>
      <c r="AG19" s="136">
        <v>1297.8870751753366</v>
      </c>
      <c r="AH19" s="136">
        <v>1179.5335120564134</v>
      </c>
      <c r="AI19" s="136">
        <v>1256.004881226502</v>
      </c>
      <c r="AJ19" s="136">
        <v>1323.3056025813416</v>
      </c>
      <c r="AK19" s="136">
        <v>1371.029261166761</v>
      </c>
      <c r="AL19" s="136">
        <v>1353.9379712872319</v>
      </c>
      <c r="AM19" s="136">
        <v>1385.5149317398725</v>
      </c>
      <c r="AN19" s="136">
        <v>1417.2976134708651</v>
      </c>
      <c r="AO19" s="136">
        <v>1387.1394471122726</v>
      </c>
      <c r="AP19" s="136">
        <v>1351.8664718395503</v>
      </c>
      <c r="AQ19" s="136">
        <v>1326.6757077942673</v>
      </c>
      <c r="AR19" s="136">
        <v>1304.5862585123079</v>
      </c>
      <c r="AS19" s="136">
        <v>1310.9718246254943</v>
      </c>
      <c r="AT19" s="136">
        <v>1240.537919490622</v>
      </c>
      <c r="AU19" s="136">
        <v>1228.8624778130186</v>
      </c>
      <c r="AV19" s="136">
        <v>1184.8478282480378</v>
      </c>
      <c r="AW19" s="136">
        <v>1185.8621899518014</v>
      </c>
      <c r="AX19" s="136">
        <v>1131.7968780486469</v>
      </c>
      <c r="AY19" s="136">
        <v>1052.9401029057469</v>
      </c>
      <c r="AZ19" s="136">
        <v>1044.5446951438823</v>
      </c>
      <c r="BA19" s="136">
        <v>991.07663480422218</v>
      </c>
      <c r="BB19" s="136">
        <v>1000.5708577014514</v>
      </c>
      <c r="BC19" s="136">
        <v>1011.9176658680016</v>
      </c>
      <c r="BD19" s="136">
        <v>994.59030775393057</v>
      </c>
      <c r="BE19" s="136">
        <v>849.35387338992348</v>
      </c>
      <c r="BF19" s="136">
        <v>863.94687769292443</v>
      </c>
      <c r="BG19" s="1466">
        <v>911.18063358980112</v>
      </c>
      <c r="BH19" s="1153">
        <v>914.90354902418301</v>
      </c>
    </row>
    <row r="20" spans="1:61" s="130" customFormat="1" ht="15" customHeight="1">
      <c r="A20" s="127"/>
      <c r="V20" s="1141"/>
      <c r="W20" s="1143" t="s">
        <v>147</v>
      </c>
      <c r="X20" s="1431"/>
      <c r="Y20" s="1801"/>
      <c r="Z20" s="2051" t="s">
        <v>302</v>
      </c>
      <c r="AA20" s="1152">
        <v>163.8074723099383</v>
      </c>
      <c r="AB20" s="136">
        <v>176.13472182357202</v>
      </c>
      <c r="AC20" s="136">
        <v>213.76244432254123</v>
      </c>
      <c r="AD20" s="136">
        <v>244.99189317670147</v>
      </c>
      <c r="AE20" s="136">
        <v>286.77594613288761</v>
      </c>
      <c r="AF20" s="136">
        <v>293.13904481052015</v>
      </c>
      <c r="AG20" s="136">
        <v>314.00981124663997</v>
      </c>
      <c r="AH20" s="136">
        <v>274.7636386830585</v>
      </c>
      <c r="AI20" s="136">
        <v>276.08478193055481</v>
      </c>
      <c r="AJ20" s="136">
        <v>270.7109515727002</v>
      </c>
      <c r="AK20" s="136">
        <v>247.58026967236378</v>
      </c>
      <c r="AL20" s="136">
        <v>228.26559998134749</v>
      </c>
      <c r="AM20" s="136">
        <v>202.28727098355247</v>
      </c>
      <c r="AN20" s="136">
        <v>181.82504273379595</v>
      </c>
      <c r="AO20" s="136">
        <v>165.41105577915431</v>
      </c>
      <c r="AP20" s="136">
        <v>140.58053847400876</v>
      </c>
      <c r="AQ20" s="136">
        <v>111.36718060800584</v>
      </c>
      <c r="AR20" s="136">
        <v>91.99992260102843</v>
      </c>
      <c r="AS20" s="136">
        <v>76.851516550308588</v>
      </c>
      <c r="AT20" s="136">
        <v>59.084157384371458</v>
      </c>
      <c r="AU20" s="136">
        <v>53.987927377357032</v>
      </c>
      <c r="AV20" s="136">
        <v>50.75757204167703</v>
      </c>
      <c r="AW20" s="136">
        <v>46.422628796846794</v>
      </c>
      <c r="AX20" s="136">
        <v>46.369413110807521</v>
      </c>
      <c r="AY20" s="136">
        <v>43.68860301871603</v>
      </c>
      <c r="AZ20" s="136">
        <v>45.739592918967375</v>
      </c>
      <c r="BA20" s="136">
        <v>43.833411955450629</v>
      </c>
      <c r="BB20" s="136">
        <v>46.325391192072772</v>
      </c>
      <c r="BC20" s="136">
        <v>49.649149108354464</v>
      </c>
      <c r="BD20" s="136">
        <v>52.585382524715136</v>
      </c>
      <c r="BE20" s="136">
        <v>42.575920144014177</v>
      </c>
      <c r="BF20" s="136">
        <v>47.088831183806292</v>
      </c>
      <c r="BG20" s="1466">
        <v>51.290365676271932</v>
      </c>
      <c r="BH20" s="1153">
        <v>55.245224550623284</v>
      </c>
      <c r="BI20" s="153"/>
    </row>
    <row r="21" spans="1:61" s="130" customFormat="1" ht="15" customHeight="1">
      <c r="A21" s="127"/>
      <c r="V21" s="1141"/>
      <c r="W21" s="1144" t="s">
        <v>480</v>
      </c>
      <c r="X21" s="1431"/>
      <c r="Y21" s="1801"/>
      <c r="Z21" s="2052" t="s">
        <v>303</v>
      </c>
      <c r="AA21" s="1152">
        <v>271.02855395487086</v>
      </c>
      <c r="AB21" s="136">
        <v>273.500381684682</v>
      </c>
      <c r="AC21" s="136">
        <v>273.72361312132568</v>
      </c>
      <c r="AD21" s="136">
        <v>270.90715322033236</v>
      </c>
      <c r="AE21" s="136">
        <v>278.43520856759301</v>
      </c>
      <c r="AF21" s="136">
        <v>281.09773829442372</v>
      </c>
      <c r="AG21" s="136">
        <v>286.01375045076924</v>
      </c>
      <c r="AH21" s="136">
        <v>288.13290450795944</v>
      </c>
      <c r="AI21" s="136">
        <v>286.52364122520169</v>
      </c>
      <c r="AJ21" s="136">
        <v>290.16327600764373</v>
      </c>
      <c r="AK21" s="136">
        <v>297.3339101420014</v>
      </c>
      <c r="AL21" s="136">
        <v>299.43795252896217</v>
      </c>
      <c r="AM21" s="136">
        <v>301.8573303568096</v>
      </c>
      <c r="AN21" s="136">
        <v>302.47486100503369</v>
      </c>
      <c r="AO21" s="136">
        <v>284.30522002324159</v>
      </c>
      <c r="AP21" s="136">
        <v>259.97078165747735</v>
      </c>
      <c r="AQ21" s="136">
        <v>234.67541696748611</v>
      </c>
      <c r="AR21" s="136">
        <v>226.46431295496296</v>
      </c>
      <c r="AS21" s="136">
        <v>218.77900989894687</v>
      </c>
      <c r="AT21" s="136">
        <v>180.46196677142399</v>
      </c>
      <c r="AU21" s="136">
        <v>173.763008729841</v>
      </c>
      <c r="AV21" s="136">
        <v>188.73379796292454</v>
      </c>
      <c r="AW21" s="136">
        <v>187.48739320940203</v>
      </c>
      <c r="AX21" s="136">
        <v>173.87745560736576</v>
      </c>
      <c r="AY21" s="136">
        <v>153.21427949193802</v>
      </c>
      <c r="AZ21" s="136">
        <v>148.15641385781632</v>
      </c>
      <c r="BA21" s="136">
        <v>145.75930464418656</v>
      </c>
      <c r="BB21" s="136">
        <v>148.94845709465451</v>
      </c>
      <c r="BC21" s="136">
        <v>146.98900602174422</v>
      </c>
      <c r="BD21" s="136">
        <v>151.93239836081636</v>
      </c>
      <c r="BE21" s="136">
        <v>155.49918206435217</v>
      </c>
      <c r="BF21" s="136">
        <v>151.18228548245102</v>
      </c>
      <c r="BG21" s="1466">
        <v>147.24550486312162</v>
      </c>
      <c r="BH21" s="1153">
        <v>142.26629752564401</v>
      </c>
    </row>
    <row r="22" spans="1:61" s="130" customFormat="1" ht="15" customHeight="1" thickBot="1">
      <c r="A22" s="127"/>
      <c r="V22" s="1145"/>
      <c r="W22" s="1146" t="s">
        <v>148</v>
      </c>
      <c r="X22" s="1432"/>
      <c r="Y22" s="1806"/>
      <c r="Z22" s="1807" t="s">
        <v>661</v>
      </c>
      <c r="AA22" s="1154">
        <v>51.741400327714778</v>
      </c>
      <c r="AB22" s="1155">
        <v>64.357218694697778</v>
      </c>
      <c r="AC22" s="1155">
        <v>76.956180799646759</v>
      </c>
      <c r="AD22" s="1155">
        <v>82.274228481325963</v>
      </c>
      <c r="AE22" s="1155">
        <v>103.16218581022645</v>
      </c>
      <c r="AF22" s="1155">
        <v>107.50046933937909</v>
      </c>
      <c r="AG22" s="1155">
        <v>98.715707139399555</v>
      </c>
      <c r="AH22" s="1155">
        <v>88.940192733341931</v>
      </c>
      <c r="AI22" s="1155">
        <v>81.734781267153707</v>
      </c>
      <c r="AJ22" s="1155">
        <v>78.38236541086458</v>
      </c>
      <c r="AK22" s="1155">
        <v>74.898148332369715</v>
      </c>
      <c r="AL22" s="1155">
        <v>69.921725723666185</v>
      </c>
      <c r="AM22" s="1155">
        <v>71.533555522505964</v>
      </c>
      <c r="AN22" s="1155">
        <v>71.527832302121524</v>
      </c>
      <c r="AO22" s="1155">
        <v>67.222317291503202</v>
      </c>
      <c r="AP22" s="1155">
        <v>64.627188838632378</v>
      </c>
      <c r="AQ22" s="1155">
        <v>62.257627654769522</v>
      </c>
      <c r="AR22" s="1155">
        <v>68.315087249402509</v>
      </c>
      <c r="AS22" s="1155">
        <v>79.866965841603417</v>
      </c>
      <c r="AT22" s="1155">
        <v>84.922634893444865</v>
      </c>
      <c r="AU22" s="1155">
        <v>83.870252367902609</v>
      </c>
      <c r="AV22" s="1155">
        <v>91.593401810361797</v>
      </c>
      <c r="AW22" s="1155">
        <v>117.08833936314804</v>
      </c>
      <c r="AX22" s="1155">
        <v>99.270542529468813</v>
      </c>
      <c r="AY22" s="1155">
        <v>98.225217270104395</v>
      </c>
      <c r="AZ22" s="1155">
        <v>86.322425489812389</v>
      </c>
      <c r="BA22" s="1155">
        <v>81.068910253341656</v>
      </c>
      <c r="BB22" s="1155">
        <v>83.204182407427197</v>
      </c>
      <c r="BC22" s="1155">
        <v>88.748352596228685</v>
      </c>
      <c r="BD22" s="1155">
        <v>82.713098774768696</v>
      </c>
      <c r="BE22" s="1155">
        <v>71.010133695849248</v>
      </c>
      <c r="BF22" s="1155">
        <v>63.372570057560424</v>
      </c>
      <c r="BG22" s="1467">
        <v>77.671678087402043</v>
      </c>
      <c r="BH22" s="1156">
        <v>72.320551712271723</v>
      </c>
    </row>
    <row r="23" spans="1:61">
      <c r="AZ23" s="154"/>
      <c r="BE23" s="154"/>
      <c r="BF23" s="154"/>
      <c r="BG23" s="154"/>
      <c r="BH23" s="154"/>
    </row>
    <row r="24" spans="1:61" ht="18.75" customHeight="1" thickBot="1">
      <c r="V24" s="122" t="s">
        <v>149</v>
      </c>
      <c r="Y24" s="1821" t="s">
        <v>903</v>
      </c>
      <c r="Z24" s="121"/>
    </row>
    <row r="25" spans="1:61">
      <c r="V25" s="2221" t="s">
        <v>138</v>
      </c>
      <c r="W25" s="2241"/>
      <c r="Y25" s="2221" t="s">
        <v>311</v>
      </c>
      <c r="Z25" s="2221"/>
      <c r="AA25" s="2223">
        <v>1990</v>
      </c>
      <c r="AB25" s="2224">
        <v>1991</v>
      </c>
      <c r="AC25" s="2224">
        <v>1992</v>
      </c>
      <c r="AD25" s="2224">
        <v>1993</v>
      </c>
      <c r="AE25" s="2224">
        <v>1994</v>
      </c>
      <c r="AF25" s="2224">
        <v>1995</v>
      </c>
      <c r="AG25" s="2224">
        <v>1996</v>
      </c>
      <c r="AH25" s="2224">
        <v>1997</v>
      </c>
      <c r="AI25" s="2224">
        <v>1998</v>
      </c>
      <c r="AJ25" s="2224">
        <v>1999</v>
      </c>
      <c r="AK25" s="2224">
        <v>2000</v>
      </c>
      <c r="AL25" s="2224">
        <v>2001</v>
      </c>
      <c r="AM25" s="2224">
        <v>2002</v>
      </c>
      <c r="AN25" s="2224">
        <v>2003</v>
      </c>
      <c r="AO25" s="2224">
        <v>2004</v>
      </c>
      <c r="AP25" s="2224">
        <v>2005</v>
      </c>
      <c r="AQ25" s="2224">
        <v>2006</v>
      </c>
      <c r="AR25" s="2224">
        <v>2007</v>
      </c>
      <c r="AS25" s="2224">
        <v>2008</v>
      </c>
      <c r="AT25" s="2224">
        <v>2009</v>
      </c>
      <c r="AU25" s="2224">
        <f t="shared" ref="AU25:BB25" si="4">AT25+1</f>
        <v>2010</v>
      </c>
      <c r="AV25" s="2224">
        <f t="shared" si="4"/>
        <v>2011</v>
      </c>
      <c r="AW25" s="2224">
        <f t="shared" si="4"/>
        <v>2012</v>
      </c>
      <c r="AX25" s="2224">
        <f t="shared" si="4"/>
        <v>2013</v>
      </c>
      <c r="AY25" s="2224">
        <f t="shared" si="4"/>
        <v>2014</v>
      </c>
      <c r="AZ25" s="2224">
        <f t="shared" si="4"/>
        <v>2015</v>
      </c>
      <c r="BA25" s="2224">
        <f t="shared" si="4"/>
        <v>2016</v>
      </c>
      <c r="BB25" s="2224">
        <f t="shared" si="4"/>
        <v>2017</v>
      </c>
      <c r="BC25" s="2224">
        <f t="shared" ref="BC25:BH25" si="5">BB25+1</f>
        <v>2018</v>
      </c>
      <c r="BD25" s="2224">
        <f t="shared" si="5"/>
        <v>2019</v>
      </c>
      <c r="BE25" s="2224">
        <f t="shared" si="5"/>
        <v>2020</v>
      </c>
      <c r="BF25" s="2224">
        <f t="shared" si="5"/>
        <v>2021</v>
      </c>
      <c r="BG25" s="2224">
        <f t="shared" si="5"/>
        <v>2022</v>
      </c>
      <c r="BH25" s="2225">
        <f t="shared" si="5"/>
        <v>2023</v>
      </c>
    </row>
    <row r="26" spans="1:61" s="130" customFormat="1" ht="15" customHeight="1">
      <c r="A26" s="127"/>
      <c r="V26" s="2226" t="s">
        <v>140</v>
      </c>
      <c r="W26" s="2242"/>
      <c r="X26" s="1432"/>
      <c r="Y26" s="2235" t="s">
        <v>0</v>
      </c>
      <c r="Z26" s="2235"/>
      <c r="AA26" s="2216">
        <f t="shared" ref="AA26:AQ26" si="6">SUM(AA27:AA36)</f>
        <v>1</v>
      </c>
      <c r="AB26" s="138">
        <f t="shared" si="6"/>
        <v>1.0000000000000002</v>
      </c>
      <c r="AC26" s="138">
        <f t="shared" si="6"/>
        <v>0.99999999999999989</v>
      </c>
      <c r="AD26" s="138">
        <f t="shared" si="6"/>
        <v>0.99999999999999989</v>
      </c>
      <c r="AE26" s="138">
        <f t="shared" si="6"/>
        <v>1</v>
      </c>
      <c r="AF26" s="138">
        <f t="shared" si="6"/>
        <v>1</v>
      </c>
      <c r="AG26" s="138">
        <f t="shared" si="6"/>
        <v>0.99999999999999989</v>
      </c>
      <c r="AH26" s="138">
        <f t="shared" si="6"/>
        <v>1.0000000000000002</v>
      </c>
      <c r="AI26" s="138">
        <f t="shared" si="6"/>
        <v>1</v>
      </c>
      <c r="AJ26" s="138">
        <f t="shared" si="6"/>
        <v>1</v>
      </c>
      <c r="AK26" s="138">
        <f t="shared" si="6"/>
        <v>0.99999999999999989</v>
      </c>
      <c r="AL26" s="138">
        <f t="shared" si="6"/>
        <v>1</v>
      </c>
      <c r="AM26" s="138">
        <f t="shared" si="6"/>
        <v>1.0000000000000002</v>
      </c>
      <c r="AN26" s="138">
        <f t="shared" si="6"/>
        <v>1</v>
      </c>
      <c r="AO26" s="138">
        <f t="shared" si="6"/>
        <v>1</v>
      </c>
      <c r="AP26" s="138">
        <f t="shared" si="6"/>
        <v>0.99999999999999989</v>
      </c>
      <c r="AQ26" s="138">
        <f t="shared" si="6"/>
        <v>0.99999999999999989</v>
      </c>
      <c r="AR26" s="138">
        <f t="shared" ref="AR26:AW26" si="7">SUM(AR27:AR36)</f>
        <v>1</v>
      </c>
      <c r="AS26" s="138">
        <f t="shared" si="7"/>
        <v>0.99999999999999989</v>
      </c>
      <c r="AT26" s="138">
        <f t="shared" si="7"/>
        <v>0.99999999999999989</v>
      </c>
      <c r="AU26" s="138">
        <f t="shared" si="7"/>
        <v>0.99999999999999978</v>
      </c>
      <c r="AV26" s="138">
        <f t="shared" si="7"/>
        <v>0.99999999999999978</v>
      </c>
      <c r="AW26" s="138">
        <f t="shared" si="7"/>
        <v>0.99999999999999989</v>
      </c>
      <c r="AX26" s="138">
        <f t="shared" ref="AX26:BE26" si="8">SUM(AX27:AX36)</f>
        <v>0.99999999999999989</v>
      </c>
      <c r="AY26" s="138">
        <f t="shared" si="8"/>
        <v>1</v>
      </c>
      <c r="AZ26" s="138">
        <f t="shared" si="8"/>
        <v>0.99999999999999989</v>
      </c>
      <c r="BA26" s="138">
        <f t="shared" si="8"/>
        <v>1.0000000000000002</v>
      </c>
      <c r="BB26" s="138">
        <f t="shared" si="8"/>
        <v>1</v>
      </c>
      <c r="BC26" s="138">
        <f t="shared" si="8"/>
        <v>1</v>
      </c>
      <c r="BD26" s="138">
        <f>SUM(BD27:BD36)</f>
        <v>1</v>
      </c>
      <c r="BE26" s="138">
        <f t="shared" si="8"/>
        <v>0.99999999999999989</v>
      </c>
      <c r="BF26" s="138">
        <f t="shared" ref="BF26:BG26" si="9">SUM(BF27:BF36)</f>
        <v>1</v>
      </c>
      <c r="BG26" s="138">
        <f t="shared" si="9"/>
        <v>0.99999999999999978</v>
      </c>
      <c r="BH26" s="2227">
        <f t="shared" ref="BH26" si="10">SUM(BH27:BH36)</f>
        <v>0.99999999999999989</v>
      </c>
    </row>
    <row r="27" spans="1:61" s="130" customFormat="1" ht="15" customHeight="1">
      <c r="A27" s="127"/>
      <c r="V27" s="1141"/>
      <c r="W27" s="1163" t="s">
        <v>141</v>
      </c>
      <c r="X27" s="1432"/>
      <c r="Y27" s="1801"/>
      <c r="Z27" s="2236" t="s">
        <v>297</v>
      </c>
      <c r="AA27" s="2217">
        <f t="shared" ref="AA27:AQ36" si="11">+AA13/AA$12</f>
        <v>1.6399973490227543E-3</v>
      </c>
      <c r="AB27" s="140">
        <f t="shared" si="11"/>
        <v>1.4334267890252347E-3</v>
      </c>
      <c r="AC27" s="140">
        <f t="shared" si="11"/>
        <v>1.7845904524878037E-3</v>
      </c>
      <c r="AD27" s="140">
        <f t="shared" si="11"/>
        <v>1.4549705282756861E-3</v>
      </c>
      <c r="AE27" s="140">
        <f t="shared" si="11"/>
        <v>9.9002129961286663E-4</v>
      </c>
      <c r="AF27" s="140">
        <f t="shared" si="11"/>
        <v>7.6526309720926014E-4</v>
      </c>
      <c r="AG27" s="140">
        <f t="shared" si="11"/>
        <v>1.0668557772657036E-3</v>
      </c>
      <c r="AH27" s="140">
        <f t="shared" si="11"/>
        <v>9.136467513952113E-4</v>
      </c>
      <c r="AI27" s="140">
        <f t="shared" si="11"/>
        <v>5.8035175918819603E-4</v>
      </c>
      <c r="AJ27" s="141">
        <f t="shared" si="11"/>
        <v>0</v>
      </c>
      <c r="AK27" s="141">
        <f t="shared" si="11"/>
        <v>0</v>
      </c>
      <c r="AL27" s="141">
        <f t="shared" si="11"/>
        <v>0</v>
      </c>
      <c r="AM27" s="141">
        <f t="shared" si="11"/>
        <v>0</v>
      </c>
      <c r="AN27" s="141">
        <f t="shared" si="11"/>
        <v>0</v>
      </c>
      <c r="AO27" s="141">
        <f t="shared" si="11"/>
        <v>0</v>
      </c>
      <c r="AP27" s="141">
        <f t="shared" si="11"/>
        <v>0</v>
      </c>
      <c r="AQ27" s="141">
        <f t="shared" si="11"/>
        <v>0</v>
      </c>
      <c r="AR27" s="141">
        <f t="shared" ref="AR27:AW27" si="12">+AR13/AR$12</f>
        <v>0</v>
      </c>
      <c r="AS27" s="141">
        <f t="shared" si="12"/>
        <v>0</v>
      </c>
      <c r="AT27" s="141">
        <f t="shared" si="12"/>
        <v>0</v>
      </c>
      <c r="AU27" s="141">
        <f t="shared" si="12"/>
        <v>0</v>
      </c>
      <c r="AV27" s="141">
        <f t="shared" si="12"/>
        <v>0</v>
      </c>
      <c r="AW27" s="141">
        <f t="shared" si="12"/>
        <v>0</v>
      </c>
      <c r="AX27" s="141">
        <f t="shared" ref="AX27:AY36" si="13">+AX13/AX$12</f>
        <v>0</v>
      </c>
      <c r="AY27" s="141">
        <f t="shared" si="13"/>
        <v>0</v>
      </c>
      <c r="AZ27" s="142">
        <f t="shared" ref="AZ27:BC36" si="14">+AZ13/AZ$12</f>
        <v>0</v>
      </c>
      <c r="BA27" s="141">
        <f t="shared" si="14"/>
        <v>0</v>
      </c>
      <c r="BB27" s="141">
        <f t="shared" si="14"/>
        <v>0</v>
      </c>
      <c r="BC27" s="141">
        <f t="shared" si="14"/>
        <v>0</v>
      </c>
      <c r="BD27" s="141">
        <f t="shared" ref="BD27:BE36" si="15">+BD13/BD$12</f>
        <v>0</v>
      </c>
      <c r="BE27" s="142">
        <f>+BE13/BE$12</f>
        <v>0</v>
      </c>
      <c r="BF27" s="142">
        <f t="shared" ref="BF27:BG27" si="16">+BF13/BF$12</f>
        <v>0</v>
      </c>
      <c r="BG27" s="142">
        <f t="shared" si="16"/>
        <v>0</v>
      </c>
      <c r="BH27" s="2228">
        <f>+BH13/BH$12</f>
        <v>0</v>
      </c>
    </row>
    <row r="28" spans="1:61" s="130" customFormat="1" ht="15" customHeight="1">
      <c r="A28" s="127"/>
      <c r="V28" s="1141"/>
      <c r="W28" s="1164" t="s">
        <v>142</v>
      </c>
      <c r="X28" s="1432"/>
      <c r="Y28" s="1801"/>
      <c r="Z28" s="2237" t="s">
        <v>298</v>
      </c>
      <c r="AA28" s="2218">
        <f t="shared" si="11"/>
        <v>0.13979143901070129</v>
      </c>
      <c r="AB28" s="141">
        <f t="shared" si="11"/>
        <v>0.13657780801554192</v>
      </c>
      <c r="AC28" s="141">
        <f t="shared" si="11"/>
        <v>0.13584317460602316</v>
      </c>
      <c r="AD28" s="141">
        <f t="shared" si="11"/>
        <v>0.1402585691361839</v>
      </c>
      <c r="AE28" s="141">
        <f t="shared" si="11"/>
        <v>0.12710471365187809</v>
      </c>
      <c r="AF28" s="141">
        <f t="shared" si="11"/>
        <v>0.13361280895034694</v>
      </c>
      <c r="AG28" s="141">
        <f t="shared" si="11"/>
        <v>0.13640330366798156</v>
      </c>
      <c r="AH28" s="141">
        <f t="shared" si="11"/>
        <v>0.13301851457400349</v>
      </c>
      <c r="AI28" s="141">
        <f t="shared" si="11"/>
        <v>0.12991588316697231</v>
      </c>
      <c r="AJ28" s="141">
        <f t="shared" si="11"/>
        <v>0.12925313752387141</v>
      </c>
      <c r="AK28" s="141">
        <f t="shared" si="11"/>
        <v>0.13887388402907322</v>
      </c>
      <c r="AL28" s="141">
        <f t="shared" si="11"/>
        <v>0.12941915098264206</v>
      </c>
      <c r="AM28" s="141">
        <f t="shared" si="11"/>
        <v>0.1316407958159059</v>
      </c>
      <c r="AN28" s="141">
        <f t="shared" si="11"/>
        <v>0.11358363566295034</v>
      </c>
      <c r="AO28" s="141">
        <f t="shared" si="11"/>
        <v>0.12211937680847382</v>
      </c>
      <c r="AP28" s="141">
        <f t="shared" si="11"/>
        <v>0.12884147251595193</v>
      </c>
      <c r="AQ28" s="141">
        <f t="shared" si="11"/>
        <v>0.11967742859422252</v>
      </c>
      <c r="AR28" s="141">
        <f t="shared" ref="AR28:AS36" si="17">+AR14/AR$12</f>
        <v>0.11026794315465034</v>
      </c>
      <c r="AS28" s="141">
        <f t="shared" si="17"/>
        <v>0.1030722173521408</v>
      </c>
      <c r="AT28" s="141">
        <f t="shared" ref="AT28:AU36" si="18">+AT14/AT$12</f>
        <v>0.10737562847894483</v>
      </c>
      <c r="AU28" s="141">
        <f t="shared" si="18"/>
        <v>0.10785155683900829</v>
      </c>
      <c r="AV28" s="141">
        <f t="shared" ref="AV28:AW36" si="19">+AV14/AV$12</f>
        <v>0.10138900337263602</v>
      </c>
      <c r="AW28" s="141">
        <f t="shared" si="19"/>
        <v>9.1191919446967279E-2</v>
      </c>
      <c r="AX28" s="141">
        <f t="shared" si="13"/>
        <v>8.6994710807498488E-2</v>
      </c>
      <c r="AY28" s="141">
        <f t="shared" si="13"/>
        <v>8.681669590203786E-2</v>
      </c>
      <c r="AZ28" s="142">
        <f t="shared" si="14"/>
        <v>8.513807507848703E-2</v>
      </c>
      <c r="BA28" s="141">
        <f t="shared" si="14"/>
        <v>9.0255751274235727E-2</v>
      </c>
      <c r="BB28" s="141">
        <f t="shared" si="14"/>
        <v>9.4872946490012627E-2</v>
      </c>
      <c r="BC28" s="141">
        <f t="shared" si="14"/>
        <v>8.5900080798367764E-2</v>
      </c>
      <c r="BD28" s="141">
        <f t="shared" si="15"/>
        <v>8.6626964152549321E-2</v>
      </c>
      <c r="BE28" s="142">
        <f t="shared" si="15"/>
        <v>9.0308256429042943E-2</v>
      </c>
      <c r="BF28" s="142">
        <f t="shared" ref="BF28:BG28" si="20">+BF14/BF$12</f>
        <v>7.9897182128836883E-2</v>
      </c>
      <c r="BG28" s="142">
        <f t="shared" si="20"/>
        <v>7.841163908997846E-2</v>
      </c>
      <c r="BH28" s="2228">
        <f t="shared" ref="BH28" si="21">+BH14/BH$12</f>
        <v>7.5245484321786904E-2</v>
      </c>
    </row>
    <row r="29" spans="1:61" s="130" customFormat="1" ht="15" customHeight="1">
      <c r="A29" s="127"/>
      <c r="V29" s="1141"/>
      <c r="W29" s="1164" t="s">
        <v>3</v>
      </c>
      <c r="X29" s="1432"/>
      <c r="Y29" s="1801"/>
      <c r="Z29" s="2237" t="s">
        <v>3</v>
      </c>
      <c r="AA29" s="2218">
        <f t="shared" si="11"/>
        <v>6.9515132818244396E-2</v>
      </c>
      <c r="AB29" s="141">
        <f t="shared" si="11"/>
        <v>7.0600051107342771E-2</v>
      </c>
      <c r="AC29" s="141">
        <f t="shared" si="11"/>
        <v>6.664218578308935E-2</v>
      </c>
      <c r="AD29" s="141">
        <f t="shared" si="11"/>
        <v>6.9115047164069895E-2</v>
      </c>
      <c r="AE29" s="141">
        <f t="shared" si="11"/>
        <v>6.5908183610897231E-2</v>
      </c>
      <c r="AF29" s="141">
        <f t="shared" si="11"/>
        <v>6.6450014463965451E-2</v>
      </c>
      <c r="AG29" s="141">
        <f t="shared" si="11"/>
        <v>6.5480840132330548E-2</v>
      </c>
      <c r="AH29" s="141">
        <f t="shared" si="11"/>
        <v>6.6276499360389485E-2</v>
      </c>
      <c r="AI29" s="141">
        <f t="shared" si="11"/>
        <v>6.8021262088943449E-2</v>
      </c>
      <c r="AJ29" s="141">
        <f t="shared" si="11"/>
        <v>6.5206351732321435E-2</v>
      </c>
      <c r="AK29" s="141">
        <f t="shared" si="11"/>
        <v>6.4057208631126045E-2</v>
      </c>
      <c r="AL29" s="141">
        <f t="shared" si="11"/>
        <v>6.2434204862685E-2</v>
      </c>
      <c r="AM29" s="141">
        <f t="shared" si="11"/>
        <v>5.9960069602646243E-2</v>
      </c>
      <c r="AN29" s="141">
        <f t="shared" si="11"/>
        <v>6.2179731021181031E-2</v>
      </c>
      <c r="AO29" s="141">
        <f t="shared" si="11"/>
        <v>5.7718621504684271E-2</v>
      </c>
      <c r="AP29" s="141">
        <f t="shared" si="11"/>
        <v>5.587859040996232E-2</v>
      </c>
      <c r="AQ29" s="141">
        <f t="shared" si="11"/>
        <v>5.8195555215544606E-2</v>
      </c>
      <c r="AR29" s="141">
        <f t="shared" si="17"/>
        <v>5.678229247260775E-2</v>
      </c>
      <c r="AS29" s="141">
        <f t="shared" si="17"/>
        <v>5.446894071366587E-2</v>
      </c>
      <c r="AT29" s="141">
        <f t="shared" si="18"/>
        <v>5.5354717456990422E-2</v>
      </c>
      <c r="AU29" s="141">
        <f t="shared" si="18"/>
        <v>5.4826860352910525E-2</v>
      </c>
      <c r="AV29" s="141">
        <f t="shared" si="19"/>
        <v>4.81676691336657E-2</v>
      </c>
      <c r="AW29" s="141">
        <f t="shared" si="19"/>
        <v>4.6960997975000474E-2</v>
      </c>
      <c r="AX29" s="141">
        <f t="shared" si="13"/>
        <v>4.6312779939614461E-2</v>
      </c>
      <c r="AY29" s="141">
        <f t="shared" si="13"/>
        <v>4.6151168150285117E-2</v>
      </c>
      <c r="AZ29" s="142">
        <f t="shared" si="14"/>
        <v>4.7248166706195548E-2</v>
      </c>
      <c r="BA29" s="141">
        <f t="shared" si="14"/>
        <v>4.6310947472710091E-2</v>
      </c>
      <c r="BB29" s="141">
        <f t="shared" si="14"/>
        <v>4.8346788480445595E-2</v>
      </c>
      <c r="BC29" s="141">
        <f t="shared" si="14"/>
        <v>4.7528309422060017E-2</v>
      </c>
      <c r="BD29" s="141">
        <f t="shared" si="15"/>
        <v>5.2619636719351784E-2</v>
      </c>
      <c r="BE29" s="142">
        <f t="shared" si="15"/>
        <v>5.2595439052116416E-2</v>
      </c>
      <c r="BF29" s="142">
        <f t="shared" ref="BF29:BG29" si="22">+BF15/BF$12</f>
        <v>4.9630912323727516E-2</v>
      </c>
      <c r="BG29" s="142">
        <f t="shared" si="22"/>
        <v>4.6948112798137348E-2</v>
      </c>
      <c r="BH29" s="2228">
        <f t="shared" ref="BH29" si="23">+BH15/BH$12</f>
        <v>4.5918741552606279E-2</v>
      </c>
    </row>
    <row r="30" spans="1:61" s="130" customFormat="1" ht="15" customHeight="1">
      <c r="A30" s="127"/>
      <c r="V30" s="1141"/>
      <c r="W30" s="1165" t="s">
        <v>143</v>
      </c>
      <c r="X30" s="1432"/>
      <c r="Y30" s="1801"/>
      <c r="Z30" s="2238" t="s">
        <v>349</v>
      </c>
      <c r="AA30" s="2218">
        <f t="shared" si="11"/>
        <v>9.657776256850778E-2</v>
      </c>
      <c r="AB30" s="141">
        <f t="shared" si="11"/>
        <v>0.10002810115416172</v>
      </c>
      <c r="AC30" s="141">
        <f t="shared" si="11"/>
        <v>9.6675866262707452E-2</v>
      </c>
      <c r="AD30" s="141">
        <f t="shared" si="11"/>
        <v>9.9846522603000226E-2</v>
      </c>
      <c r="AE30" s="141">
        <f t="shared" si="11"/>
        <v>8.6801222608834036E-2</v>
      </c>
      <c r="AF30" s="141">
        <f t="shared" si="11"/>
        <v>9.2053036434186247E-2</v>
      </c>
      <c r="AG30" s="141">
        <f t="shared" si="11"/>
        <v>9.007096455274527E-2</v>
      </c>
      <c r="AH30" s="141">
        <f t="shared" si="11"/>
        <v>9.2874656564579175E-2</v>
      </c>
      <c r="AI30" s="141">
        <f t="shared" si="11"/>
        <v>9.1233527171135878E-2</v>
      </c>
      <c r="AJ30" s="141">
        <f t="shared" si="11"/>
        <v>8.9226501347977771E-2</v>
      </c>
      <c r="AK30" s="141">
        <f t="shared" si="11"/>
        <v>8.8843817512589365E-2</v>
      </c>
      <c r="AL30" s="141">
        <f t="shared" si="11"/>
        <v>8.8515195447771908E-2</v>
      </c>
      <c r="AM30" s="141">
        <f t="shared" si="11"/>
        <v>8.7157225830997678E-2</v>
      </c>
      <c r="AN30" s="141">
        <f t="shared" si="11"/>
        <v>8.6144094480952269E-2</v>
      </c>
      <c r="AO30" s="141">
        <f t="shared" si="11"/>
        <v>8.4402959240821238E-2</v>
      </c>
      <c r="AP30" s="141">
        <f t="shared" si="11"/>
        <v>8.7887463791405801E-2</v>
      </c>
      <c r="AQ30" s="141">
        <f t="shared" si="11"/>
        <v>8.9970855338685915E-2</v>
      </c>
      <c r="AR30" s="141">
        <f t="shared" si="17"/>
        <v>8.7016075351025887E-2</v>
      </c>
      <c r="AS30" s="141">
        <f t="shared" si="17"/>
        <v>8.643538947784711E-2</v>
      </c>
      <c r="AT30" s="141">
        <f t="shared" si="18"/>
        <v>8.9674742697403415E-2</v>
      </c>
      <c r="AU30" s="141">
        <f t="shared" si="18"/>
        <v>8.5387599678799234E-2</v>
      </c>
      <c r="AV30" s="141">
        <f t="shared" si="19"/>
        <v>8.1664889797316231E-2</v>
      </c>
      <c r="AW30" s="141">
        <f t="shared" si="19"/>
        <v>7.5268588176037279E-2</v>
      </c>
      <c r="AX30" s="141">
        <f t="shared" si="13"/>
        <v>7.4194911990768372E-2</v>
      </c>
      <c r="AY30" s="141">
        <f t="shared" si="13"/>
        <v>7.8906002759069574E-2</v>
      </c>
      <c r="AZ30" s="142">
        <f t="shared" si="14"/>
        <v>7.9036893943166681E-2</v>
      </c>
      <c r="BA30" s="141">
        <f t="shared" si="14"/>
        <v>8.3460698178440693E-2</v>
      </c>
      <c r="BB30" s="141">
        <f t="shared" si="14"/>
        <v>8.5669021703585799E-2</v>
      </c>
      <c r="BC30" s="141">
        <f t="shared" si="14"/>
        <v>8.7397800510347012E-2</v>
      </c>
      <c r="BD30" s="141">
        <f t="shared" si="15"/>
        <v>8.9755436732022797E-2</v>
      </c>
      <c r="BE30" s="142">
        <f t="shared" si="15"/>
        <v>9.5102569449345961E-2</v>
      </c>
      <c r="BF30" s="142">
        <f t="shared" ref="BF30:BG30" si="24">+BF16/BF$12</f>
        <v>9.6986797472803643E-2</v>
      </c>
      <c r="BG30" s="142">
        <f t="shared" si="24"/>
        <v>9.0787560579874874E-2</v>
      </c>
      <c r="BH30" s="2228">
        <f t="shared" ref="BH30" si="25">+BH16/BH$12</f>
        <v>9.0336131795851926E-2</v>
      </c>
    </row>
    <row r="31" spans="1:61" s="130" customFormat="1" ht="15" customHeight="1">
      <c r="A31" s="127"/>
      <c r="V31" s="1141"/>
      <c r="W31" s="1164" t="s">
        <v>144</v>
      </c>
      <c r="X31" s="1432"/>
      <c r="Y31" s="1801"/>
      <c r="Z31" s="2237" t="s">
        <v>299</v>
      </c>
      <c r="AA31" s="2218">
        <f t="shared" si="11"/>
        <v>0.35884930937829951</v>
      </c>
      <c r="AB31" s="141">
        <f t="shared" si="11"/>
        <v>0.35931422169902222</v>
      </c>
      <c r="AC31" s="141">
        <f t="shared" si="11"/>
        <v>0.349726778883236</v>
      </c>
      <c r="AD31" s="141">
        <f t="shared" si="11"/>
        <v>0.32647269293696723</v>
      </c>
      <c r="AE31" s="141">
        <f t="shared" si="11"/>
        <v>0.3475535433092492</v>
      </c>
      <c r="AF31" s="141">
        <f t="shared" si="11"/>
        <v>0.33681179828833369</v>
      </c>
      <c r="AG31" s="141">
        <f t="shared" si="11"/>
        <v>0.32570574686760861</v>
      </c>
      <c r="AH31" s="141">
        <f t="shared" si="11"/>
        <v>0.33531608907991278</v>
      </c>
      <c r="AI31" s="141">
        <f t="shared" si="11"/>
        <v>0.32391403885876058</v>
      </c>
      <c r="AJ31" s="141">
        <f t="shared" si="11"/>
        <v>0.33107720274194979</v>
      </c>
      <c r="AK31" s="141">
        <f t="shared" si="11"/>
        <v>0.32176084503733693</v>
      </c>
      <c r="AL31" s="141">
        <f t="shared" si="11"/>
        <v>0.33114016797691292</v>
      </c>
      <c r="AM31" s="141">
        <f t="shared" si="11"/>
        <v>0.34342722686696259</v>
      </c>
      <c r="AN31" s="141">
        <f t="shared" si="11"/>
        <v>0.3585780754022253</v>
      </c>
      <c r="AO31" s="141">
        <f t="shared" si="11"/>
        <v>0.36273166643128751</v>
      </c>
      <c r="AP31" s="141">
        <f t="shared" si="11"/>
        <v>0.36750861828763443</v>
      </c>
      <c r="AQ31" s="141">
        <f t="shared" si="11"/>
        <v>0.3684249123384411</v>
      </c>
      <c r="AR31" s="141">
        <f t="shared" si="17"/>
        <v>0.40183804578987897</v>
      </c>
      <c r="AS31" s="141">
        <f t="shared" si="17"/>
        <v>0.40311906758974547</v>
      </c>
      <c r="AT31" s="141">
        <f t="shared" si="18"/>
        <v>0.40371516069928137</v>
      </c>
      <c r="AU31" s="141">
        <f t="shared" si="18"/>
        <v>0.43160165509080584</v>
      </c>
      <c r="AV31" s="141">
        <f t="shared" si="19"/>
        <v>0.46489533444148029</v>
      </c>
      <c r="AW31" s="141">
        <f t="shared" si="19"/>
        <v>0.49539275632112545</v>
      </c>
      <c r="AX31" s="141">
        <f t="shared" si="13"/>
        <v>0.51290106056459261</v>
      </c>
      <c r="AY31" s="141">
        <f t="shared" si="13"/>
        <v>0.51014682594102267</v>
      </c>
      <c r="AZ31" s="142">
        <f t="shared" si="14"/>
        <v>0.500362686865371</v>
      </c>
      <c r="BA31" s="141">
        <f t="shared" si="14"/>
        <v>0.49325739245866962</v>
      </c>
      <c r="BB31" s="141">
        <f t="shared" si="14"/>
        <v>0.48424285766622399</v>
      </c>
      <c r="BC31" s="141">
        <f t="shared" si="14"/>
        <v>0.457399053692776</v>
      </c>
      <c r="BD31" s="141">
        <f t="shared" si="15"/>
        <v>0.44575577981162529</v>
      </c>
      <c r="BE31" s="142">
        <f t="shared" si="15"/>
        <v>0.47788191729345875</v>
      </c>
      <c r="BF31" s="142">
        <f t="shared" ref="BF31:BG31" si="26">+BF17/BF$12</f>
        <v>0.47773426985711193</v>
      </c>
      <c r="BG31" s="142">
        <f t="shared" si="26"/>
        <v>0.47199732781525588</v>
      </c>
      <c r="BH31" s="2228">
        <f t="shared" ref="BH31" si="27">+BH17/BH$12</f>
        <v>0.45988924989340807</v>
      </c>
    </row>
    <row r="32" spans="1:61" s="130" customFormat="1" ht="15" customHeight="1">
      <c r="A32" s="127"/>
      <c r="V32" s="1141"/>
      <c r="W32" s="1164" t="s">
        <v>145</v>
      </c>
      <c r="X32" s="1432"/>
      <c r="Y32" s="1801"/>
      <c r="Z32" s="2237" t="s">
        <v>300</v>
      </c>
      <c r="AA32" s="2217">
        <f t="shared" si="11"/>
        <v>5.7873077721167258E-4</v>
      </c>
      <c r="AB32" s="140">
        <f t="shared" si="11"/>
        <v>5.1191415905946778E-4</v>
      </c>
      <c r="AC32" s="140">
        <f t="shared" si="11"/>
        <v>4.8939866537636787E-4</v>
      </c>
      <c r="AD32" s="140">
        <f t="shared" si="11"/>
        <v>4.5706608708260367E-4</v>
      </c>
      <c r="AE32" s="140">
        <f t="shared" si="11"/>
        <v>4.0064886917489994E-4</v>
      </c>
      <c r="AF32" s="140">
        <f t="shared" si="11"/>
        <v>3.7918767913366425E-4</v>
      </c>
      <c r="AG32" s="140">
        <f t="shared" si="11"/>
        <v>3.5055472681422674E-4</v>
      </c>
      <c r="AH32" s="140">
        <f t="shared" si="11"/>
        <v>3.3863848806222165E-4</v>
      </c>
      <c r="AI32" s="140">
        <f t="shared" si="11"/>
        <v>3.2627834810915646E-4</v>
      </c>
      <c r="AJ32" s="140">
        <f t="shared" si="11"/>
        <v>3.1849418230725881E-4</v>
      </c>
      <c r="AK32" s="140">
        <f t="shared" si="11"/>
        <v>3.0286863819751683E-4</v>
      </c>
      <c r="AL32" s="140">
        <f t="shared" si="11"/>
        <v>2.8869111248729692E-4</v>
      </c>
      <c r="AM32" s="140">
        <f t="shared" si="11"/>
        <v>2.8839026606635549E-4</v>
      </c>
      <c r="AN32" s="140">
        <f t="shared" si="11"/>
        <v>2.9031473725546893E-4</v>
      </c>
      <c r="AO32" s="140">
        <f t="shared" si="11"/>
        <v>2.8297191398600897E-4</v>
      </c>
      <c r="AP32" s="140">
        <f t="shared" si="11"/>
        <v>3.0288846226333191E-4</v>
      </c>
      <c r="AQ32" s="140">
        <f t="shared" si="11"/>
        <v>3.000205458118449E-4</v>
      </c>
      <c r="AR32" s="140">
        <f t="shared" si="17"/>
        <v>3.0889897230635587E-4</v>
      </c>
      <c r="AS32" s="140">
        <f t="shared" si="17"/>
        <v>3.016561596328488E-4</v>
      </c>
      <c r="AT32" s="140">
        <f t="shared" si="18"/>
        <v>2.964869656893431E-4</v>
      </c>
      <c r="AU32" s="140">
        <f t="shared" si="18"/>
        <v>2.7830758404712489E-4</v>
      </c>
      <c r="AV32" s="140">
        <f t="shared" si="19"/>
        <v>2.7416042306643238E-4</v>
      </c>
      <c r="AW32" s="140">
        <f t="shared" si="19"/>
        <v>2.5247382557601453E-4</v>
      </c>
      <c r="AX32" s="140">
        <f t="shared" si="13"/>
        <v>2.4818730209830533E-4</v>
      </c>
      <c r="AY32" s="140">
        <f t="shared" si="13"/>
        <v>2.4415406742668507E-4</v>
      </c>
      <c r="AZ32" s="143">
        <f t="shared" si="14"/>
        <v>2.4431031858196601E-4</v>
      </c>
      <c r="BA32" s="140">
        <f t="shared" si="14"/>
        <v>3.0158362761416432E-4</v>
      </c>
      <c r="BB32" s="140">
        <f t="shared" si="14"/>
        <v>2.9572414577362481E-4</v>
      </c>
      <c r="BC32" s="140">
        <f t="shared" si="14"/>
        <v>3.0308220977885269E-4</v>
      </c>
      <c r="BD32" s="140">
        <f t="shared" si="15"/>
        <v>2.8718596771742613E-4</v>
      </c>
      <c r="BE32" s="143">
        <f t="shared" si="15"/>
        <v>2.9299811190563519E-4</v>
      </c>
      <c r="BF32" s="143">
        <f t="shared" ref="BF32:BG32" si="28">+BF18/BF$12</f>
        <v>2.875799616395038E-4</v>
      </c>
      <c r="BG32" s="143">
        <f t="shared" si="28"/>
        <v>2.7311986136624265E-4</v>
      </c>
      <c r="BH32" s="2229">
        <f t="shared" ref="BH32" si="29">+BH18/BH$12</f>
        <v>2.696207584360912E-4</v>
      </c>
    </row>
    <row r="33" spans="1:60" s="130" customFormat="1" ht="15" customHeight="1">
      <c r="A33" s="127"/>
      <c r="V33" s="1141"/>
      <c r="W33" s="1164" t="s">
        <v>146</v>
      </c>
      <c r="X33" s="1432"/>
      <c r="Y33" s="1801"/>
      <c r="Z33" s="2237" t="s">
        <v>301</v>
      </c>
      <c r="AA33" s="2218">
        <f t="shared" si="11"/>
        <v>0.22552416105364101</v>
      </c>
      <c r="AB33" s="141">
        <f t="shared" si="11"/>
        <v>0.21795423101542322</v>
      </c>
      <c r="AC33" s="141">
        <f t="shared" si="11"/>
        <v>0.23122966576092532</v>
      </c>
      <c r="AD33" s="141">
        <f t="shared" si="11"/>
        <v>0.23877612713563642</v>
      </c>
      <c r="AE33" s="141">
        <f t="shared" si="11"/>
        <v>0.24118045158119922</v>
      </c>
      <c r="AF33" s="141">
        <f t="shared" si="11"/>
        <v>0.23727118054478383</v>
      </c>
      <c r="AG33" s="141">
        <f t="shared" si="11"/>
        <v>0.2476143806535985</v>
      </c>
      <c r="AH33" s="141">
        <f t="shared" si="11"/>
        <v>0.23911927059598542</v>
      </c>
      <c r="AI33" s="141">
        <f t="shared" si="11"/>
        <v>0.25512629137112347</v>
      </c>
      <c r="AJ33" s="141">
        <f t="shared" si="11"/>
        <v>0.25954059472810098</v>
      </c>
      <c r="AK33" s="141">
        <f t="shared" si="11"/>
        <v>0.26593705349451741</v>
      </c>
      <c r="AL33" s="141">
        <f t="shared" si="11"/>
        <v>0.26932369563944136</v>
      </c>
      <c r="AM33" s="141">
        <f t="shared" si="11"/>
        <v>0.26670923796339735</v>
      </c>
      <c r="AN33" s="141">
        <f t="shared" si="11"/>
        <v>0.27239702791793802</v>
      </c>
      <c r="AO33" s="141">
        <f t="shared" si="11"/>
        <v>0.27154793853014475</v>
      </c>
      <c r="AP33" s="141">
        <f t="shared" si="11"/>
        <v>0.26752527191193731</v>
      </c>
      <c r="AQ33" s="141">
        <f t="shared" si="11"/>
        <v>0.27790321030996845</v>
      </c>
      <c r="AR33" s="141">
        <f t="shared" si="17"/>
        <v>0.26517003028420016</v>
      </c>
      <c r="AS33" s="141">
        <f t="shared" si="17"/>
        <v>0.27409466509957786</v>
      </c>
      <c r="AT33" s="141">
        <f t="shared" si="18"/>
        <v>0.2723490404027924</v>
      </c>
      <c r="AU33" s="141">
        <f t="shared" si="18"/>
        <v>0.25531096837743933</v>
      </c>
      <c r="AV33" s="141">
        <f t="shared" si="19"/>
        <v>0.23729972990621906</v>
      </c>
      <c r="AW33" s="141">
        <f t="shared" si="19"/>
        <v>0.22448800418685685</v>
      </c>
      <c r="AX33" s="141">
        <f t="shared" si="13"/>
        <v>0.21784777567861577</v>
      </c>
      <c r="AY33" s="141">
        <f t="shared" si="13"/>
        <v>0.21693151740191732</v>
      </c>
      <c r="AZ33" s="142">
        <f t="shared" si="14"/>
        <v>0.22705749488683016</v>
      </c>
      <c r="BA33" s="141">
        <f t="shared" si="14"/>
        <v>0.22497364328544589</v>
      </c>
      <c r="BB33" s="141">
        <f t="shared" si="14"/>
        <v>0.22417927596534715</v>
      </c>
      <c r="BC33" s="141">
        <f t="shared" si="14"/>
        <v>0.25075296293435412</v>
      </c>
      <c r="BD33" s="141">
        <f t="shared" si="15"/>
        <v>0.25213898261674672</v>
      </c>
      <c r="BE33" s="142">
        <f t="shared" si="15"/>
        <v>0.21553485730199728</v>
      </c>
      <c r="BF33" s="142">
        <f t="shared" ref="BF33:BG33" si="30">+BF19/BF$12</f>
        <v>0.22678278186830661</v>
      </c>
      <c r="BG33" s="142">
        <f t="shared" si="30"/>
        <v>0.23910268518654679</v>
      </c>
      <c r="BH33" s="2228">
        <f t="shared" ref="BH33" si="31">+BH19/BH$12</f>
        <v>0.25355879532369341</v>
      </c>
    </row>
    <row r="34" spans="1:60" s="130" customFormat="1" ht="15" customHeight="1">
      <c r="A34" s="127"/>
      <c r="V34" s="1141"/>
      <c r="W34" s="1164" t="s">
        <v>147</v>
      </c>
      <c r="X34" s="1432"/>
      <c r="Y34" s="1801"/>
      <c r="Z34" s="2237" t="s">
        <v>302</v>
      </c>
      <c r="AA34" s="2218">
        <f t="shared" si="11"/>
        <v>3.6198036299964431E-2</v>
      </c>
      <c r="AB34" s="141">
        <f t="shared" si="11"/>
        <v>3.8921641783992107E-2</v>
      </c>
      <c r="AC34" s="141">
        <f t="shared" si="11"/>
        <v>4.4539980248263722E-2</v>
      </c>
      <c r="AD34" s="141">
        <f t="shared" si="11"/>
        <v>5.063023574379124E-2</v>
      </c>
      <c r="AE34" s="141">
        <f t="shared" si="11"/>
        <v>5.5804781169383422E-2</v>
      </c>
      <c r="AF34" s="141">
        <f t="shared" si="11"/>
        <v>5.7040833952631008E-2</v>
      </c>
      <c r="AG34" s="141">
        <f t="shared" si="11"/>
        <v>5.9907634815213898E-2</v>
      </c>
      <c r="AH34" s="141">
        <f t="shared" si="11"/>
        <v>5.5701071819186723E-2</v>
      </c>
      <c r="AI34" s="141">
        <f t="shared" si="11"/>
        <v>5.6079787245066952E-2</v>
      </c>
      <c r="AJ34" s="141">
        <f t="shared" si="11"/>
        <v>5.3094675359594383E-2</v>
      </c>
      <c r="AK34" s="141">
        <f t="shared" si="11"/>
        <v>4.8022875430109517E-2</v>
      </c>
      <c r="AL34" s="141">
        <f t="shared" si="11"/>
        <v>4.5406315708748785E-2</v>
      </c>
      <c r="AM34" s="141">
        <f t="shared" si="11"/>
        <v>3.893995124683932E-2</v>
      </c>
      <c r="AN34" s="141">
        <f t="shared" si="11"/>
        <v>3.4945801623447265E-2</v>
      </c>
      <c r="AO34" s="141">
        <f t="shared" si="11"/>
        <v>3.2381049576833666E-2</v>
      </c>
      <c r="AP34" s="141">
        <f t="shared" si="11"/>
        <v>2.7819941957440204E-2</v>
      </c>
      <c r="AQ34" s="141">
        <f t="shared" si="11"/>
        <v>2.3328456858225911E-2</v>
      </c>
      <c r="AR34" s="141">
        <f t="shared" si="17"/>
        <v>1.869989209458519E-2</v>
      </c>
      <c r="AS34" s="141">
        <f t="shared" si="17"/>
        <v>1.6067920221907915E-2</v>
      </c>
      <c r="AT34" s="141">
        <f t="shared" si="18"/>
        <v>1.2971399998194714E-2</v>
      </c>
      <c r="AU34" s="141">
        <f t="shared" si="18"/>
        <v>1.1216641624483872E-2</v>
      </c>
      <c r="AV34" s="141">
        <f t="shared" si="19"/>
        <v>1.0165658280350874E-2</v>
      </c>
      <c r="AW34" s="140">
        <f t="shared" si="19"/>
        <v>8.7879716344906929E-3</v>
      </c>
      <c r="AX34" s="140">
        <f t="shared" si="13"/>
        <v>8.925164666586119E-3</v>
      </c>
      <c r="AY34" s="140">
        <f t="shared" si="13"/>
        <v>9.0009250477454932E-3</v>
      </c>
      <c r="AZ34" s="143">
        <f t="shared" si="14"/>
        <v>9.9426261352019603E-3</v>
      </c>
      <c r="BA34" s="140">
        <f t="shared" si="14"/>
        <v>9.9501512183238668E-3</v>
      </c>
      <c r="BB34" s="141">
        <f t="shared" si="14"/>
        <v>1.0379267571421774E-2</v>
      </c>
      <c r="BC34" s="141">
        <f t="shared" si="14"/>
        <v>1.230304763521483E-2</v>
      </c>
      <c r="BD34" s="141">
        <f t="shared" si="15"/>
        <v>1.3330941139207707E-2</v>
      </c>
      <c r="BE34" s="142">
        <f t="shared" si="15"/>
        <v>1.0804206774398865E-2</v>
      </c>
      <c r="BF34" s="142">
        <f t="shared" ref="BF34:BG34" si="32">+BF20/BF$12</f>
        <v>1.2360639764458189E-2</v>
      </c>
      <c r="BG34" s="142">
        <f t="shared" si="32"/>
        <v>1.3459092198965038E-2</v>
      </c>
      <c r="BH34" s="2228">
        <f t="shared" ref="BH34" si="33">+BH20/BH$12</f>
        <v>1.5310808007449002E-2</v>
      </c>
    </row>
    <row r="35" spans="1:60" s="130" customFormat="1" ht="15" customHeight="1">
      <c r="A35" s="127"/>
      <c r="V35" s="1141"/>
      <c r="W35" s="1144" t="s">
        <v>480</v>
      </c>
      <c r="X35" s="1432"/>
      <c r="Y35" s="1801"/>
      <c r="Z35" s="2238" t="s">
        <v>303</v>
      </c>
      <c r="AA35" s="2218">
        <f t="shared" si="11"/>
        <v>5.9891659983755584E-2</v>
      </c>
      <c r="AB35" s="141">
        <f t="shared" si="11"/>
        <v>6.0437168625838103E-2</v>
      </c>
      <c r="AC35" s="141">
        <f t="shared" si="11"/>
        <v>5.7033612057277638E-2</v>
      </c>
      <c r="AD35" s="141">
        <f t="shared" si="11"/>
        <v>5.5985905714569954E-2</v>
      </c>
      <c r="AE35" s="141">
        <f t="shared" si="11"/>
        <v>5.4181726513304149E-2</v>
      </c>
      <c r="AF35" s="141">
        <f t="shared" si="11"/>
        <v>5.4697761005793252E-2</v>
      </c>
      <c r="AG35" s="141">
        <f t="shared" si="11"/>
        <v>5.4566471175246586E-2</v>
      </c>
      <c r="AH35" s="141">
        <f t="shared" si="11"/>
        <v>5.8411337411285694E-2</v>
      </c>
      <c r="AI35" s="141">
        <f t="shared" si="11"/>
        <v>5.8200183031576612E-2</v>
      </c>
      <c r="AJ35" s="141">
        <f t="shared" si="11"/>
        <v>5.6909869554224023E-2</v>
      </c>
      <c r="AK35" s="141">
        <f t="shared" si="11"/>
        <v>5.7673534917756772E-2</v>
      </c>
      <c r="AL35" s="141">
        <f t="shared" si="11"/>
        <v>5.9563833572918577E-2</v>
      </c>
      <c r="AM35" s="141">
        <f t="shared" si="11"/>
        <v>5.8107016177755211E-2</v>
      </c>
      <c r="AN35" s="141">
        <f t="shared" si="11"/>
        <v>5.8134051997651454E-2</v>
      </c>
      <c r="AO35" s="141">
        <f t="shared" si="11"/>
        <v>5.5655901482283963E-2</v>
      </c>
      <c r="AP35" s="141">
        <f t="shared" si="11"/>
        <v>5.1446467162867902E-2</v>
      </c>
      <c r="AQ35" s="141">
        <f t="shared" si="11"/>
        <v>4.9158246716166074E-2</v>
      </c>
      <c r="AR35" s="141">
        <f t="shared" si="17"/>
        <v>4.6031106285787667E-2</v>
      </c>
      <c r="AS35" s="141">
        <f t="shared" si="17"/>
        <v>4.5741760671477144E-2</v>
      </c>
      <c r="AT35" s="141">
        <f t="shared" si="18"/>
        <v>3.9618815924287815E-2</v>
      </c>
      <c r="AU35" s="141">
        <f t="shared" si="18"/>
        <v>3.6101356195647007E-2</v>
      </c>
      <c r="AV35" s="141">
        <f t="shared" si="19"/>
        <v>3.7799351286316611E-2</v>
      </c>
      <c r="AW35" s="141">
        <f t="shared" si="19"/>
        <v>3.5492042050422223E-2</v>
      </c>
      <c r="AX35" s="141">
        <f t="shared" si="13"/>
        <v>3.3467857775000664E-2</v>
      </c>
      <c r="AY35" s="141">
        <f t="shared" si="13"/>
        <v>3.1565903935185914E-2</v>
      </c>
      <c r="AZ35" s="142">
        <f t="shared" si="14"/>
        <v>3.2205442561113608E-2</v>
      </c>
      <c r="BA35" s="141">
        <f t="shared" si="14"/>
        <v>3.3087251436447813E-2</v>
      </c>
      <c r="BB35" s="141">
        <f t="shared" si="14"/>
        <v>3.3372106543601156E-2</v>
      </c>
      <c r="BC35" s="141">
        <f t="shared" si="14"/>
        <v>3.6423841604852333E-2</v>
      </c>
      <c r="BD35" s="141">
        <f t="shared" si="15"/>
        <v>3.8516442449282581E-2</v>
      </c>
      <c r="BE35" s="142">
        <f t="shared" si="15"/>
        <v>3.9459988429853272E-2</v>
      </c>
      <c r="BF35" s="142">
        <f t="shared" ref="BF35:BG35" si="34">+BF21/BF$12</f>
        <v>3.9684777103974875E-2</v>
      </c>
      <c r="BG35" s="142">
        <f t="shared" si="34"/>
        <v>3.8638656591850527E-2</v>
      </c>
      <c r="BH35" s="2228">
        <f t="shared" ref="BH35" si="35">+BH21/BH$12</f>
        <v>3.9428058896742731E-2</v>
      </c>
    </row>
    <row r="36" spans="1:60" s="130" customFormat="1" ht="15" customHeight="1" thickBot="1">
      <c r="A36" s="127"/>
      <c r="V36" s="1145"/>
      <c r="W36" s="1146" t="s">
        <v>148</v>
      </c>
      <c r="X36" s="1432"/>
      <c r="Y36" s="1806"/>
      <c r="Z36" s="2239" t="s">
        <v>661</v>
      </c>
      <c r="AA36" s="2231">
        <f t="shared" si="11"/>
        <v>1.143377076065155E-2</v>
      </c>
      <c r="AB36" s="2232">
        <f t="shared" si="11"/>
        <v>1.4221435650593223E-2</v>
      </c>
      <c r="AC36" s="2232">
        <f t="shared" si="11"/>
        <v>1.6034747280613108E-2</v>
      </c>
      <c r="AD36" s="2232">
        <f t="shared" si="11"/>
        <v>1.7002862950422797E-2</v>
      </c>
      <c r="AE36" s="2232">
        <f t="shared" si="11"/>
        <v>2.0074707386467057E-2</v>
      </c>
      <c r="AF36" s="2232">
        <f t="shared" si="11"/>
        <v>2.091811558361659E-2</v>
      </c>
      <c r="AG36" s="2232">
        <f t="shared" si="11"/>
        <v>1.8833247631194937E-2</v>
      </c>
      <c r="AH36" s="2232">
        <f t="shared" si="11"/>
        <v>1.8030275355199857E-2</v>
      </c>
      <c r="AI36" s="2232">
        <f t="shared" si="11"/>
        <v>1.6602396959123304E-2</v>
      </c>
      <c r="AJ36" s="2232">
        <f t="shared" si="11"/>
        <v>1.537317282965304E-2</v>
      </c>
      <c r="AK36" s="2232">
        <f t="shared" si="11"/>
        <v>1.4527912309293168E-2</v>
      </c>
      <c r="AL36" s="2232">
        <f t="shared" si="11"/>
        <v>1.3908744696392101E-2</v>
      </c>
      <c r="AM36" s="2232">
        <f t="shared" si="11"/>
        <v>1.3770086229429332E-2</v>
      </c>
      <c r="AN36" s="2232">
        <f t="shared" si="11"/>
        <v>1.3747267156398912E-2</v>
      </c>
      <c r="AO36" s="2232">
        <f t="shared" si="11"/>
        <v>1.3159514511484833E-2</v>
      </c>
      <c r="AP36" s="2232">
        <f t="shared" si="11"/>
        <v>1.2789285500536686E-2</v>
      </c>
      <c r="AQ36" s="2232">
        <f t="shared" si="11"/>
        <v>1.3041314082933483E-2</v>
      </c>
      <c r="AR36" s="2232">
        <f t="shared" si="17"/>
        <v>1.3885715594957675E-2</v>
      </c>
      <c r="AS36" s="2232">
        <f t="shared" si="17"/>
        <v>1.6698382714004822E-2</v>
      </c>
      <c r="AT36" s="2232">
        <f t="shared" si="18"/>
        <v>1.864400737641559E-2</v>
      </c>
      <c r="AU36" s="2232">
        <f t="shared" si="18"/>
        <v>1.7425054256858512E-2</v>
      </c>
      <c r="AV36" s="2232">
        <f t="shared" si="19"/>
        <v>1.8344203358948635E-2</v>
      </c>
      <c r="AW36" s="2232">
        <f t="shared" si="19"/>
        <v>2.216524638352356E-2</v>
      </c>
      <c r="AX36" s="2232">
        <f t="shared" si="13"/>
        <v>1.91075512752251E-2</v>
      </c>
      <c r="AY36" s="2232">
        <f t="shared" si="13"/>
        <v>2.0236806795309367E-2</v>
      </c>
      <c r="AZ36" s="2233">
        <f t="shared" si="14"/>
        <v>1.8764303505052031E-2</v>
      </c>
      <c r="BA36" s="2232">
        <f t="shared" si="14"/>
        <v>1.8402581048112317E-2</v>
      </c>
      <c r="BB36" s="2232">
        <f t="shared" si="14"/>
        <v>1.8642011433588297E-2</v>
      </c>
      <c r="BC36" s="2232">
        <f t="shared" si="14"/>
        <v>2.1991821192249062E-2</v>
      </c>
      <c r="BD36" s="2232">
        <f t="shared" si="15"/>
        <v>2.0968630411496426E-2</v>
      </c>
      <c r="BE36" s="2233">
        <f t="shared" si="15"/>
        <v>1.8019767157880832E-2</v>
      </c>
      <c r="BF36" s="2233">
        <f t="shared" ref="BF36:BG36" si="36">+BF22/BF$12</f>
        <v>1.6635059519140859E-2</v>
      </c>
      <c r="BG36" s="2233">
        <f t="shared" si="36"/>
        <v>2.0381805878024718E-2</v>
      </c>
      <c r="BH36" s="2234">
        <f t="shared" ref="BH36" si="37">+BH22/BH$12</f>
        <v>2.004310945002552E-2</v>
      </c>
    </row>
    <row r="37" spans="1:60">
      <c r="X37" s="1432"/>
    </row>
    <row r="38" spans="1:60" ht="18.75" customHeight="1" thickBot="1">
      <c r="V38" s="122" t="s">
        <v>821</v>
      </c>
      <c r="Y38" s="1821" t="s">
        <v>995</v>
      </c>
      <c r="Z38" s="1821"/>
    </row>
    <row r="39" spans="1:60" ht="15.75" thickBot="1">
      <c r="V39" s="1148" t="s">
        <v>138</v>
      </c>
      <c r="W39" s="1149"/>
      <c r="Y39" s="1148" t="s">
        <v>311</v>
      </c>
      <c r="Z39" s="1149"/>
      <c r="AA39" s="1160">
        <v>1990</v>
      </c>
      <c r="AB39" s="1161">
        <v>1991</v>
      </c>
      <c r="AC39" s="1161">
        <v>1992</v>
      </c>
      <c r="AD39" s="1161">
        <v>1993</v>
      </c>
      <c r="AE39" s="1161">
        <v>1994</v>
      </c>
      <c r="AF39" s="1161">
        <v>1995</v>
      </c>
      <c r="AG39" s="1161">
        <v>1996</v>
      </c>
      <c r="AH39" s="1161">
        <v>1997</v>
      </c>
      <c r="AI39" s="1161">
        <v>1998</v>
      </c>
      <c r="AJ39" s="1161">
        <v>1999</v>
      </c>
      <c r="AK39" s="1161">
        <v>2000</v>
      </c>
      <c r="AL39" s="1161">
        <v>2001</v>
      </c>
      <c r="AM39" s="1161">
        <v>2002</v>
      </c>
      <c r="AN39" s="1161">
        <v>2003</v>
      </c>
      <c r="AO39" s="1161">
        <v>2004</v>
      </c>
      <c r="AP39" s="1161">
        <v>2005</v>
      </c>
      <c r="AQ39" s="1161">
        <v>2006</v>
      </c>
      <c r="AR39" s="1161">
        <v>2007</v>
      </c>
      <c r="AS39" s="1161">
        <v>2008</v>
      </c>
      <c r="AT39" s="1161">
        <v>2009</v>
      </c>
      <c r="AU39" s="1161">
        <f t="shared" ref="AU39:BB39" si="38">AT39+1</f>
        <v>2010</v>
      </c>
      <c r="AV39" s="1161">
        <f t="shared" si="38"/>
        <v>2011</v>
      </c>
      <c r="AW39" s="1161">
        <f t="shared" si="38"/>
        <v>2012</v>
      </c>
      <c r="AX39" s="1161">
        <f t="shared" si="38"/>
        <v>2013</v>
      </c>
      <c r="AY39" s="1161">
        <f t="shared" si="38"/>
        <v>2014</v>
      </c>
      <c r="AZ39" s="1161">
        <f t="shared" si="38"/>
        <v>2015</v>
      </c>
      <c r="BA39" s="1161">
        <f t="shared" si="38"/>
        <v>2016</v>
      </c>
      <c r="BB39" s="1161">
        <f t="shared" si="38"/>
        <v>2017</v>
      </c>
      <c r="BC39" s="1161">
        <f t="shared" ref="BC39:BH39" si="39">BB39+1</f>
        <v>2018</v>
      </c>
      <c r="BD39" s="1161">
        <f t="shared" si="39"/>
        <v>2019</v>
      </c>
      <c r="BE39" s="1161">
        <f t="shared" si="39"/>
        <v>2020</v>
      </c>
      <c r="BF39" s="1161">
        <f t="shared" si="39"/>
        <v>2021</v>
      </c>
      <c r="BG39" s="1463">
        <f t="shared" si="39"/>
        <v>2022</v>
      </c>
      <c r="BH39" s="1162">
        <f t="shared" si="39"/>
        <v>2023</v>
      </c>
    </row>
    <row r="40" spans="1:60" s="130" customFormat="1" ht="15" customHeight="1">
      <c r="A40" s="127"/>
      <c r="V40" s="1141" t="s">
        <v>140</v>
      </c>
      <c r="W40" s="1166"/>
      <c r="X40" s="1432"/>
      <c r="Y40" s="1801" t="s">
        <v>0</v>
      </c>
      <c r="Z40" s="1812"/>
      <c r="AA40" s="1157">
        <v>4525.3137753801102</v>
      </c>
      <c r="AB40" s="1158">
        <v>4525.3672186051926</v>
      </c>
      <c r="AC40" s="1158">
        <v>4799.3385522633725</v>
      </c>
      <c r="AD40" s="1158">
        <v>4838.8455944873749</v>
      </c>
      <c r="AE40" s="1158">
        <v>5138.9135504794995</v>
      </c>
      <c r="AF40" s="1158">
        <v>5139.1086787748327</v>
      </c>
      <c r="AG40" s="1158">
        <v>5241.5658240424364</v>
      </c>
      <c r="AH40" s="1158">
        <v>4932.8249836013701</v>
      </c>
      <c r="AI40" s="1158">
        <v>4923.0711365589304</v>
      </c>
      <c r="AJ40" s="1158">
        <v>5098.6459515809402</v>
      </c>
      <c r="AK40" s="1158">
        <v>5155.4653371950153</v>
      </c>
      <c r="AL40" s="1158">
        <v>5027.1773082299605</v>
      </c>
      <c r="AM40" s="1158">
        <v>5194.85167562894</v>
      </c>
      <c r="AN40" s="1158">
        <v>5203.0582870303506</v>
      </c>
      <c r="AO40" s="1158">
        <v>5108.2672717778159</v>
      </c>
      <c r="AP40" s="1158">
        <v>5053.2290358144228</v>
      </c>
      <c r="AQ40" s="1158">
        <v>4773.8768699883531</v>
      </c>
      <c r="AR40" s="1158">
        <v>4919.8103462676272</v>
      </c>
      <c r="AS40" s="1158">
        <v>4782.916238625884</v>
      </c>
      <c r="AT40" s="1158">
        <v>4554.9560874380913</v>
      </c>
      <c r="AU40" s="1158">
        <v>4813.1989221721478</v>
      </c>
      <c r="AV40" s="1158">
        <v>4993.0433073661316</v>
      </c>
      <c r="AW40" s="1158">
        <v>5282.5191895987746</v>
      </c>
      <c r="AX40" s="1158">
        <v>5195.3565948653641</v>
      </c>
      <c r="AY40" s="1158">
        <v>4853.7903367675453</v>
      </c>
      <c r="AZ40" s="1158">
        <v>4600.3532967035653</v>
      </c>
      <c r="BA40" s="1158">
        <v>4405.3010847441674</v>
      </c>
      <c r="BB40" s="1158">
        <v>4463.2620628862951</v>
      </c>
      <c r="BC40" s="1158">
        <v>4035.5162867324389</v>
      </c>
      <c r="BD40" s="1158">
        <v>3944.6114100718642</v>
      </c>
      <c r="BE40" s="1158">
        <v>3940.6798697059421</v>
      </c>
      <c r="BF40" s="1158">
        <v>3809.5787985995371</v>
      </c>
      <c r="BG40" s="1464">
        <v>3810.8339639887449</v>
      </c>
      <c r="BH40" s="1159">
        <v>3608.2501017415557</v>
      </c>
    </row>
    <row r="41" spans="1:60" s="130" customFormat="1" ht="15" customHeight="1">
      <c r="A41" s="127"/>
      <c r="V41" s="1141"/>
      <c r="W41" s="1163" t="s">
        <v>150</v>
      </c>
      <c r="X41" s="1432"/>
      <c r="Y41" s="1801"/>
      <c r="Z41" s="2053" t="s">
        <v>304</v>
      </c>
      <c r="AA41" s="1167">
        <v>659.1477114609728</v>
      </c>
      <c r="AB41" s="137">
        <v>658.84759326769438</v>
      </c>
      <c r="AC41" s="137">
        <v>698.27859684511702</v>
      </c>
      <c r="AD41" s="137">
        <v>719.42449612561381</v>
      </c>
      <c r="AE41" s="137">
        <v>720.15743656504776</v>
      </c>
      <c r="AF41" s="137">
        <v>751.22718440060714</v>
      </c>
      <c r="AG41" s="137">
        <v>778.26555501446376</v>
      </c>
      <c r="AH41" s="137">
        <v>733.77782134481754</v>
      </c>
      <c r="AI41" s="137">
        <v>720.80368546126181</v>
      </c>
      <c r="AJ41" s="137">
        <v>750.67792838450589</v>
      </c>
      <c r="AK41" s="137">
        <v>798.1473254000631</v>
      </c>
      <c r="AL41" s="137">
        <v>754.4205358576155</v>
      </c>
      <c r="AM41" s="137">
        <v>801.35067871728336</v>
      </c>
      <c r="AN41" s="137">
        <v>747.83101261839283</v>
      </c>
      <c r="AO41" s="137">
        <v>775.32259637570974</v>
      </c>
      <c r="AP41" s="137">
        <v>807.11024816185261</v>
      </c>
      <c r="AQ41" s="137">
        <v>740.56474687490754</v>
      </c>
      <c r="AR41" s="137">
        <v>752.11089841669798</v>
      </c>
      <c r="AS41" s="137">
        <v>712.79587767618682</v>
      </c>
      <c r="AT41" s="137">
        <v>706.0213221283891</v>
      </c>
      <c r="AU41" s="137">
        <v>769.12840999083687</v>
      </c>
      <c r="AV41" s="137">
        <v>790.93992299109709</v>
      </c>
      <c r="AW41" s="137">
        <v>812.83874770386797</v>
      </c>
      <c r="AX41" s="137">
        <v>798.00096224194294</v>
      </c>
      <c r="AY41" s="137">
        <v>752.51666857629004</v>
      </c>
      <c r="AZ41" s="137">
        <v>706.62212026843292</v>
      </c>
      <c r="BA41" s="137">
        <v>698.29745523722409</v>
      </c>
      <c r="BB41" s="137">
        <v>725.78509474997099</v>
      </c>
      <c r="BC41" s="137">
        <v>617.6932780395058</v>
      </c>
      <c r="BD41" s="137">
        <v>607.20583455401959</v>
      </c>
      <c r="BE41" s="137">
        <v>644.98170537466467</v>
      </c>
      <c r="BF41" s="137">
        <v>656.20774410219644</v>
      </c>
      <c r="BG41" s="1468">
        <v>613.15638675621972</v>
      </c>
      <c r="BH41" s="1168">
        <v>563.48287208833733</v>
      </c>
    </row>
    <row r="42" spans="1:60" s="130" customFormat="1" ht="15" customHeight="1">
      <c r="A42" s="127"/>
      <c r="V42" s="1141"/>
      <c r="W42" s="1164" t="s">
        <v>151</v>
      </c>
      <c r="X42" s="1432"/>
      <c r="Y42" s="1801"/>
      <c r="Z42" s="2054" t="s">
        <v>305</v>
      </c>
      <c r="AA42" s="1167">
        <v>92.242993513416224</v>
      </c>
      <c r="AB42" s="137">
        <v>92.386088593195907</v>
      </c>
      <c r="AC42" s="137">
        <v>95.38717482636342</v>
      </c>
      <c r="AD42" s="137">
        <v>89.797772699757914</v>
      </c>
      <c r="AE42" s="137">
        <v>101.5461144820182</v>
      </c>
      <c r="AF42" s="137">
        <v>98.43171576390418</v>
      </c>
      <c r="AG42" s="137">
        <v>97.103001242068231</v>
      </c>
      <c r="AH42" s="137">
        <v>94.097755343039424</v>
      </c>
      <c r="AI42" s="137">
        <v>90.735022453951146</v>
      </c>
      <c r="AJ42" s="137">
        <v>96.06610890095979</v>
      </c>
      <c r="AK42" s="137">
        <v>94.419431558900854</v>
      </c>
      <c r="AL42" s="137">
        <v>94.708560664996284</v>
      </c>
      <c r="AM42" s="137">
        <v>101.45071096780927</v>
      </c>
      <c r="AN42" s="137">
        <v>106.04370251365064</v>
      </c>
      <c r="AO42" s="137">
        <v>105.26838520877612</v>
      </c>
      <c r="AP42" s="137">
        <v>105.45640811332409</v>
      </c>
      <c r="AQ42" s="137">
        <v>99.828698837078903</v>
      </c>
      <c r="AR42" s="137">
        <v>112.15909994285254</v>
      </c>
      <c r="AS42" s="137">
        <v>109.33576498102032</v>
      </c>
      <c r="AT42" s="137">
        <v>104.23115360133801</v>
      </c>
      <c r="AU42" s="137">
        <v>117.6951270163059</v>
      </c>
      <c r="AV42" s="137">
        <v>129.42625560468696</v>
      </c>
      <c r="AW42" s="137">
        <v>143.49397499753087</v>
      </c>
      <c r="AX42" s="137">
        <v>143.57872384909516</v>
      </c>
      <c r="AY42" s="137">
        <v>130.99253102191636</v>
      </c>
      <c r="AZ42" s="137">
        <v>119.44766285060072</v>
      </c>
      <c r="BA42" s="137">
        <v>110.49732145845208</v>
      </c>
      <c r="BB42" s="137">
        <v>107.5852982601192</v>
      </c>
      <c r="BC42" s="137">
        <v>89.837956504322548</v>
      </c>
      <c r="BD42" s="137">
        <v>83.568556580128458</v>
      </c>
      <c r="BE42" s="137">
        <v>87.278311463374123</v>
      </c>
      <c r="BF42" s="137">
        <v>85.745824383351746</v>
      </c>
      <c r="BG42" s="1468">
        <v>115.94271465529025</v>
      </c>
      <c r="BH42" s="1168">
        <v>106.96305241229095</v>
      </c>
    </row>
    <row r="43" spans="1:60" s="130" customFormat="1" ht="15" customHeight="1">
      <c r="A43" s="127"/>
      <c r="V43" s="1141"/>
      <c r="W43" s="1165" t="s">
        <v>152</v>
      </c>
      <c r="X43" s="1432"/>
      <c r="Y43" s="1801"/>
      <c r="Z43" s="2055" t="s">
        <v>306</v>
      </c>
      <c r="AA43" s="1167">
        <v>833.22863215873463</v>
      </c>
      <c r="AB43" s="137">
        <v>832.90780407400837</v>
      </c>
      <c r="AC43" s="137">
        <v>845.90940924169468</v>
      </c>
      <c r="AD43" s="137">
        <v>857.85086887553871</v>
      </c>
      <c r="AE43" s="137">
        <v>835.40468390686135</v>
      </c>
      <c r="AF43" s="137">
        <v>850.31865309905061</v>
      </c>
      <c r="AG43" s="137">
        <v>848.02979262811994</v>
      </c>
      <c r="AH43" s="137">
        <v>800.05899655189876</v>
      </c>
      <c r="AI43" s="137">
        <v>782.34032800140335</v>
      </c>
      <c r="AJ43" s="137">
        <v>786.73585598200418</v>
      </c>
      <c r="AK43" s="137">
        <v>791.45150933031027</v>
      </c>
      <c r="AL43" s="137">
        <v>754.89183746291542</v>
      </c>
      <c r="AM43" s="137">
        <v>772.25231839425328</v>
      </c>
      <c r="AN43" s="137">
        <v>758.00351052085841</v>
      </c>
      <c r="AO43" s="137">
        <v>733.93954039283472</v>
      </c>
      <c r="AP43" s="137">
        <v>739.13119368320156</v>
      </c>
      <c r="AQ43" s="137">
        <v>699.58917542017957</v>
      </c>
      <c r="AR43" s="137">
        <v>705.62932981529298</v>
      </c>
      <c r="AS43" s="137">
        <v>667.95906674511946</v>
      </c>
      <c r="AT43" s="137">
        <v>650.72295648583042</v>
      </c>
      <c r="AU43" s="137">
        <v>680.56413503480621</v>
      </c>
      <c r="AV43" s="137">
        <v>678.56779687831488</v>
      </c>
      <c r="AW43" s="137">
        <v>692.12152522831946</v>
      </c>
      <c r="AX43" s="137">
        <v>677.00345319529765</v>
      </c>
      <c r="AY43" s="137">
        <v>645.91509782407445</v>
      </c>
      <c r="AZ43" s="137">
        <v>611.18790948148478</v>
      </c>
      <c r="BA43" s="137">
        <v>598.33598221360751</v>
      </c>
      <c r="BB43" s="137">
        <v>619.79261946122938</v>
      </c>
      <c r="BC43" s="137">
        <v>547.95190300138677</v>
      </c>
      <c r="BD43" s="137">
        <v>551.25651807682641</v>
      </c>
      <c r="BE43" s="137">
        <v>576.36948303315819</v>
      </c>
      <c r="BF43" s="137">
        <v>540.690726375998</v>
      </c>
      <c r="BG43" s="1468">
        <v>499.07334417015971</v>
      </c>
      <c r="BH43" s="1168">
        <v>464.4940319313435</v>
      </c>
    </row>
    <row r="44" spans="1:60" s="130" customFormat="1" ht="15" customHeight="1">
      <c r="A44" s="127"/>
      <c r="V44" s="1141"/>
      <c r="W44" s="1164" t="s">
        <v>153</v>
      </c>
      <c r="X44" s="1432"/>
      <c r="Y44" s="1801"/>
      <c r="Z44" s="2054" t="s">
        <v>307</v>
      </c>
      <c r="AA44" s="1167">
        <v>239.10991225342102</v>
      </c>
      <c r="AB44" s="137">
        <v>242.24618362247739</v>
      </c>
      <c r="AC44" s="137">
        <v>245.62342635790796</v>
      </c>
      <c r="AD44" s="137">
        <v>248.78913992848064</v>
      </c>
      <c r="AE44" s="137">
        <v>249.32310886648091</v>
      </c>
      <c r="AF44" s="137">
        <v>251.81579943143444</v>
      </c>
      <c r="AG44" s="137">
        <v>250.6576897249839</v>
      </c>
      <c r="AH44" s="137">
        <v>240.07661261397357</v>
      </c>
      <c r="AI44" s="137">
        <v>237.72234255702747</v>
      </c>
      <c r="AJ44" s="137">
        <v>239.70602613969086</v>
      </c>
      <c r="AK44" s="137">
        <v>237.6565524065615</v>
      </c>
      <c r="AL44" s="137">
        <v>230.32333268065898</v>
      </c>
      <c r="AM44" s="137">
        <v>234.81560940865904</v>
      </c>
      <c r="AN44" s="137">
        <v>240.4100949616747</v>
      </c>
      <c r="AO44" s="137">
        <v>228.08688429198961</v>
      </c>
      <c r="AP44" s="137">
        <v>226.46187608420976</v>
      </c>
      <c r="AQ44" s="137">
        <v>218.99589234950014</v>
      </c>
      <c r="AR44" s="137">
        <v>226.82549108269268</v>
      </c>
      <c r="AS44" s="137">
        <v>216.77872090043971</v>
      </c>
      <c r="AT44" s="137">
        <v>210.05945384799887</v>
      </c>
      <c r="AU44" s="137">
        <v>222.54399477791327</v>
      </c>
      <c r="AV44" s="137">
        <v>227.12417230487284</v>
      </c>
      <c r="AW44" s="137">
        <v>242.55894275131186</v>
      </c>
      <c r="AX44" s="137">
        <v>243.99184825204566</v>
      </c>
      <c r="AY44" s="137">
        <v>234.70515627876509</v>
      </c>
      <c r="AZ44" s="137">
        <v>225.78902820945916</v>
      </c>
      <c r="BA44" s="137">
        <v>220.46881231330886</v>
      </c>
      <c r="BB44" s="137">
        <v>229.65439169916161</v>
      </c>
      <c r="BC44" s="137">
        <v>206.15352536317977</v>
      </c>
      <c r="BD44" s="137">
        <v>210.28786064769184</v>
      </c>
      <c r="BE44" s="137">
        <v>223.36997890744581</v>
      </c>
      <c r="BF44" s="137">
        <v>210.32994932631601</v>
      </c>
      <c r="BG44" s="1468">
        <v>209.02022820752839</v>
      </c>
      <c r="BH44" s="1168">
        <v>194.19568428640238</v>
      </c>
    </row>
    <row r="45" spans="1:60" s="130" customFormat="1" ht="15" customHeight="1">
      <c r="A45" s="127"/>
      <c r="V45" s="1141"/>
      <c r="W45" s="1165" t="s">
        <v>482</v>
      </c>
      <c r="X45" s="1432"/>
      <c r="Y45" s="1801"/>
      <c r="Z45" s="1816" t="s">
        <v>905</v>
      </c>
      <c r="AA45" s="1167">
        <v>1194.439506703957</v>
      </c>
      <c r="AB45" s="137">
        <v>1198.6642946513653</v>
      </c>
      <c r="AC45" s="137">
        <v>1239.9482574353926</v>
      </c>
      <c r="AD45" s="137">
        <v>1169.4092311205925</v>
      </c>
      <c r="AE45" s="137">
        <v>1324.7033754069951</v>
      </c>
      <c r="AF45" s="137">
        <v>1286.2156904746641</v>
      </c>
      <c r="AG45" s="137">
        <v>1270.8834414206547</v>
      </c>
      <c r="AH45" s="137">
        <v>1233.443549766868</v>
      </c>
      <c r="AI45" s="137">
        <v>1191.1216724358751</v>
      </c>
      <c r="AJ45" s="137">
        <v>1262.8978366012295</v>
      </c>
      <c r="AK45" s="137">
        <v>1242.9489291856833</v>
      </c>
      <c r="AL45" s="137">
        <v>1241.2697920425665</v>
      </c>
      <c r="AM45" s="137">
        <v>1323.7892695381947</v>
      </c>
      <c r="AN45" s="137">
        <v>1377.644616903958</v>
      </c>
      <c r="AO45" s="137">
        <v>1361.5718253023344</v>
      </c>
      <c r="AP45" s="137">
        <v>1358.0243289621658</v>
      </c>
      <c r="AQ45" s="137">
        <v>1279.9224234821577</v>
      </c>
      <c r="AR45" s="137">
        <v>1431.719945692389</v>
      </c>
      <c r="AS45" s="137">
        <v>1389.577491406764</v>
      </c>
      <c r="AT45" s="137">
        <v>1318.9145228346724</v>
      </c>
      <c r="AU45" s="137">
        <v>1482.7835890641661</v>
      </c>
      <c r="AV45" s="137">
        <v>1651.0525595241579</v>
      </c>
      <c r="AW45" s="137">
        <v>1854.645447596545</v>
      </c>
      <c r="AX45" s="137">
        <v>1881.4673180306938</v>
      </c>
      <c r="AY45" s="137">
        <v>1741.5926803799937</v>
      </c>
      <c r="AZ45" s="137">
        <v>1612.5434484831101</v>
      </c>
      <c r="BA45" s="137">
        <v>1515.9632518643743</v>
      </c>
      <c r="BB45" s="137">
        <v>1501.3957703202079</v>
      </c>
      <c r="BC45" s="137">
        <v>1276.575450229715</v>
      </c>
      <c r="BD45" s="137">
        <v>1210.4714527989672</v>
      </c>
      <c r="BE45" s="137">
        <v>1290.2412816331603</v>
      </c>
      <c r="BF45" s="137">
        <v>1191.0139899949327</v>
      </c>
      <c r="BG45" s="1468">
        <v>1186.2531079829498</v>
      </c>
      <c r="BH45" s="1168">
        <v>1094.378838210459</v>
      </c>
    </row>
    <row r="46" spans="1:60" s="130" customFormat="1" ht="15" customHeight="1">
      <c r="A46" s="127"/>
      <c r="V46" s="1141"/>
      <c r="W46" s="1164" t="s">
        <v>154</v>
      </c>
      <c r="X46" s="1432"/>
      <c r="Y46" s="1801"/>
      <c r="Z46" s="2054" t="s">
        <v>308</v>
      </c>
      <c r="AA46" s="1167">
        <v>1184.3750650070224</v>
      </c>
      <c r="AB46" s="137">
        <v>1162.4576540170715</v>
      </c>
      <c r="AC46" s="137">
        <v>1323.511893635924</v>
      </c>
      <c r="AD46" s="137">
        <v>1400.3927040357332</v>
      </c>
      <c r="AE46" s="137">
        <v>1526.1814368742769</v>
      </c>
      <c r="AF46" s="137">
        <v>1512.5014279713689</v>
      </c>
      <c r="AG46" s="137">
        <v>1611.8968864219767</v>
      </c>
      <c r="AH46" s="137">
        <v>1454.2971507394718</v>
      </c>
      <c r="AI46" s="137">
        <v>1532.089663157057</v>
      </c>
      <c r="AJ46" s="137">
        <v>1594.0165541540418</v>
      </c>
      <c r="AK46" s="137">
        <v>1618.6095308391248</v>
      </c>
      <c r="AL46" s="137">
        <v>1582.2035712685793</v>
      </c>
      <c r="AM46" s="137">
        <v>1587.8022027234251</v>
      </c>
      <c r="AN46" s="137">
        <v>1599.1226562046611</v>
      </c>
      <c r="AO46" s="137">
        <v>1552.5505028914272</v>
      </c>
      <c r="AP46" s="137">
        <v>1492.4470103135588</v>
      </c>
      <c r="AQ46" s="137">
        <v>1438.0428884022733</v>
      </c>
      <c r="AR46" s="137">
        <v>1396.5861811133364</v>
      </c>
      <c r="AS46" s="137">
        <v>1387.8233411758029</v>
      </c>
      <c r="AT46" s="137">
        <v>1299.6220768749934</v>
      </c>
      <c r="AU46" s="137">
        <v>1282.8504051903756</v>
      </c>
      <c r="AV46" s="137">
        <v>1235.6054002897149</v>
      </c>
      <c r="AW46" s="137">
        <v>1232.2848187486484</v>
      </c>
      <c r="AX46" s="137">
        <v>1178.1662911594542</v>
      </c>
      <c r="AY46" s="137">
        <v>1096.628705924463</v>
      </c>
      <c r="AZ46" s="137">
        <v>1090.2842880628498</v>
      </c>
      <c r="BA46" s="137">
        <v>1034.9100467596729</v>
      </c>
      <c r="BB46" s="137">
        <v>1046.8962488935242</v>
      </c>
      <c r="BC46" s="137">
        <v>1061.566814976356</v>
      </c>
      <c r="BD46" s="137">
        <v>1047.1756902786458</v>
      </c>
      <c r="BE46" s="137">
        <v>891.92979353393764</v>
      </c>
      <c r="BF46" s="137">
        <v>911.03570887673072</v>
      </c>
      <c r="BG46" s="1468">
        <v>962.47099926607314</v>
      </c>
      <c r="BH46" s="1168">
        <v>970.14877357480634</v>
      </c>
    </row>
    <row r="47" spans="1:60" s="130" customFormat="1" ht="15" customHeight="1">
      <c r="A47" s="127"/>
      <c r="V47" s="1141"/>
      <c r="W47" s="1144" t="s">
        <v>480</v>
      </c>
      <c r="X47" s="1432"/>
      <c r="Y47" s="1801"/>
      <c r="Z47" s="2056" t="s">
        <v>309</v>
      </c>
      <c r="AA47" s="1167">
        <v>271.02855395487086</v>
      </c>
      <c r="AB47" s="137">
        <v>273.500381684682</v>
      </c>
      <c r="AC47" s="137">
        <v>273.72361312132568</v>
      </c>
      <c r="AD47" s="137">
        <v>270.90715322033236</v>
      </c>
      <c r="AE47" s="137">
        <v>278.43520856759301</v>
      </c>
      <c r="AF47" s="137">
        <v>281.09773829442372</v>
      </c>
      <c r="AG47" s="137">
        <v>286.01375045076924</v>
      </c>
      <c r="AH47" s="137">
        <v>288.13290450795944</v>
      </c>
      <c r="AI47" s="137">
        <v>286.52364122520169</v>
      </c>
      <c r="AJ47" s="137">
        <v>290.16327600764373</v>
      </c>
      <c r="AK47" s="137">
        <v>297.3339101420014</v>
      </c>
      <c r="AL47" s="137">
        <v>299.43795252896217</v>
      </c>
      <c r="AM47" s="137">
        <v>301.8573303568096</v>
      </c>
      <c r="AN47" s="137">
        <v>302.47486100503369</v>
      </c>
      <c r="AO47" s="137">
        <v>284.30522002324159</v>
      </c>
      <c r="AP47" s="137">
        <v>259.97078165747735</v>
      </c>
      <c r="AQ47" s="137">
        <v>234.67541696748611</v>
      </c>
      <c r="AR47" s="137">
        <v>226.46431295496296</v>
      </c>
      <c r="AS47" s="137">
        <v>218.77900989894687</v>
      </c>
      <c r="AT47" s="137">
        <v>180.46196677142399</v>
      </c>
      <c r="AU47" s="137">
        <v>173.763008729841</v>
      </c>
      <c r="AV47" s="137">
        <v>188.73379796292454</v>
      </c>
      <c r="AW47" s="137">
        <v>187.48739320940203</v>
      </c>
      <c r="AX47" s="137">
        <v>173.87745560736576</v>
      </c>
      <c r="AY47" s="137">
        <v>153.21427949193802</v>
      </c>
      <c r="AZ47" s="137">
        <v>148.15641385781632</v>
      </c>
      <c r="BA47" s="137">
        <v>145.75930464418656</v>
      </c>
      <c r="BB47" s="137">
        <v>148.94845709465451</v>
      </c>
      <c r="BC47" s="137">
        <v>146.98900602174422</v>
      </c>
      <c r="BD47" s="137">
        <v>151.93239836081636</v>
      </c>
      <c r="BE47" s="137">
        <v>155.49918206435217</v>
      </c>
      <c r="BF47" s="137">
        <v>151.18228548245102</v>
      </c>
      <c r="BG47" s="1468">
        <v>147.24550486312162</v>
      </c>
      <c r="BH47" s="1168">
        <v>142.26629752564401</v>
      </c>
    </row>
    <row r="48" spans="1:60" s="130" customFormat="1" ht="15" customHeight="1" thickBot="1">
      <c r="A48" s="127"/>
      <c r="V48" s="1145"/>
      <c r="W48" s="1146" t="s">
        <v>148</v>
      </c>
      <c r="X48" s="1432"/>
      <c r="Y48" s="1806"/>
      <c r="Z48" s="1807" t="s">
        <v>661</v>
      </c>
      <c r="AA48" s="1169">
        <v>51.741400327714778</v>
      </c>
      <c r="AB48" s="1170">
        <v>64.357218694697778</v>
      </c>
      <c r="AC48" s="1170">
        <v>76.956180799646759</v>
      </c>
      <c r="AD48" s="1170">
        <v>82.274228481325963</v>
      </c>
      <c r="AE48" s="1170">
        <v>103.16218581022645</v>
      </c>
      <c r="AF48" s="1170">
        <v>107.50046933937909</v>
      </c>
      <c r="AG48" s="1170">
        <v>98.715707139399555</v>
      </c>
      <c r="AH48" s="1170">
        <v>88.940192733341931</v>
      </c>
      <c r="AI48" s="1170">
        <v>81.734781267153707</v>
      </c>
      <c r="AJ48" s="1170">
        <v>78.38236541086458</v>
      </c>
      <c r="AK48" s="1170">
        <v>74.898148332369715</v>
      </c>
      <c r="AL48" s="1170">
        <v>69.921725723666185</v>
      </c>
      <c r="AM48" s="1170">
        <v>71.533555522505964</v>
      </c>
      <c r="AN48" s="1170">
        <v>71.527832302121524</v>
      </c>
      <c r="AO48" s="1170">
        <v>67.222317291503202</v>
      </c>
      <c r="AP48" s="1170">
        <v>64.627188838632378</v>
      </c>
      <c r="AQ48" s="1170">
        <v>62.257627654769522</v>
      </c>
      <c r="AR48" s="1170">
        <v>68.315087249402509</v>
      </c>
      <c r="AS48" s="1170">
        <v>79.866965841603417</v>
      </c>
      <c r="AT48" s="1170">
        <v>84.922634893444865</v>
      </c>
      <c r="AU48" s="1170">
        <v>83.870252367902609</v>
      </c>
      <c r="AV48" s="1170">
        <v>91.593401810361797</v>
      </c>
      <c r="AW48" s="1170">
        <v>117.08833936314804</v>
      </c>
      <c r="AX48" s="1170">
        <v>99.270542529468813</v>
      </c>
      <c r="AY48" s="1170">
        <v>98.225217270104395</v>
      </c>
      <c r="AZ48" s="1170">
        <v>86.322425489812389</v>
      </c>
      <c r="BA48" s="1170">
        <v>81.068910253341656</v>
      </c>
      <c r="BB48" s="1170">
        <v>83.204182407427197</v>
      </c>
      <c r="BC48" s="1170">
        <v>88.748352596228685</v>
      </c>
      <c r="BD48" s="1170">
        <v>82.713098774768696</v>
      </c>
      <c r="BE48" s="1170">
        <v>71.010133695849248</v>
      </c>
      <c r="BF48" s="1170">
        <v>63.372570057560424</v>
      </c>
      <c r="BG48" s="1470">
        <v>77.671678087402043</v>
      </c>
      <c r="BH48" s="1171">
        <v>72.320551712271723</v>
      </c>
    </row>
    <row r="50" spans="1:60" ht="17.25" thickBot="1">
      <c r="V50" s="122" t="s">
        <v>155</v>
      </c>
      <c r="Y50" s="1821" t="s">
        <v>906</v>
      </c>
      <c r="Z50" s="1821"/>
    </row>
    <row r="51" spans="1:60">
      <c r="V51" s="2221" t="s">
        <v>138</v>
      </c>
      <c r="W51" s="2241"/>
      <c r="Y51" s="2221" t="s">
        <v>311</v>
      </c>
      <c r="Z51" s="2222"/>
      <c r="AA51" s="2223">
        <v>1990</v>
      </c>
      <c r="AB51" s="2224">
        <v>1991</v>
      </c>
      <c r="AC51" s="2224">
        <v>1992</v>
      </c>
      <c r="AD51" s="2224">
        <v>1993</v>
      </c>
      <c r="AE51" s="2224">
        <v>1994</v>
      </c>
      <c r="AF51" s="2224">
        <v>1995</v>
      </c>
      <c r="AG51" s="2224">
        <v>1996</v>
      </c>
      <c r="AH51" s="2224">
        <v>1997</v>
      </c>
      <c r="AI51" s="2224">
        <v>1998</v>
      </c>
      <c r="AJ51" s="2224">
        <v>1999</v>
      </c>
      <c r="AK51" s="2224">
        <v>2000</v>
      </c>
      <c r="AL51" s="2224">
        <v>2001</v>
      </c>
      <c r="AM51" s="2224">
        <v>2002</v>
      </c>
      <c r="AN51" s="2224">
        <v>2003</v>
      </c>
      <c r="AO51" s="2224">
        <v>2004</v>
      </c>
      <c r="AP51" s="2224">
        <v>2005</v>
      </c>
      <c r="AQ51" s="2224">
        <v>2006</v>
      </c>
      <c r="AR51" s="2224">
        <v>2007</v>
      </c>
      <c r="AS51" s="2224">
        <v>2008</v>
      </c>
      <c r="AT51" s="2224">
        <v>2009</v>
      </c>
      <c r="AU51" s="2224">
        <f t="shared" ref="AU51:BB51" si="40">AT51+1</f>
        <v>2010</v>
      </c>
      <c r="AV51" s="2224">
        <f t="shared" si="40"/>
        <v>2011</v>
      </c>
      <c r="AW51" s="2224">
        <f t="shared" si="40"/>
        <v>2012</v>
      </c>
      <c r="AX51" s="2224">
        <f t="shared" si="40"/>
        <v>2013</v>
      </c>
      <c r="AY51" s="2224">
        <f t="shared" si="40"/>
        <v>2014</v>
      </c>
      <c r="AZ51" s="2224">
        <f t="shared" si="40"/>
        <v>2015</v>
      </c>
      <c r="BA51" s="2224">
        <f t="shared" si="40"/>
        <v>2016</v>
      </c>
      <c r="BB51" s="2224">
        <f t="shared" si="40"/>
        <v>2017</v>
      </c>
      <c r="BC51" s="2224">
        <f t="shared" ref="BC51:BH51" si="41">BB51+1</f>
        <v>2018</v>
      </c>
      <c r="BD51" s="2224">
        <f t="shared" si="41"/>
        <v>2019</v>
      </c>
      <c r="BE51" s="2224">
        <f t="shared" si="41"/>
        <v>2020</v>
      </c>
      <c r="BF51" s="2224">
        <f t="shared" si="41"/>
        <v>2021</v>
      </c>
      <c r="BG51" s="2224">
        <f t="shared" si="41"/>
        <v>2022</v>
      </c>
      <c r="BH51" s="2225">
        <f t="shared" si="41"/>
        <v>2023</v>
      </c>
    </row>
    <row r="52" spans="1:60" s="130" customFormat="1" ht="15" customHeight="1">
      <c r="A52" s="127"/>
      <c r="V52" s="2226" t="s">
        <v>140</v>
      </c>
      <c r="W52" s="2242"/>
      <c r="X52" s="1432"/>
      <c r="Y52" s="2235" t="s">
        <v>0</v>
      </c>
      <c r="Z52" s="1818"/>
      <c r="AA52" s="2220">
        <f t="shared" ref="AA52:AQ52" si="42">SUM(AA53:AA60)</f>
        <v>1</v>
      </c>
      <c r="AB52" s="145">
        <f t="shared" si="42"/>
        <v>1.0000000000000002</v>
      </c>
      <c r="AC52" s="145">
        <f t="shared" si="42"/>
        <v>0.99999999999999989</v>
      </c>
      <c r="AD52" s="145">
        <f t="shared" si="42"/>
        <v>0.99999999999999989</v>
      </c>
      <c r="AE52" s="145">
        <f t="shared" si="42"/>
        <v>1.0000000000000002</v>
      </c>
      <c r="AF52" s="145">
        <f t="shared" si="42"/>
        <v>0.99999999999999989</v>
      </c>
      <c r="AG52" s="145">
        <f t="shared" si="42"/>
        <v>1</v>
      </c>
      <c r="AH52" s="145">
        <f t="shared" si="42"/>
        <v>1</v>
      </c>
      <c r="AI52" s="145">
        <f t="shared" si="42"/>
        <v>1</v>
      </c>
      <c r="AJ52" s="145">
        <f t="shared" si="42"/>
        <v>1.0000000000000002</v>
      </c>
      <c r="AK52" s="145">
        <f t="shared" si="42"/>
        <v>0.99999999999999989</v>
      </c>
      <c r="AL52" s="145">
        <f t="shared" si="42"/>
        <v>1</v>
      </c>
      <c r="AM52" s="145">
        <f t="shared" si="42"/>
        <v>1.0000000000000002</v>
      </c>
      <c r="AN52" s="145">
        <f t="shared" si="42"/>
        <v>1</v>
      </c>
      <c r="AO52" s="145">
        <f t="shared" si="42"/>
        <v>1.0000000000000002</v>
      </c>
      <c r="AP52" s="145">
        <f t="shared" si="42"/>
        <v>0.99999999999999989</v>
      </c>
      <c r="AQ52" s="145">
        <f t="shared" si="42"/>
        <v>1</v>
      </c>
      <c r="AR52" s="145">
        <f t="shared" ref="AR52:AW52" si="43">SUM(AR53:AR60)</f>
        <v>0.99999999999999978</v>
      </c>
      <c r="AS52" s="145">
        <f t="shared" si="43"/>
        <v>0.99999999999999989</v>
      </c>
      <c r="AT52" s="145">
        <f t="shared" si="43"/>
        <v>1</v>
      </c>
      <c r="AU52" s="145">
        <f t="shared" si="43"/>
        <v>0.99999999999999978</v>
      </c>
      <c r="AV52" s="145">
        <f t="shared" si="43"/>
        <v>0.99999999999999978</v>
      </c>
      <c r="AW52" s="145">
        <f t="shared" si="43"/>
        <v>0.99999999999999989</v>
      </c>
      <c r="AX52" s="145">
        <f t="shared" ref="AX52:BE52" si="44">SUM(AX53:AX60)</f>
        <v>1</v>
      </c>
      <c r="AY52" s="145">
        <f t="shared" si="44"/>
        <v>0.99999999999999989</v>
      </c>
      <c r="AZ52" s="145">
        <f t="shared" si="44"/>
        <v>0.99999999999999989</v>
      </c>
      <c r="BA52" s="145">
        <f t="shared" si="44"/>
        <v>1.0000000000000002</v>
      </c>
      <c r="BB52" s="145">
        <f t="shared" si="44"/>
        <v>1</v>
      </c>
      <c r="BC52" s="145">
        <f t="shared" si="44"/>
        <v>1</v>
      </c>
      <c r="BD52" s="145">
        <f>SUM(BD53:BD60)</f>
        <v>1</v>
      </c>
      <c r="BE52" s="145">
        <f t="shared" si="44"/>
        <v>1</v>
      </c>
      <c r="BF52" s="145">
        <f t="shared" ref="BF52:BG52" si="45">SUM(BF53:BF60)</f>
        <v>1</v>
      </c>
      <c r="BG52" s="145">
        <f t="shared" si="45"/>
        <v>0.99999999999999967</v>
      </c>
      <c r="BH52" s="2240">
        <f t="shared" ref="BH52" si="46">SUM(BH53:BH60)</f>
        <v>0.99999999999999989</v>
      </c>
    </row>
    <row r="53" spans="1:60" s="130" customFormat="1" ht="15" customHeight="1">
      <c r="A53" s="127"/>
      <c r="V53" s="1141"/>
      <c r="W53" s="1163" t="s">
        <v>150</v>
      </c>
      <c r="X53" s="1432"/>
      <c r="Y53" s="1801"/>
      <c r="Z53" s="1819" t="s">
        <v>304</v>
      </c>
      <c r="AA53" s="2218">
        <f t="shared" ref="AA53:AQ60" si="47">+AA41/AA$12</f>
        <v>0.14565790223145506</v>
      </c>
      <c r="AB53" s="141">
        <f t="shared" si="47"/>
        <v>0.14558986297486906</v>
      </c>
      <c r="AC53" s="141">
        <f t="shared" si="47"/>
        <v>0.14549475708810086</v>
      </c>
      <c r="AD53" s="141">
        <f t="shared" si="47"/>
        <v>0.14867688626915762</v>
      </c>
      <c r="AE53" s="141">
        <f t="shared" si="47"/>
        <v>0.14013807188833752</v>
      </c>
      <c r="AF53" s="141">
        <f t="shared" si="47"/>
        <v>0.14617849735368901</v>
      </c>
      <c r="AG53" s="141">
        <f t="shared" si="47"/>
        <v>0.14847959200372007</v>
      </c>
      <c r="AH53" s="141">
        <f t="shared" si="47"/>
        <v>0.14875407576473534</v>
      </c>
      <c r="AI53" s="141">
        <f t="shared" si="47"/>
        <v>0.1464134207016721</v>
      </c>
      <c r="AJ53" s="141">
        <f t="shared" si="47"/>
        <v>0.14723084040611659</v>
      </c>
      <c r="AK53" s="141">
        <f t="shared" si="47"/>
        <v>0.15481576796602398</v>
      </c>
      <c r="AL53" s="141">
        <f t="shared" si="47"/>
        <v>0.15006841605179877</v>
      </c>
      <c r="AM53" s="141">
        <f t="shared" si="47"/>
        <v>0.15425862541499108</v>
      </c>
      <c r="AN53" s="141">
        <f t="shared" si="47"/>
        <v>0.14372912455786035</v>
      </c>
      <c r="AO53" s="141">
        <f t="shared" si="47"/>
        <v>0.15177800125283508</v>
      </c>
      <c r="AP53" s="141">
        <f t="shared" si="47"/>
        <v>0.15972168339125592</v>
      </c>
      <c r="AQ53" s="141">
        <f t="shared" si="47"/>
        <v>0.15512858145348737</v>
      </c>
      <c r="AR53" s="141">
        <f t="shared" ref="AR53:AW53" si="48">+AR41/AR$12</f>
        <v>0.15287396169392597</v>
      </c>
      <c r="AS53" s="141">
        <f t="shared" si="48"/>
        <v>0.14902955479750796</v>
      </c>
      <c r="AT53" s="141">
        <f t="shared" si="48"/>
        <v>0.15500068685085538</v>
      </c>
      <c r="AU53" s="141">
        <f t="shared" si="48"/>
        <v>0.15979568316776255</v>
      </c>
      <c r="AV53" s="141">
        <f t="shared" si="48"/>
        <v>0.15840838428624085</v>
      </c>
      <c r="AW53" s="141">
        <f t="shared" si="48"/>
        <v>0.15387331659946243</v>
      </c>
      <c r="AX53" s="141">
        <f t="shared" ref="AX53:AY60" si="49">+AX41/AX$12</f>
        <v>0.15359888155331192</v>
      </c>
      <c r="AY53" s="141">
        <f t="shared" si="49"/>
        <v>0.15503691267337266</v>
      </c>
      <c r="AZ53" s="142">
        <f t="shared" ref="AZ53:BC60" si="50">+AZ41/AZ$12</f>
        <v>0.15360170723730518</v>
      </c>
      <c r="BA53" s="141">
        <f t="shared" si="50"/>
        <v>0.15851299191682305</v>
      </c>
      <c r="BB53" s="141">
        <f t="shared" si="50"/>
        <v>0.16261314807955091</v>
      </c>
      <c r="BC53" s="141">
        <f t="shared" si="50"/>
        <v>0.15306425105265839</v>
      </c>
      <c r="BD53" s="141">
        <f t="shared" ref="BD53:BE60" si="51">+BD41/BD$12</f>
        <v>0.15393299147379319</v>
      </c>
      <c r="BE53" s="142">
        <f t="shared" si="51"/>
        <v>0.1636726977831858</v>
      </c>
      <c r="BF53" s="142">
        <f>+BF41/BF$12</f>
        <v>0.17225204643185987</v>
      </c>
      <c r="BG53" s="142">
        <f>+BG41/BG$12</f>
        <v>0.16089821612549021</v>
      </c>
      <c r="BH53" s="2228">
        <f>+BH41/BH$12</f>
        <v>0.15616513717171851</v>
      </c>
    </row>
    <row r="54" spans="1:60" s="130" customFormat="1" ht="15" customHeight="1">
      <c r="A54" s="127"/>
      <c r="V54" s="1141"/>
      <c r="W54" s="1164" t="s">
        <v>151</v>
      </c>
      <c r="X54" s="1432"/>
      <c r="Y54" s="1801"/>
      <c r="Z54" s="2219" t="s">
        <v>305</v>
      </c>
      <c r="AA54" s="2218">
        <f t="shared" si="47"/>
        <v>2.0383778471950963E-2</v>
      </c>
      <c r="AB54" s="141">
        <f t="shared" si="47"/>
        <v>2.0415158401591797E-2</v>
      </c>
      <c r="AC54" s="141">
        <f t="shared" si="47"/>
        <v>1.9875066905079813E-2</v>
      </c>
      <c r="AD54" s="141">
        <f t="shared" si="47"/>
        <v>1.8557685081346566E-2</v>
      </c>
      <c r="AE54" s="141">
        <f t="shared" si="47"/>
        <v>1.9760230150698527E-2</v>
      </c>
      <c r="AF54" s="141">
        <f t="shared" si="47"/>
        <v>1.9153460632276485E-2</v>
      </c>
      <c r="AG54" s="141">
        <f t="shared" si="47"/>
        <v>1.852557127045288E-2</v>
      </c>
      <c r="AH54" s="141">
        <f t="shared" si="47"/>
        <v>1.9075834974047728E-2</v>
      </c>
      <c r="AI54" s="141">
        <f t="shared" si="47"/>
        <v>1.8430573099005029E-2</v>
      </c>
      <c r="AJ54" s="141">
        <f t="shared" si="47"/>
        <v>1.884149435227455E-2</v>
      </c>
      <c r="AK54" s="141">
        <f t="shared" si="47"/>
        <v>1.8314434368842555E-2</v>
      </c>
      <c r="AL54" s="141">
        <f t="shared" si="47"/>
        <v>1.8839311776401739E-2</v>
      </c>
      <c r="AM54" s="141">
        <f t="shared" si="47"/>
        <v>1.9529087123652408E-2</v>
      </c>
      <c r="AN54" s="141">
        <f t="shared" si="47"/>
        <v>2.0381032974007902E-2</v>
      </c>
      <c r="AO54" s="141">
        <f t="shared" si="47"/>
        <v>2.0607454467068215E-2</v>
      </c>
      <c r="AP54" s="141">
        <f t="shared" si="47"/>
        <v>2.0869113069268946E-2</v>
      </c>
      <c r="AQ54" s="141">
        <f t="shared" si="47"/>
        <v>2.0911452380488912E-2</v>
      </c>
      <c r="AR54" s="141">
        <f t="shared" ref="AR54:AS60" si="52">+AR42/AR$12</f>
        <v>2.2797443813650477E-2</v>
      </c>
      <c r="AS54" s="141">
        <f t="shared" si="52"/>
        <v>2.2859644519393072E-2</v>
      </c>
      <c r="AT54" s="141">
        <f t="shared" ref="AT54:AU60" si="53">+AT42/AT$12</f>
        <v>2.2883020516661492E-2</v>
      </c>
      <c r="AU54" s="141">
        <f t="shared" si="53"/>
        <v>2.4452579026837989E-2</v>
      </c>
      <c r="AV54" s="141">
        <f t="shared" ref="AV54:AW60" si="54">+AV42/AV$12</f>
        <v>2.592131644717504E-2</v>
      </c>
      <c r="AW54" s="141">
        <f t="shared" si="54"/>
        <v>2.7163928770967651E-2</v>
      </c>
      <c r="AX54" s="141">
        <f t="shared" si="49"/>
        <v>2.7635970934313882E-2</v>
      </c>
      <c r="AY54" s="141">
        <f t="shared" si="49"/>
        <v>2.6987678068754985E-2</v>
      </c>
      <c r="AZ54" s="142">
        <f t="shared" si="50"/>
        <v>2.5964889030629944E-2</v>
      </c>
      <c r="BA54" s="141">
        <f t="shared" si="50"/>
        <v>2.5082808038050158E-2</v>
      </c>
      <c r="BB54" s="141">
        <f t="shared" si="50"/>
        <v>2.4104633952536973E-2</v>
      </c>
      <c r="BC54" s="141">
        <f t="shared" si="50"/>
        <v>2.2261824787991234E-2</v>
      </c>
      <c r="BD54" s="141">
        <f t="shared" si="51"/>
        <v>2.1185497858357098E-2</v>
      </c>
      <c r="BE54" s="142">
        <f t="shared" si="51"/>
        <v>2.2148033930471732E-2</v>
      </c>
      <c r="BF54" s="142">
        <f t="shared" ref="BF54:BG54" si="55">+BF42/BF$12</f>
        <v>2.2507954006588157E-2</v>
      </c>
      <c r="BG54" s="142">
        <f t="shared" si="55"/>
        <v>3.0424499138748798E-2</v>
      </c>
      <c r="BH54" s="2228">
        <f t="shared" ref="BH54" si="56">+BH42/BH$12</f>
        <v>2.9644023944089749E-2</v>
      </c>
    </row>
    <row r="55" spans="1:60" s="130" customFormat="1" ht="15" customHeight="1">
      <c r="A55" s="127"/>
      <c r="V55" s="1141"/>
      <c r="W55" s="1165" t="s">
        <v>481</v>
      </c>
      <c r="X55" s="1432"/>
      <c r="Y55" s="1801"/>
      <c r="Z55" s="1816" t="s">
        <v>306</v>
      </c>
      <c r="AA55" s="2218">
        <f t="shared" si="47"/>
        <v>0.18412615644287481</v>
      </c>
      <c r="AB55" s="141">
        <f t="shared" si="47"/>
        <v>0.18405308648758165</v>
      </c>
      <c r="AC55" s="141">
        <f t="shared" si="47"/>
        <v>0.17625541520565641</v>
      </c>
      <c r="AD55" s="141">
        <f t="shared" si="47"/>
        <v>0.17728419973822682</v>
      </c>
      <c r="AE55" s="141">
        <f t="shared" si="47"/>
        <v>0.16256445563847088</v>
      </c>
      <c r="AF55" s="141">
        <f t="shared" si="47"/>
        <v>0.16546033685004055</v>
      </c>
      <c r="AG55" s="141">
        <f t="shared" si="47"/>
        <v>0.16178940055246632</v>
      </c>
      <c r="AH55" s="141">
        <f t="shared" si="47"/>
        <v>0.16219083369298651</v>
      </c>
      <c r="AI55" s="141">
        <f t="shared" si="47"/>
        <v>0.15891306590955218</v>
      </c>
      <c r="AJ55" s="141">
        <f t="shared" si="47"/>
        <v>0.15430289991758706</v>
      </c>
      <c r="AK55" s="141">
        <f t="shared" si="47"/>
        <v>0.15351698781102135</v>
      </c>
      <c r="AL55" s="141">
        <f t="shared" si="47"/>
        <v>0.15016216679429364</v>
      </c>
      <c r="AM55" s="141">
        <f t="shared" si="47"/>
        <v>0.14865724117152138</v>
      </c>
      <c r="AN55" s="141">
        <f t="shared" si="47"/>
        <v>0.14568422429753128</v>
      </c>
      <c r="AO55" s="141">
        <f t="shared" si="47"/>
        <v>0.1436768088560495</v>
      </c>
      <c r="AP55" s="141">
        <f t="shared" si="47"/>
        <v>0.14626908625052587</v>
      </c>
      <c r="AQ55" s="141">
        <f t="shared" si="47"/>
        <v>0.14654529106484607</v>
      </c>
      <c r="AR55" s="141">
        <f t="shared" si="52"/>
        <v>0.14342612421037992</v>
      </c>
      <c r="AS55" s="141">
        <f t="shared" si="52"/>
        <v>0.13965518805259736</v>
      </c>
      <c r="AT55" s="141">
        <f t="shared" si="53"/>
        <v>0.1428604236779428</v>
      </c>
      <c r="AU55" s="141">
        <f t="shared" si="53"/>
        <v>0.14139538922851633</v>
      </c>
      <c r="AV55" s="141">
        <f t="shared" si="54"/>
        <v>0.13590264596288162</v>
      </c>
      <c r="AW55" s="141">
        <f t="shared" si="54"/>
        <v>0.13102110950985271</v>
      </c>
      <c r="AX55" s="141">
        <f t="shared" si="49"/>
        <v>0.13030933311957618</v>
      </c>
      <c r="AY55" s="141">
        <f t="shared" si="49"/>
        <v>0.1330743713693722</v>
      </c>
      <c r="AZ55" s="142">
        <f t="shared" si="50"/>
        <v>0.13285673296427869</v>
      </c>
      <c r="BA55" s="141">
        <f t="shared" si="50"/>
        <v>0.1358218134705213</v>
      </c>
      <c r="BB55" s="141">
        <f t="shared" si="50"/>
        <v>0.13886538830310646</v>
      </c>
      <c r="BC55" s="141">
        <f t="shared" si="50"/>
        <v>0.13578235449151513</v>
      </c>
      <c r="BD55" s="141">
        <f t="shared" si="51"/>
        <v>0.13974925810671512</v>
      </c>
      <c r="BE55" s="142">
        <f t="shared" si="51"/>
        <v>0.14626143256751467</v>
      </c>
      <c r="BF55" s="142">
        <f t="shared" ref="BF55:BG55" si="57">+BF43/BF$12</f>
        <v>0.14192926697690691</v>
      </c>
      <c r="BG55" s="142">
        <f t="shared" si="57"/>
        <v>0.13096171307547252</v>
      </c>
      <c r="BH55" s="2228">
        <f t="shared" ref="BH55" si="58">+BH43/BH$12</f>
        <v>0.12873110755464293</v>
      </c>
    </row>
    <row r="56" spans="1:60" s="130" customFormat="1" ht="15" customHeight="1">
      <c r="A56" s="127"/>
      <c r="V56" s="1141"/>
      <c r="W56" s="1164" t="s">
        <v>153</v>
      </c>
      <c r="X56" s="1432"/>
      <c r="Y56" s="1801"/>
      <c r="Z56" s="2219" t="s">
        <v>307</v>
      </c>
      <c r="AA56" s="2218">
        <f t="shared" si="47"/>
        <v>5.2838305611932208E-2</v>
      </c>
      <c r="AB56" s="141">
        <f t="shared" si="47"/>
        <v>5.353072400987216E-2</v>
      </c>
      <c r="AC56" s="141">
        <f t="shared" si="47"/>
        <v>5.1178599651418993E-2</v>
      </c>
      <c r="AD56" s="141">
        <f t="shared" si="47"/>
        <v>5.1414978029452343E-2</v>
      </c>
      <c r="AE56" s="141">
        <f t="shared" si="47"/>
        <v>4.851669646071731E-2</v>
      </c>
      <c r="AF56" s="141">
        <f t="shared" si="47"/>
        <v>4.8999897680986094E-2</v>
      </c>
      <c r="AG56" s="141">
        <f t="shared" si="47"/>
        <v>4.7821146989177742E-2</v>
      </c>
      <c r="AH56" s="141">
        <f t="shared" si="47"/>
        <v>4.8669193294325598E-2</v>
      </c>
      <c r="AI56" s="141">
        <f t="shared" si="47"/>
        <v>4.8287407588261617E-2</v>
      </c>
      <c r="AJ56" s="141">
        <f t="shared" si="47"/>
        <v>4.7013663709158916E-2</v>
      </c>
      <c r="AK56" s="141">
        <f t="shared" si="47"/>
        <v>4.6097982793511641E-2</v>
      </c>
      <c r="AL56" s="141">
        <f t="shared" si="47"/>
        <v>4.5815637396277649E-2</v>
      </c>
      <c r="AM56" s="141">
        <f t="shared" si="47"/>
        <v>4.5201600367200077E-2</v>
      </c>
      <c r="AN56" s="141">
        <f t="shared" si="47"/>
        <v>4.6205535609882421E-2</v>
      </c>
      <c r="AO56" s="141">
        <f t="shared" si="47"/>
        <v>4.4650538461862663E-2</v>
      </c>
      <c r="AP56" s="141">
        <f t="shared" si="47"/>
        <v>4.4815280383924093E-2</v>
      </c>
      <c r="AQ56" s="141">
        <f t="shared" si="47"/>
        <v>4.5873804103798432E-2</v>
      </c>
      <c r="AR56" s="141">
        <f t="shared" si="52"/>
        <v>4.6104519304239429E-2</v>
      </c>
      <c r="AS56" s="141">
        <f t="shared" si="52"/>
        <v>4.5323545319438732E-2</v>
      </c>
      <c r="AT56" s="141">
        <f t="shared" si="53"/>
        <v>4.6116680340193048E-2</v>
      </c>
      <c r="AU56" s="141">
        <f t="shared" si="53"/>
        <v>4.6236193096603075E-2</v>
      </c>
      <c r="AV56" s="141">
        <f t="shared" si="54"/>
        <v>4.5488123840184067E-2</v>
      </c>
      <c r="AW56" s="141">
        <f t="shared" si="54"/>
        <v>4.5917285682351691E-2</v>
      </c>
      <c r="AX56" s="141">
        <f t="shared" si="49"/>
        <v>4.6963445876493995E-2</v>
      </c>
      <c r="AY56" s="141">
        <f t="shared" si="49"/>
        <v>4.8355025659198643E-2</v>
      </c>
      <c r="AZ56" s="142">
        <f t="shared" si="50"/>
        <v>4.9080801766084092E-2</v>
      </c>
      <c r="BA56" s="141">
        <f t="shared" si="50"/>
        <v>5.0046252928501553E-2</v>
      </c>
      <c r="BB56" s="141">
        <f t="shared" si="50"/>
        <v>5.14543821230719E-2</v>
      </c>
      <c r="BC56" s="141">
        <f t="shared" si="50"/>
        <v>5.1084795777172405E-2</v>
      </c>
      <c r="BD56" s="141">
        <f t="shared" si="51"/>
        <v>5.3310158793020569E-2</v>
      </c>
      <c r="BE56" s="142">
        <f t="shared" si="51"/>
        <v>5.6683107050792714E-2</v>
      </c>
      <c r="BF56" s="142">
        <f t="shared" ref="BF56:BG56" si="59">+BF44/BF$12</f>
        <v>5.5210814750343715E-2</v>
      </c>
      <c r="BG56" s="142">
        <f t="shared" si="59"/>
        <v>5.4848946499036107E-2</v>
      </c>
      <c r="BH56" s="2228">
        <f t="shared" ref="BH56" si="60">+BH44/BH$12</f>
        <v>5.3819906827598234E-2</v>
      </c>
    </row>
    <row r="57" spans="1:60" s="130" customFormat="1" ht="15" customHeight="1">
      <c r="A57" s="127"/>
      <c r="V57" s="1141"/>
      <c r="W57" s="1165" t="s">
        <v>482</v>
      </c>
      <c r="X57" s="1432"/>
      <c r="Y57" s="1801"/>
      <c r="Z57" s="1816" t="s">
        <v>905</v>
      </c>
      <c r="AA57" s="2218">
        <f t="shared" si="47"/>
        <v>0.2639462291437743</v>
      </c>
      <c r="AB57" s="141">
        <f t="shared" si="47"/>
        <v>0.26487669105023864</v>
      </c>
      <c r="AC57" s="141">
        <f t="shared" si="47"/>
        <v>0.25835815580266408</v>
      </c>
      <c r="AD57" s="141">
        <f t="shared" si="47"/>
        <v>0.24167111933739624</v>
      </c>
      <c r="AE57" s="141">
        <f t="shared" si="47"/>
        <v>0.25777887921142212</v>
      </c>
      <c r="AF57" s="141">
        <f t="shared" si="47"/>
        <v>0.25027991639618308</v>
      </c>
      <c r="AG57" s="141">
        <f t="shared" si="47"/>
        <v>0.24246255490892896</v>
      </c>
      <c r="AH57" s="141">
        <f t="shared" si="47"/>
        <v>0.25004810709224723</v>
      </c>
      <c r="AI57" s="141">
        <f t="shared" si="47"/>
        <v>0.24194687409461868</v>
      </c>
      <c r="AJ57" s="141">
        <f t="shared" si="47"/>
        <v>0.24769278914329049</v>
      </c>
      <c r="AK57" s="141">
        <f t="shared" si="47"/>
        <v>0.24109345090892351</v>
      </c>
      <c r="AL57" s="141">
        <f t="shared" si="47"/>
        <v>0.24691187836372738</v>
      </c>
      <c r="AM57" s="141">
        <f t="shared" si="47"/>
        <v>0.25482715430521385</v>
      </c>
      <c r="AN57" s="141">
        <f t="shared" si="47"/>
        <v>0.26477593386528248</v>
      </c>
      <c r="AO57" s="141">
        <f t="shared" si="47"/>
        <v>0.26654279286143739</v>
      </c>
      <c r="AP57" s="141">
        <f t="shared" si="47"/>
        <v>0.26874387037224301</v>
      </c>
      <c r="AQ57" s="141">
        <f t="shared" si="47"/>
        <v>0.26810964303008517</v>
      </c>
      <c r="AR57" s="141">
        <f t="shared" si="52"/>
        <v>0.29101120671827346</v>
      </c>
      <c r="AS57" s="141">
        <f t="shared" si="52"/>
        <v>0.29052933860409502</v>
      </c>
      <c r="AT57" s="141">
        <f t="shared" si="53"/>
        <v>0.28955592491265669</v>
      </c>
      <c r="AU57" s="141">
        <f t="shared" si="53"/>
        <v>0.30806613502585112</v>
      </c>
      <c r="AV57" s="141">
        <f t="shared" si="54"/>
        <v>0.33067058663168308</v>
      </c>
      <c r="AW57" s="141">
        <f t="shared" si="54"/>
        <v>0.35109109518207193</v>
      </c>
      <c r="AX57" s="141">
        <f t="shared" si="49"/>
        <v>0.3621440191208764</v>
      </c>
      <c r="AY57" s="141">
        <f t="shared" si="49"/>
        <v>0.35881085904914334</v>
      </c>
      <c r="AZ57" s="142">
        <f t="shared" si="50"/>
        <v>0.3505260019135043</v>
      </c>
      <c r="BA57" s="141">
        <f t="shared" si="50"/>
        <v>0.34412250665777411</v>
      </c>
      <c r="BB57" s="141">
        <f t="shared" si="50"/>
        <v>0.33638978602777531</v>
      </c>
      <c r="BC57" s="141">
        <f t="shared" si="50"/>
        <v>0.3163351005239925</v>
      </c>
      <c r="BD57" s="141">
        <f t="shared" si="51"/>
        <v>0.30686709715138061</v>
      </c>
      <c r="BE57" s="142">
        <f t="shared" si="51"/>
        <v>0.32741590900390483</v>
      </c>
      <c r="BF57" s="142">
        <f t="shared" ref="BF57:BG57" si="61">+BF45/BF$12</f>
        <v>0.31263665957842079</v>
      </c>
      <c r="BG57" s="142">
        <f t="shared" si="61"/>
        <v>0.31128438530586511</v>
      </c>
      <c r="BH57" s="2228">
        <f t="shared" ref="BH57" si="62">+BH45/BH$12</f>
        <v>0.30329905282403979</v>
      </c>
    </row>
    <row r="58" spans="1:60" s="130" customFormat="1" ht="15" customHeight="1">
      <c r="A58" s="127"/>
      <c r="V58" s="1141"/>
      <c r="W58" s="1164" t="s">
        <v>483</v>
      </c>
      <c r="X58" s="1432"/>
      <c r="Y58" s="1801"/>
      <c r="Z58" s="2219" t="s">
        <v>907</v>
      </c>
      <c r="AA58" s="2218">
        <f t="shared" si="47"/>
        <v>0.26172219735360541</v>
      </c>
      <c r="AB58" s="141">
        <f t="shared" si="47"/>
        <v>0.25687587279941537</v>
      </c>
      <c r="AC58" s="141">
        <f t="shared" si="47"/>
        <v>0.27576964600918902</v>
      </c>
      <c r="AD58" s="141">
        <f t="shared" si="47"/>
        <v>0.28940636287942767</v>
      </c>
      <c r="AE58" s="141">
        <f t="shared" si="47"/>
        <v>0.29698523275058264</v>
      </c>
      <c r="AF58" s="141">
        <f t="shared" si="47"/>
        <v>0.29431201449741484</v>
      </c>
      <c r="AG58" s="141">
        <f t="shared" si="47"/>
        <v>0.30752201546881242</v>
      </c>
      <c r="AH58" s="141">
        <f t="shared" si="47"/>
        <v>0.29482034241517213</v>
      </c>
      <c r="AI58" s="141">
        <f t="shared" si="47"/>
        <v>0.31120607861619048</v>
      </c>
      <c r="AJ58" s="141">
        <f t="shared" si="47"/>
        <v>0.31263527008769537</v>
      </c>
      <c r="AK58" s="141">
        <f t="shared" si="47"/>
        <v>0.31395992892462693</v>
      </c>
      <c r="AL58" s="141">
        <f t="shared" si="47"/>
        <v>0.31473001134819012</v>
      </c>
      <c r="AM58" s="141">
        <f t="shared" si="47"/>
        <v>0.3056491892102367</v>
      </c>
      <c r="AN58" s="141">
        <f t="shared" si="47"/>
        <v>0.30734282954138525</v>
      </c>
      <c r="AO58" s="141">
        <f t="shared" si="47"/>
        <v>0.30392898810697849</v>
      </c>
      <c r="AP58" s="141">
        <f t="shared" si="47"/>
        <v>0.29534521386937745</v>
      </c>
      <c r="AQ58" s="141">
        <f t="shared" si="47"/>
        <v>0.30123166716819444</v>
      </c>
      <c r="AR58" s="141">
        <f t="shared" si="52"/>
        <v>0.28386992237878533</v>
      </c>
      <c r="AS58" s="141">
        <f t="shared" si="52"/>
        <v>0.29016258532148576</v>
      </c>
      <c r="AT58" s="141">
        <f t="shared" si="53"/>
        <v>0.28532044040098709</v>
      </c>
      <c r="AU58" s="141">
        <f t="shared" si="53"/>
        <v>0.26652761000192321</v>
      </c>
      <c r="AV58" s="141">
        <f t="shared" si="54"/>
        <v>0.24746538818656996</v>
      </c>
      <c r="AW58" s="141">
        <f t="shared" si="54"/>
        <v>0.2332759758213476</v>
      </c>
      <c r="AX58" s="141">
        <f t="shared" si="49"/>
        <v>0.22677294034520185</v>
      </c>
      <c r="AY58" s="141">
        <f t="shared" si="49"/>
        <v>0.22593244244966285</v>
      </c>
      <c r="AZ58" s="142">
        <f t="shared" si="50"/>
        <v>0.23700012102203216</v>
      </c>
      <c r="BA58" s="141">
        <f t="shared" si="50"/>
        <v>0.23492379450376979</v>
      </c>
      <c r="BB58" s="141">
        <f t="shared" si="50"/>
        <v>0.23455854353676894</v>
      </c>
      <c r="BC58" s="141">
        <f t="shared" si="50"/>
        <v>0.26305601056956895</v>
      </c>
      <c r="BD58" s="141">
        <f t="shared" si="51"/>
        <v>0.26546992375595446</v>
      </c>
      <c r="BE58" s="142">
        <f t="shared" si="51"/>
        <v>0.22633906407639615</v>
      </c>
      <c r="BF58" s="142">
        <f t="shared" ref="BF58:BG58" si="63">+BF46/BF$12</f>
        <v>0.23914342163276481</v>
      </c>
      <c r="BG58" s="142">
        <f t="shared" si="63"/>
        <v>0.25256177738551183</v>
      </c>
      <c r="BH58" s="2228">
        <f t="shared" ref="BH58" si="64">+BH46/BH$12</f>
        <v>0.2688696033311424</v>
      </c>
    </row>
    <row r="59" spans="1:60" s="130" customFormat="1" ht="15" customHeight="1">
      <c r="A59" s="127"/>
      <c r="V59" s="1141"/>
      <c r="W59" s="1144" t="s">
        <v>484</v>
      </c>
      <c r="X59" s="1432"/>
      <c r="Y59" s="1801"/>
      <c r="Z59" s="1820" t="s">
        <v>908</v>
      </c>
      <c r="AA59" s="2218">
        <f t="shared" si="47"/>
        <v>5.9891659983755584E-2</v>
      </c>
      <c r="AB59" s="141">
        <f t="shared" si="47"/>
        <v>6.0437168625838103E-2</v>
      </c>
      <c r="AC59" s="141">
        <f t="shared" si="47"/>
        <v>5.7033612057277638E-2</v>
      </c>
      <c r="AD59" s="141">
        <f t="shared" si="47"/>
        <v>5.5985905714569954E-2</v>
      </c>
      <c r="AE59" s="141">
        <f t="shared" si="47"/>
        <v>5.4181726513304149E-2</v>
      </c>
      <c r="AF59" s="141">
        <f t="shared" si="47"/>
        <v>5.4697761005793252E-2</v>
      </c>
      <c r="AG59" s="141">
        <f t="shared" si="47"/>
        <v>5.4566471175246586E-2</v>
      </c>
      <c r="AH59" s="141">
        <f t="shared" si="47"/>
        <v>5.8411337411285694E-2</v>
      </c>
      <c r="AI59" s="141">
        <f t="shared" si="47"/>
        <v>5.8200183031576612E-2</v>
      </c>
      <c r="AJ59" s="141">
        <f t="shared" si="47"/>
        <v>5.6909869554224023E-2</v>
      </c>
      <c r="AK59" s="141">
        <f t="shared" si="47"/>
        <v>5.7673534917756772E-2</v>
      </c>
      <c r="AL59" s="141">
        <f t="shared" si="47"/>
        <v>5.9563833572918577E-2</v>
      </c>
      <c r="AM59" s="141">
        <f t="shared" si="47"/>
        <v>5.8107016177755211E-2</v>
      </c>
      <c r="AN59" s="141">
        <f t="shared" si="47"/>
        <v>5.8134051997651454E-2</v>
      </c>
      <c r="AO59" s="141">
        <f t="shared" si="47"/>
        <v>5.5655901482283963E-2</v>
      </c>
      <c r="AP59" s="141">
        <f t="shared" si="47"/>
        <v>5.1446467162867902E-2</v>
      </c>
      <c r="AQ59" s="141">
        <f t="shared" si="47"/>
        <v>4.9158246716166074E-2</v>
      </c>
      <c r="AR59" s="141">
        <f t="shared" si="52"/>
        <v>4.6031106285787667E-2</v>
      </c>
      <c r="AS59" s="141">
        <f t="shared" si="52"/>
        <v>4.5741760671477144E-2</v>
      </c>
      <c r="AT59" s="141">
        <f t="shared" si="53"/>
        <v>3.9618815924287815E-2</v>
      </c>
      <c r="AU59" s="141">
        <f t="shared" si="53"/>
        <v>3.6101356195647007E-2</v>
      </c>
      <c r="AV59" s="141">
        <f t="shared" si="54"/>
        <v>3.7799351286316611E-2</v>
      </c>
      <c r="AW59" s="141">
        <f t="shared" si="54"/>
        <v>3.5492042050422223E-2</v>
      </c>
      <c r="AX59" s="141">
        <f t="shared" si="49"/>
        <v>3.3467857775000664E-2</v>
      </c>
      <c r="AY59" s="141">
        <f t="shared" si="49"/>
        <v>3.1565903935185914E-2</v>
      </c>
      <c r="AZ59" s="142">
        <f t="shared" si="50"/>
        <v>3.2205442561113608E-2</v>
      </c>
      <c r="BA59" s="141">
        <f t="shared" si="50"/>
        <v>3.3087251436447813E-2</v>
      </c>
      <c r="BB59" s="141">
        <f t="shared" si="50"/>
        <v>3.3372106543601156E-2</v>
      </c>
      <c r="BC59" s="141">
        <f t="shared" si="50"/>
        <v>3.6423841604852333E-2</v>
      </c>
      <c r="BD59" s="141">
        <f t="shared" si="51"/>
        <v>3.8516442449282581E-2</v>
      </c>
      <c r="BE59" s="142">
        <f t="shared" si="51"/>
        <v>3.9459988429853272E-2</v>
      </c>
      <c r="BF59" s="142">
        <f t="shared" ref="BF59:BG59" si="65">+BF47/BF$12</f>
        <v>3.9684777103974875E-2</v>
      </c>
      <c r="BG59" s="142">
        <f t="shared" si="65"/>
        <v>3.8638656591850527E-2</v>
      </c>
      <c r="BH59" s="2228">
        <f t="shared" ref="BH59" si="66">+BH47/BH$12</f>
        <v>3.9428058896742731E-2</v>
      </c>
    </row>
    <row r="60" spans="1:60" s="130" customFormat="1" ht="15" customHeight="1" thickBot="1">
      <c r="A60" s="127"/>
      <c r="V60" s="1145"/>
      <c r="W60" s="1146" t="s">
        <v>485</v>
      </c>
      <c r="X60" s="1432"/>
      <c r="Y60" s="1806"/>
      <c r="Z60" s="2230" t="s">
        <v>909</v>
      </c>
      <c r="AA60" s="2231">
        <f t="shared" si="47"/>
        <v>1.143377076065155E-2</v>
      </c>
      <c r="AB60" s="2232">
        <f t="shared" si="47"/>
        <v>1.4221435650593223E-2</v>
      </c>
      <c r="AC60" s="2232">
        <f t="shared" si="47"/>
        <v>1.6034747280613108E-2</v>
      </c>
      <c r="AD60" s="2232">
        <f t="shared" si="47"/>
        <v>1.7002862950422797E-2</v>
      </c>
      <c r="AE60" s="2232">
        <f t="shared" si="47"/>
        <v>2.0074707386467057E-2</v>
      </c>
      <c r="AF60" s="2232">
        <f t="shared" si="47"/>
        <v>2.091811558361659E-2</v>
      </c>
      <c r="AG60" s="2232">
        <f t="shared" si="47"/>
        <v>1.8833247631194937E-2</v>
      </c>
      <c r="AH60" s="2232">
        <f t="shared" si="47"/>
        <v>1.8030275355199857E-2</v>
      </c>
      <c r="AI60" s="2232">
        <f t="shared" si="47"/>
        <v>1.6602396959123304E-2</v>
      </c>
      <c r="AJ60" s="2232">
        <f t="shared" si="47"/>
        <v>1.537317282965304E-2</v>
      </c>
      <c r="AK60" s="2232">
        <f t="shared" si="47"/>
        <v>1.4527912309293168E-2</v>
      </c>
      <c r="AL60" s="2232">
        <f t="shared" si="47"/>
        <v>1.3908744696392101E-2</v>
      </c>
      <c r="AM60" s="2232">
        <f t="shared" si="47"/>
        <v>1.3770086229429332E-2</v>
      </c>
      <c r="AN60" s="2232">
        <f t="shared" si="47"/>
        <v>1.3747267156398912E-2</v>
      </c>
      <c r="AO60" s="2232">
        <f t="shared" si="47"/>
        <v>1.3159514511484833E-2</v>
      </c>
      <c r="AP60" s="2232">
        <f t="shared" si="47"/>
        <v>1.2789285500536686E-2</v>
      </c>
      <c r="AQ60" s="2232">
        <f t="shared" si="47"/>
        <v>1.3041314082933483E-2</v>
      </c>
      <c r="AR60" s="2232">
        <f t="shared" si="52"/>
        <v>1.3885715594957675E-2</v>
      </c>
      <c r="AS60" s="2232">
        <f t="shared" si="52"/>
        <v>1.6698382714004822E-2</v>
      </c>
      <c r="AT60" s="2232">
        <f t="shared" si="53"/>
        <v>1.864400737641559E-2</v>
      </c>
      <c r="AU60" s="2232">
        <f t="shared" si="53"/>
        <v>1.7425054256858512E-2</v>
      </c>
      <c r="AV60" s="2232">
        <f t="shared" si="54"/>
        <v>1.8344203358948635E-2</v>
      </c>
      <c r="AW60" s="2232">
        <f t="shared" si="54"/>
        <v>2.216524638352356E-2</v>
      </c>
      <c r="AX60" s="2232">
        <f t="shared" si="49"/>
        <v>1.91075512752251E-2</v>
      </c>
      <c r="AY60" s="2232">
        <f t="shared" si="49"/>
        <v>2.0236806795309367E-2</v>
      </c>
      <c r="AZ60" s="2233">
        <f t="shared" si="50"/>
        <v>1.8764303505052031E-2</v>
      </c>
      <c r="BA60" s="2232">
        <f t="shared" si="50"/>
        <v>1.8402581048112317E-2</v>
      </c>
      <c r="BB60" s="2232">
        <f t="shared" si="50"/>
        <v>1.8642011433588297E-2</v>
      </c>
      <c r="BC60" s="2232">
        <f t="shared" si="50"/>
        <v>2.1991821192249062E-2</v>
      </c>
      <c r="BD60" s="2232">
        <f t="shared" si="51"/>
        <v>2.0968630411496426E-2</v>
      </c>
      <c r="BE60" s="2233">
        <f t="shared" si="51"/>
        <v>1.8019767157880832E-2</v>
      </c>
      <c r="BF60" s="2233">
        <f t="shared" ref="BF60:BG60" si="67">+BF48/BF$12</f>
        <v>1.6635059519140859E-2</v>
      </c>
      <c r="BG60" s="2233">
        <f t="shared" si="67"/>
        <v>2.0381805878024718E-2</v>
      </c>
      <c r="BH60" s="2234">
        <f t="shared" ref="BH60" si="68">+BH48/BH$12</f>
        <v>2.004310945002552E-2</v>
      </c>
    </row>
    <row r="62" spans="1:60" ht="55.5">
      <c r="B62" s="121"/>
      <c r="C62" s="121"/>
      <c r="D62" s="121"/>
      <c r="E62" s="121"/>
      <c r="F62" s="121"/>
      <c r="G62" s="121"/>
      <c r="H62" s="121"/>
      <c r="I62" s="121"/>
      <c r="J62" s="121"/>
      <c r="K62" s="121"/>
      <c r="L62" s="121"/>
      <c r="M62" s="121"/>
      <c r="N62" s="121"/>
      <c r="O62" s="121"/>
      <c r="P62" s="121"/>
      <c r="Q62" s="121"/>
      <c r="R62" s="121"/>
      <c r="S62" s="121"/>
      <c r="T62" s="121"/>
      <c r="U62" s="121"/>
      <c r="V62" s="121"/>
      <c r="W62" s="147" t="s">
        <v>477</v>
      </c>
      <c r="Z62" s="147" t="s">
        <v>1112</v>
      </c>
    </row>
    <row r="64" spans="1:60" ht="72">
      <c r="W64" s="148" t="s">
        <v>478</v>
      </c>
      <c r="Z64" s="148" t="s">
        <v>910</v>
      </c>
    </row>
  </sheetData>
  <mergeCells count="4">
    <mergeCell ref="V1:W1"/>
    <mergeCell ref="Y1:Z2"/>
    <mergeCell ref="V7:W7"/>
    <mergeCell ref="Y7:Z8"/>
  </mergeCells>
  <phoneticPr fontId="10"/>
  <pageMargins left="0.2" right="0.22" top="0.98425196850393704" bottom="0.98425196850393704" header="0.51181102362204722" footer="0.51181102362204722"/>
  <pageSetup paperSize="9" scale="22"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K64"/>
  <sheetViews>
    <sheetView zoomScaleNormal="100" workbookViewId="0">
      <pane xSplit="23" ySplit="5" topLeftCell="X6" activePane="bottomRight" state="frozen"/>
      <selection pane="topRight" activeCell="X1" sqref="X1"/>
      <selection pane="bottomLeft" activeCell="A6" sqref="A6"/>
      <selection pane="bottomRight"/>
    </sheetView>
  </sheetViews>
  <sheetFormatPr defaultColWidth="9" defaultRowHeight="15"/>
  <cols>
    <col min="1" max="1" width="2.5" style="121" customWidth="1"/>
    <col min="2" max="20" width="8.625" style="121" hidden="1" customWidth="1"/>
    <col min="21" max="21" width="1.625" style="121" hidden="1" customWidth="1"/>
    <col min="22" max="22" width="1.5" style="122" customWidth="1"/>
    <col min="23" max="23" width="27.625" style="122" customWidth="1"/>
    <col min="24" max="24" width="1.625" style="1430" customWidth="1"/>
    <col min="25" max="25" width="1.5" style="122" customWidth="1"/>
    <col min="26" max="26" width="27.875" style="122" customWidth="1"/>
    <col min="27" max="50" width="7" style="122" customWidth="1"/>
    <col min="51" max="52" width="7" style="121" customWidth="1"/>
    <col min="53" max="54" width="7" style="122" customWidth="1"/>
    <col min="55" max="56" width="7" style="121" customWidth="1"/>
    <col min="57" max="60" width="7" style="122" customWidth="1"/>
    <col min="61" max="16384" width="9" style="122"/>
  </cols>
  <sheetData>
    <row r="1" spans="1:63" ht="52.5" customHeight="1">
      <c r="A1" s="120"/>
      <c r="V1" s="2335" t="s">
        <v>681</v>
      </c>
      <c r="W1" s="2336"/>
      <c r="Y1" s="2336" t="s">
        <v>900</v>
      </c>
      <c r="Z1" s="2336"/>
      <c r="AA1" s="123"/>
    </row>
    <row r="2" spans="1:63" ht="14.25" customHeight="1">
      <c r="V2" s="31"/>
      <c r="Y2" s="2336"/>
      <c r="Z2" s="2336"/>
    </row>
    <row r="3" spans="1:63" ht="14.25" customHeight="1">
      <c r="V3" s="31" t="str">
        <f>'0.Contents'!$B$2</f>
        <v>＜報告値＞</v>
      </c>
      <c r="Y3" s="32" t="str">
        <f>'0.Contents'!$D$2</f>
        <v>&lt;Reported Value&gt;</v>
      </c>
      <c r="Z3" s="1791"/>
    </row>
    <row r="4" spans="1:63">
      <c r="V4" s="122" t="s">
        <v>475</v>
      </c>
      <c r="Y4" s="122" t="s">
        <v>901</v>
      </c>
    </row>
    <row r="5" spans="1:63" ht="14.25" customHeight="1">
      <c r="V5" s="124" t="s">
        <v>138</v>
      </c>
      <c r="W5" s="125"/>
      <c r="Y5" s="124" t="s">
        <v>311</v>
      </c>
      <c r="Z5" s="2251"/>
      <c r="AA5" s="2253">
        <v>1990</v>
      </c>
      <c r="AB5" s="126">
        <v>1991</v>
      </c>
      <c r="AC5" s="126">
        <v>1992</v>
      </c>
      <c r="AD5" s="126">
        <v>1993</v>
      </c>
      <c r="AE5" s="126">
        <v>1994</v>
      </c>
      <c r="AF5" s="126">
        <v>1995</v>
      </c>
      <c r="AG5" s="126">
        <v>1996</v>
      </c>
      <c r="AH5" s="126">
        <v>1997</v>
      </c>
      <c r="AI5" s="126">
        <v>1998</v>
      </c>
      <c r="AJ5" s="126">
        <v>1999</v>
      </c>
      <c r="AK5" s="126">
        <v>2000</v>
      </c>
      <c r="AL5" s="126">
        <v>2001</v>
      </c>
      <c r="AM5" s="126">
        <v>2002</v>
      </c>
      <c r="AN5" s="126">
        <v>2003</v>
      </c>
      <c r="AO5" s="126">
        <v>2004</v>
      </c>
      <c r="AP5" s="126">
        <v>2005</v>
      </c>
      <c r="AQ5" s="126">
        <f t="shared" ref="AQ5:AW5" si="0">AP5+1</f>
        <v>2006</v>
      </c>
      <c r="AR5" s="126">
        <f t="shared" si="0"/>
        <v>2007</v>
      </c>
      <c r="AS5" s="126">
        <f t="shared" si="0"/>
        <v>2008</v>
      </c>
      <c r="AT5" s="126">
        <f t="shared" si="0"/>
        <v>2009</v>
      </c>
      <c r="AU5" s="126">
        <f t="shared" si="0"/>
        <v>2010</v>
      </c>
      <c r="AV5" s="126">
        <f t="shared" si="0"/>
        <v>2011</v>
      </c>
      <c r="AW5" s="126">
        <f t="shared" si="0"/>
        <v>2012</v>
      </c>
      <c r="AX5" s="126">
        <f t="shared" ref="AX5:BH5" si="1">AW5+1</f>
        <v>2013</v>
      </c>
      <c r="AY5" s="126">
        <f t="shared" si="1"/>
        <v>2014</v>
      </c>
      <c r="AZ5" s="126">
        <f t="shared" si="1"/>
        <v>2015</v>
      </c>
      <c r="BA5" s="126">
        <f t="shared" si="1"/>
        <v>2016</v>
      </c>
      <c r="BB5" s="126">
        <f t="shared" si="1"/>
        <v>2017</v>
      </c>
      <c r="BC5" s="126">
        <f t="shared" si="1"/>
        <v>2018</v>
      </c>
      <c r="BD5" s="126">
        <f t="shared" si="1"/>
        <v>2019</v>
      </c>
      <c r="BE5" s="126">
        <f t="shared" si="1"/>
        <v>2020</v>
      </c>
      <c r="BF5" s="126">
        <f t="shared" si="1"/>
        <v>2021</v>
      </c>
      <c r="BG5" s="126">
        <f t="shared" si="1"/>
        <v>2022</v>
      </c>
      <c r="BH5" s="126">
        <f t="shared" si="1"/>
        <v>2023</v>
      </c>
    </row>
    <row r="6" spans="1:63" s="130" customFormat="1" ht="15" customHeight="1">
      <c r="A6" s="127"/>
      <c r="B6" s="127"/>
      <c r="C6" s="127"/>
      <c r="D6" s="127"/>
      <c r="E6" s="127"/>
      <c r="F6" s="127"/>
      <c r="G6" s="127"/>
      <c r="H6" s="127"/>
      <c r="I6" s="127"/>
      <c r="J6" s="127"/>
      <c r="K6" s="127"/>
      <c r="L6" s="127"/>
      <c r="M6" s="127"/>
      <c r="N6" s="127"/>
      <c r="O6" s="127"/>
      <c r="P6" s="127"/>
      <c r="Q6" s="127"/>
      <c r="R6" s="127"/>
      <c r="S6" s="127"/>
      <c r="T6" s="127"/>
      <c r="U6" s="127"/>
      <c r="V6" s="128" t="s">
        <v>74</v>
      </c>
      <c r="W6" s="129"/>
      <c r="X6" s="1433"/>
      <c r="Y6" s="131" t="s">
        <v>265</v>
      </c>
      <c r="Z6" s="2252"/>
      <c r="AA6" s="2254">
        <v>123611</v>
      </c>
      <c r="AB6" s="133">
        <v>124101</v>
      </c>
      <c r="AC6" s="133">
        <v>124567</v>
      </c>
      <c r="AD6" s="133">
        <v>124938</v>
      </c>
      <c r="AE6" s="133">
        <v>125265</v>
      </c>
      <c r="AF6" s="133">
        <v>125570</v>
      </c>
      <c r="AG6" s="133">
        <v>125859</v>
      </c>
      <c r="AH6" s="133">
        <v>126157</v>
      </c>
      <c r="AI6" s="133">
        <v>126472</v>
      </c>
      <c r="AJ6" s="133">
        <v>126667</v>
      </c>
      <c r="AK6" s="133">
        <v>126926</v>
      </c>
      <c r="AL6" s="133">
        <v>127316</v>
      </c>
      <c r="AM6" s="133">
        <v>127486</v>
      </c>
      <c r="AN6" s="133">
        <v>127694</v>
      </c>
      <c r="AO6" s="133">
        <v>127787</v>
      </c>
      <c r="AP6" s="133">
        <v>127768</v>
      </c>
      <c r="AQ6" s="133">
        <v>127901</v>
      </c>
      <c r="AR6" s="133">
        <v>128033</v>
      </c>
      <c r="AS6" s="133">
        <v>128084</v>
      </c>
      <c r="AT6" s="133">
        <v>128032</v>
      </c>
      <c r="AU6" s="133">
        <v>128057.35199999998</v>
      </c>
      <c r="AV6" s="133">
        <v>127834.23300000001</v>
      </c>
      <c r="AW6" s="133">
        <v>127592.65700000001</v>
      </c>
      <c r="AX6" s="133">
        <v>127413.88800000001</v>
      </c>
      <c r="AY6" s="133">
        <v>127237.15</v>
      </c>
      <c r="AZ6" s="133">
        <v>127094.745</v>
      </c>
      <c r="BA6" s="133">
        <v>127042</v>
      </c>
      <c r="BB6" s="133">
        <v>126919</v>
      </c>
      <c r="BC6" s="133">
        <v>126749</v>
      </c>
      <c r="BD6" s="133">
        <v>126555</v>
      </c>
      <c r="BE6" s="133">
        <v>126146.09899999999</v>
      </c>
      <c r="BF6" s="133">
        <v>125502.29</v>
      </c>
      <c r="BG6" s="133">
        <v>124947</v>
      </c>
      <c r="BH6" s="133">
        <v>124352</v>
      </c>
    </row>
    <row r="7" spans="1:63" ht="106.5" customHeight="1">
      <c r="V7" s="2341" t="str">
        <f>'9.GHG-capita'!R12</f>
        <v>※出典：
・1990, 1995, 2000, 2005, 2010, 2015, 2020は総務省統計局「国勢調査」（10/1時点人口）。
・それ以外は総務省統計局「人口推計」（10/1時点人口）。</v>
      </c>
      <c r="W7" s="2340"/>
      <c r="Y7" s="2340" t="str">
        <f>'9.GHG-capita'!W12</f>
        <v>*Reference: 
・1990, 1995, 2000, 2005, 2010, 2015, 2020: Statistics Bureau of Japan, "Population Census" (on 1st Oct.)
・Other year: Statistics Bureau of Japan, "Population Estimates" (on 1st Oct.)</v>
      </c>
      <c r="Z7" s="2340"/>
      <c r="AY7" s="122"/>
      <c r="AZ7" s="122"/>
      <c r="BC7" s="122"/>
      <c r="BD7" s="122"/>
    </row>
    <row r="8" spans="1:63" ht="14.25" customHeight="1">
      <c r="V8" s="899"/>
      <c r="W8" s="899"/>
      <c r="Y8" s="899"/>
      <c r="Z8" s="899"/>
      <c r="AY8" s="122"/>
      <c r="AZ8" s="122"/>
      <c r="BC8" s="122"/>
      <c r="BD8" s="122"/>
      <c r="BK8" s="122" t="s">
        <v>17</v>
      </c>
    </row>
    <row r="9" spans="1:63" ht="14.25" customHeight="1">
      <c r="V9" s="899"/>
      <c r="W9" s="899"/>
      <c r="Y9" s="899"/>
      <c r="Z9" s="899"/>
      <c r="AY9" s="122"/>
      <c r="AZ9" s="122"/>
      <c r="BC9" s="122"/>
      <c r="BD9" s="122"/>
    </row>
    <row r="10" spans="1:63" ht="17.25" thickBot="1">
      <c r="V10" s="122" t="s">
        <v>822</v>
      </c>
      <c r="Y10" s="1821" t="s">
        <v>902</v>
      </c>
      <c r="Z10" s="1821"/>
      <c r="AY10" s="122"/>
      <c r="AZ10" s="122"/>
      <c r="BC10" s="122"/>
      <c r="BD10" s="122"/>
    </row>
    <row r="11" spans="1:63" ht="15.75" thickBot="1">
      <c r="V11" s="1148" t="s">
        <v>138</v>
      </c>
      <c r="W11" s="1149"/>
      <c r="Y11" s="1148" t="s">
        <v>311</v>
      </c>
      <c r="Z11" s="1149"/>
      <c r="AA11" s="1160">
        <v>1990</v>
      </c>
      <c r="AB11" s="1161">
        <v>1991</v>
      </c>
      <c r="AC11" s="1161">
        <v>1992</v>
      </c>
      <c r="AD11" s="1161">
        <v>1993</v>
      </c>
      <c r="AE11" s="1161">
        <v>1994</v>
      </c>
      <c r="AF11" s="1161">
        <v>1995</v>
      </c>
      <c r="AG11" s="1161">
        <v>1996</v>
      </c>
      <c r="AH11" s="1161">
        <v>1997</v>
      </c>
      <c r="AI11" s="1161">
        <v>1998</v>
      </c>
      <c r="AJ11" s="1161">
        <v>1999</v>
      </c>
      <c r="AK11" s="1161">
        <v>2000</v>
      </c>
      <c r="AL11" s="1161">
        <v>2001</v>
      </c>
      <c r="AM11" s="1161">
        <v>2002</v>
      </c>
      <c r="AN11" s="1161">
        <v>2003</v>
      </c>
      <c r="AO11" s="1161">
        <v>2004</v>
      </c>
      <c r="AP11" s="1161">
        <v>2005</v>
      </c>
      <c r="AQ11" s="1161">
        <f t="shared" ref="AQ11:AW11" si="2">AP11+1</f>
        <v>2006</v>
      </c>
      <c r="AR11" s="1161">
        <f t="shared" si="2"/>
        <v>2007</v>
      </c>
      <c r="AS11" s="1161">
        <f t="shared" si="2"/>
        <v>2008</v>
      </c>
      <c r="AT11" s="1161">
        <f t="shared" si="2"/>
        <v>2009</v>
      </c>
      <c r="AU11" s="1161">
        <f t="shared" si="2"/>
        <v>2010</v>
      </c>
      <c r="AV11" s="1161">
        <f t="shared" si="2"/>
        <v>2011</v>
      </c>
      <c r="AW11" s="1161">
        <f t="shared" si="2"/>
        <v>2012</v>
      </c>
      <c r="AX11" s="1161">
        <f t="shared" ref="AX11:BH11" si="3">AW11+1</f>
        <v>2013</v>
      </c>
      <c r="AY11" s="1161">
        <f t="shared" si="3"/>
        <v>2014</v>
      </c>
      <c r="AZ11" s="1161">
        <f t="shared" si="3"/>
        <v>2015</v>
      </c>
      <c r="BA11" s="1161">
        <f t="shared" si="3"/>
        <v>2016</v>
      </c>
      <c r="BB11" s="1161">
        <f t="shared" si="3"/>
        <v>2017</v>
      </c>
      <c r="BC11" s="1161">
        <f t="shared" si="3"/>
        <v>2018</v>
      </c>
      <c r="BD11" s="1161">
        <f t="shared" si="3"/>
        <v>2019</v>
      </c>
      <c r="BE11" s="1161">
        <f t="shared" si="3"/>
        <v>2020</v>
      </c>
      <c r="BF11" s="1161">
        <f t="shared" si="3"/>
        <v>2021</v>
      </c>
      <c r="BG11" s="1463">
        <f t="shared" si="3"/>
        <v>2022</v>
      </c>
      <c r="BH11" s="1162">
        <f t="shared" si="3"/>
        <v>2023</v>
      </c>
    </row>
    <row r="12" spans="1:63" s="130" customFormat="1" ht="15" customHeight="1">
      <c r="A12" s="127"/>
      <c r="B12" s="127"/>
      <c r="C12" s="127"/>
      <c r="D12" s="127"/>
      <c r="E12" s="127"/>
      <c r="F12" s="127"/>
      <c r="G12" s="127"/>
      <c r="H12" s="127"/>
      <c r="I12" s="127"/>
      <c r="J12" s="127"/>
      <c r="K12" s="127"/>
      <c r="L12" s="127"/>
      <c r="M12" s="127"/>
      <c r="N12" s="127"/>
      <c r="O12" s="127"/>
      <c r="P12" s="127"/>
      <c r="Q12" s="127"/>
      <c r="R12" s="127"/>
      <c r="S12" s="127"/>
      <c r="T12" s="127"/>
      <c r="U12" s="127"/>
      <c r="V12" s="1141" t="s">
        <v>140</v>
      </c>
      <c r="W12" s="1182"/>
      <c r="X12" s="1433"/>
      <c r="Y12" s="1801" t="s">
        <v>4</v>
      </c>
      <c r="Z12" s="1802"/>
      <c r="AA12" s="1157">
        <v>1530.1757419177297</v>
      </c>
      <c r="AB12" s="1158">
        <v>1548.2383561241147</v>
      </c>
      <c r="AC12" s="1158">
        <v>1659.6828335956302</v>
      </c>
      <c r="AD12" s="1158">
        <v>1691.1770000330357</v>
      </c>
      <c r="AE12" s="1158">
        <v>1814.7416916690238</v>
      </c>
      <c r="AF12" s="1158">
        <v>1834.7629270758625</v>
      </c>
      <c r="AG12" s="1158">
        <v>1894.8320632864577</v>
      </c>
      <c r="AH12" s="1158">
        <v>1804.7622919995865</v>
      </c>
      <c r="AI12" s="1158">
        <v>1822.2008681772199</v>
      </c>
      <c r="AJ12" s="1158">
        <v>1908.7631873542662</v>
      </c>
      <c r="AK12" s="1158">
        <v>1950.2778168950279</v>
      </c>
      <c r="AL12" s="1158">
        <v>1920.5032296276729</v>
      </c>
      <c r="AM12" s="1158">
        <v>2007.2988615938773</v>
      </c>
      <c r="AN12" s="1158">
        <v>2030.703238103117</v>
      </c>
      <c r="AO12" s="1158">
        <v>2014.0165702016557</v>
      </c>
      <c r="AP12" s="1158">
        <v>2021.0861518872782</v>
      </c>
      <c r="AQ12" s="1158">
        <v>1930.1782138044073</v>
      </c>
      <c r="AR12" s="1158">
        <v>2010.6415629703354</v>
      </c>
      <c r="AS12" s="1158">
        <v>1974.5643315999203</v>
      </c>
      <c r="AT12" s="1158">
        <v>1898.4723761067344</v>
      </c>
      <c r="AU12" s="1158">
        <v>2021.5190094881532</v>
      </c>
      <c r="AV12" s="1158">
        <v>2115.8692343302259</v>
      </c>
      <c r="AW12" s="1158">
        <v>2299.8200290901832</v>
      </c>
      <c r="AX12" s="1158">
        <v>2281.4776093945761</v>
      </c>
      <c r="AY12" s="1158">
        <v>2151.9870573050239</v>
      </c>
      <c r="AZ12" s="1158">
        <v>2061.4038976569304</v>
      </c>
      <c r="BA12" s="1158">
        <v>1993.0704290233207</v>
      </c>
      <c r="BB12" s="1158">
        <v>2039.906040784367</v>
      </c>
      <c r="BC12" s="1158">
        <v>1863.4240417596586</v>
      </c>
      <c r="BD12" s="1158">
        <v>1841.208864585966</v>
      </c>
      <c r="BE12" s="1158">
        <v>1858.6387922303336</v>
      </c>
      <c r="BF12" s="1158">
        <v>1814.0265504775159</v>
      </c>
      <c r="BG12" s="1464">
        <v>1838.0988060453333</v>
      </c>
      <c r="BH12" s="1159">
        <v>1763.5932007286922</v>
      </c>
    </row>
    <row r="13" spans="1:63" s="130" customFormat="1" ht="15" customHeight="1">
      <c r="A13" s="127"/>
      <c r="B13" s="127"/>
      <c r="C13" s="127"/>
      <c r="D13" s="127"/>
      <c r="E13" s="127"/>
      <c r="F13" s="127"/>
      <c r="G13" s="127"/>
      <c r="H13" s="127"/>
      <c r="I13" s="127"/>
      <c r="J13" s="127"/>
      <c r="K13" s="127"/>
      <c r="L13" s="127"/>
      <c r="M13" s="127"/>
      <c r="N13" s="127"/>
      <c r="O13" s="127"/>
      <c r="P13" s="127"/>
      <c r="Q13" s="127"/>
      <c r="R13" s="127"/>
      <c r="S13" s="127"/>
      <c r="T13" s="127"/>
      <c r="U13" s="127"/>
      <c r="V13" s="1141"/>
      <c r="W13" s="1142" t="s">
        <v>141</v>
      </c>
      <c r="X13" s="1433"/>
      <c r="Y13" s="1801"/>
      <c r="Z13" s="1803" t="s">
        <v>297</v>
      </c>
      <c r="AA13" s="1150">
        <v>2.5094841602840035</v>
      </c>
      <c r="AB13" s="134">
        <v>2.2192863354646981</v>
      </c>
      <c r="AC13" s="134">
        <v>2.961854138992666</v>
      </c>
      <c r="AD13" s="134">
        <v>2.4606126931457561</v>
      </c>
      <c r="AE13" s="134">
        <v>1.7966329280478188</v>
      </c>
      <c r="AF13" s="134">
        <v>1.4040763602188022</v>
      </c>
      <c r="AG13" s="134">
        <v>2.0215125336654509</v>
      </c>
      <c r="AH13" s="134">
        <v>1.6489152051259979</v>
      </c>
      <c r="AI13" s="134">
        <v>1.0575174794409079</v>
      </c>
      <c r="AJ13" s="134">
        <v>0</v>
      </c>
      <c r="AK13" s="134">
        <v>0</v>
      </c>
      <c r="AL13" s="134">
        <v>0</v>
      </c>
      <c r="AM13" s="134">
        <v>0</v>
      </c>
      <c r="AN13" s="134">
        <v>0</v>
      </c>
      <c r="AO13" s="134">
        <v>0</v>
      </c>
      <c r="AP13" s="134">
        <v>0</v>
      </c>
      <c r="AQ13" s="134">
        <v>0</v>
      </c>
      <c r="AR13" s="134">
        <v>0</v>
      </c>
      <c r="AS13" s="134">
        <v>0</v>
      </c>
      <c r="AT13" s="134">
        <v>0</v>
      </c>
      <c r="AU13" s="134">
        <v>0</v>
      </c>
      <c r="AV13" s="134">
        <v>0</v>
      </c>
      <c r="AW13" s="134">
        <v>0</v>
      </c>
      <c r="AX13" s="134">
        <v>0</v>
      </c>
      <c r="AY13" s="134">
        <v>0</v>
      </c>
      <c r="AZ13" s="134">
        <v>0</v>
      </c>
      <c r="BA13" s="134">
        <v>0</v>
      </c>
      <c r="BB13" s="134">
        <v>0</v>
      </c>
      <c r="BC13" s="134">
        <v>0</v>
      </c>
      <c r="BD13" s="134">
        <v>0</v>
      </c>
      <c r="BE13" s="134">
        <v>0</v>
      </c>
      <c r="BF13" s="134">
        <v>0</v>
      </c>
      <c r="BG13" s="1465">
        <v>0</v>
      </c>
      <c r="BH13" s="1151">
        <v>0</v>
      </c>
    </row>
    <row r="14" spans="1:63" s="130" customFormat="1" ht="15" customHeight="1">
      <c r="A14" s="127"/>
      <c r="B14" s="127"/>
      <c r="C14" s="127"/>
      <c r="D14" s="127"/>
      <c r="E14" s="127"/>
      <c r="F14" s="127"/>
      <c r="G14" s="127"/>
      <c r="H14" s="127"/>
      <c r="I14" s="127"/>
      <c r="J14" s="127"/>
      <c r="K14" s="127"/>
      <c r="L14" s="127"/>
      <c r="M14" s="127"/>
      <c r="N14" s="127"/>
      <c r="O14" s="127"/>
      <c r="P14" s="127"/>
      <c r="Q14" s="127"/>
      <c r="R14" s="127"/>
      <c r="S14" s="127"/>
      <c r="T14" s="127"/>
      <c r="U14" s="127"/>
      <c r="V14" s="1141"/>
      <c r="W14" s="1143" t="s">
        <v>142</v>
      </c>
      <c r="X14" s="1433"/>
      <c r="Y14" s="1801"/>
      <c r="Z14" s="1804" t="s">
        <v>298</v>
      </c>
      <c r="AA14" s="1152">
        <v>213.90546890194696</v>
      </c>
      <c r="AB14" s="136">
        <v>211.4550009650176</v>
      </c>
      <c r="AC14" s="136">
        <v>225.4565849547505</v>
      </c>
      <c r="AD14" s="136">
        <v>237.2020661806576</v>
      </c>
      <c r="AE14" s="136">
        <v>230.66222307171611</v>
      </c>
      <c r="AF14" s="136">
        <v>245.14782844456656</v>
      </c>
      <c r="AG14" s="136">
        <v>258.46135332829078</v>
      </c>
      <c r="AH14" s="136">
        <v>240.06679924095889</v>
      </c>
      <c r="AI14" s="136">
        <v>236.73283509686723</v>
      </c>
      <c r="AJ14" s="136">
        <v>246.71363075560404</v>
      </c>
      <c r="AK14" s="136">
        <v>270.84265536795419</v>
      </c>
      <c r="AL14" s="136">
        <v>248.54989743783548</v>
      </c>
      <c r="AM14" s="136">
        <v>264.24241958057996</v>
      </c>
      <c r="AN14" s="136">
        <v>230.6546567362779</v>
      </c>
      <c r="AO14" s="136">
        <v>245.95044843496601</v>
      </c>
      <c r="AP14" s="136">
        <v>260.39971589075589</v>
      </c>
      <c r="AQ14" s="136">
        <v>230.99876535670089</v>
      </c>
      <c r="AR14" s="136">
        <v>221.70930956999027</v>
      </c>
      <c r="AS14" s="136">
        <v>203.52272396245164</v>
      </c>
      <c r="AT14" s="136">
        <v>203.84966453437636</v>
      </c>
      <c r="AU14" s="136">
        <v>218.02397235294737</v>
      </c>
      <c r="AV14" s="136">
        <v>214.52587293556408</v>
      </c>
      <c r="AW14" s="136">
        <v>209.72500283531394</v>
      </c>
      <c r="AX14" s="136">
        <v>198.47648484306418</v>
      </c>
      <c r="AY14" s="136">
        <v>186.82840593917157</v>
      </c>
      <c r="AZ14" s="136">
        <v>175.50395980580154</v>
      </c>
      <c r="BA14" s="136">
        <v>179.88606891396307</v>
      </c>
      <c r="BB14" s="136">
        <v>193.53189665198872</v>
      </c>
      <c r="BC14" s="136">
        <v>160.0682757487757</v>
      </c>
      <c r="BD14" s="136">
        <v>159.49833430984449</v>
      </c>
      <c r="BE14" s="136">
        <v>167.85042865770365</v>
      </c>
      <c r="BF14" s="136">
        <v>144.93560969004781</v>
      </c>
      <c r="BG14" s="1466">
        <v>144.12834019134701</v>
      </c>
      <c r="BH14" s="1153">
        <v>132.7024245354408</v>
      </c>
    </row>
    <row r="15" spans="1:63" s="130" customFormat="1" ht="15" customHeight="1">
      <c r="A15" s="127"/>
      <c r="B15" s="127"/>
      <c r="C15" s="127"/>
      <c r="D15" s="127"/>
      <c r="E15" s="127"/>
      <c r="F15" s="127"/>
      <c r="G15" s="127"/>
      <c r="H15" s="127"/>
      <c r="I15" s="127"/>
      <c r="J15" s="127"/>
      <c r="K15" s="127"/>
      <c r="L15" s="127"/>
      <c r="M15" s="127"/>
      <c r="N15" s="127"/>
      <c r="O15" s="127"/>
      <c r="P15" s="127"/>
      <c r="Q15" s="127"/>
      <c r="R15" s="127"/>
      <c r="S15" s="127"/>
      <c r="T15" s="127"/>
      <c r="U15" s="127"/>
      <c r="V15" s="1141"/>
      <c r="W15" s="1143" t="s">
        <v>3</v>
      </c>
      <c r="X15" s="1433"/>
      <c r="Y15" s="1801"/>
      <c r="Z15" s="1804" t="s">
        <v>3</v>
      </c>
      <c r="AA15" s="1152">
        <v>106.37036993466666</v>
      </c>
      <c r="AB15" s="136">
        <v>109.30570706871087</v>
      </c>
      <c r="AC15" s="136">
        <v>110.60489173748417</v>
      </c>
      <c r="AD15" s="136">
        <v>116.8857781200735</v>
      </c>
      <c r="AE15" s="136">
        <v>119.60632862087226</v>
      </c>
      <c r="AF15" s="136">
        <v>121.92002304213867</v>
      </c>
      <c r="AG15" s="136">
        <v>124.07519541367461</v>
      </c>
      <c r="AH15" s="136">
        <v>119.61332689136566</v>
      </c>
      <c r="AI15" s="136">
        <v>123.94840283298296</v>
      </c>
      <c r="AJ15" s="136">
        <v>124.46348376832921</v>
      </c>
      <c r="AK15" s="136">
        <v>124.92935300550182</v>
      </c>
      <c r="AL15" s="136">
        <v>119.90509207802231</v>
      </c>
      <c r="AM15" s="136">
        <v>120.35777945448145</v>
      </c>
      <c r="AN15" s="136">
        <v>126.26858112909314</v>
      </c>
      <c r="AO15" s="136">
        <v>116.24626011963173</v>
      </c>
      <c r="AP15" s="136">
        <v>112.93544526455614</v>
      </c>
      <c r="AQ15" s="136">
        <v>112.32779281729565</v>
      </c>
      <c r="AR15" s="136">
        <v>114.16883728616278</v>
      </c>
      <c r="AS15" s="136">
        <v>107.55242751323536</v>
      </c>
      <c r="AT15" s="136">
        <v>105.08940197928956</v>
      </c>
      <c r="AU15" s="136">
        <v>110.83354043396102</v>
      </c>
      <c r="AV15" s="136">
        <v>101.9164892093209</v>
      </c>
      <c r="AW15" s="136">
        <v>108.00184372896963</v>
      </c>
      <c r="AX15" s="136">
        <v>105.66157046104871</v>
      </c>
      <c r="AY15" s="136">
        <v>99.316716538921398</v>
      </c>
      <c r="AZ15" s="136">
        <v>97.397555005295928</v>
      </c>
      <c r="BA15" s="136">
        <v>92.300979947910747</v>
      </c>
      <c r="BB15" s="136">
        <v>98.622905873784987</v>
      </c>
      <c r="BC15" s="136">
        <v>88.565394441258746</v>
      </c>
      <c r="BD15" s="136">
        <v>96.883741578963694</v>
      </c>
      <c r="BE15" s="136">
        <v>97.755923316649771</v>
      </c>
      <c r="BF15" s="136">
        <v>90.031792679663454</v>
      </c>
      <c r="BG15" s="1466">
        <v>86.2952700803379</v>
      </c>
      <c r="BH15" s="1153">
        <v>80.981980388194529</v>
      </c>
    </row>
    <row r="16" spans="1:63" s="130" customFormat="1" ht="15" customHeight="1">
      <c r="A16" s="127"/>
      <c r="B16" s="127"/>
      <c r="C16" s="127"/>
      <c r="D16" s="127"/>
      <c r="E16" s="127"/>
      <c r="F16" s="127"/>
      <c r="G16" s="127"/>
      <c r="H16" s="127"/>
      <c r="I16" s="127"/>
      <c r="J16" s="127"/>
      <c r="K16" s="127"/>
      <c r="L16" s="127"/>
      <c r="M16" s="127"/>
      <c r="N16" s="127"/>
      <c r="O16" s="127"/>
      <c r="P16" s="127"/>
      <c r="Q16" s="127"/>
      <c r="R16" s="127"/>
      <c r="S16" s="127"/>
      <c r="T16" s="127"/>
      <c r="U16" s="127"/>
      <c r="V16" s="1141"/>
      <c r="W16" s="1144" t="s">
        <v>143</v>
      </c>
      <c r="X16" s="1433"/>
      <c r="Y16" s="1801"/>
      <c r="Z16" s="1805" t="s">
        <v>349</v>
      </c>
      <c r="AA16" s="1152">
        <v>147.78094949102078</v>
      </c>
      <c r="AB16" s="136">
        <v>154.86734289713604</v>
      </c>
      <c r="AC16" s="136">
        <v>160.45127565920251</v>
      </c>
      <c r="AD16" s="136">
        <v>168.85814255947261</v>
      </c>
      <c r="AE16" s="136">
        <v>157.52179755609498</v>
      </c>
      <c r="AF16" s="136">
        <v>168.89549857420857</v>
      </c>
      <c r="AG16" s="136">
        <v>170.66935160567974</v>
      </c>
      <c r="AH16" s="136">
        <v>167.61667805016432</v>
      </c>
      <c r="AI16" s="136">
        <v>166.24581241811379</v>
      </c>
      <c r="AJ16" s="136">
        <v>170.31226110943575</v>
      </c>
      <c r="AK16" s="136">
        <v>173.27012646307304</v>
      </c>
      <c r="AL16" s="136">
        <v>169.99371872857063</v>
      </c>
      <c r="AM16" s="136">
        <v>174.95060019024208</v>
      </c>
      <c r="AN16" s="136">
        <v>174.9330916059306</v>
      </c>
      <c r="AO16" s="136">
        <v>169.98895848506891</v>
      </c>
      <c r="AP16" s="136">
        <v>177.62813599330488</v>
      </c>
      <c r="AQ16" s="136">
        <v>173.6597848520795</v>
      </c>
      <c r="AR16" s="136">
        <v>174.95813774733119</v>
      </c>
      <c r="AS16" s="136">
        <v>170.67223705090399</v>
      </c>
      <c r="AT16" s="136">
        <v>170.24502184549954</v>
      </c>
      <c r="AU16" s="136">
        <v>172.61265592525723</v>
      </c>
      <c r="AV16" s="136">
        <v>172.79222784710976</v>
      </c>
      <c r="AW16" s="136">
        <v>173.10420664859109</v>
      </c>
      <c r="AX16" s="136">
        <v>169.27403043793922</v>
      </c>
      <c r="AY16" s="136">
        <v>169.80469668119221</v>
      </c>
      <c r="AZ16" s="136">
        <v>162.92696123314124</v>
      </c>
      <c r="BA16" s="136">
        <v>166.34304952509063</v>
      </c>
      <c r="BB16" s="136">
        <v>174.75675488123167</v>
      </c>
      <c r="BC16" s="136">
        <v>162.85916266789522</v>
      </c>
      <c r="BD16" s="136">
        <v>165.25850575578522</v>
      </c>
      <c r="BE16" s="136">
        <v>176.76132481933379</v>
      </c>
      <c r="BF16" s="136">
        <v>175.93662566145144</v>
      </c>
      <c r="BG16" s="1466">
        <v>166.87650670563642</v>
      </c>
      <c r="BH16" s="1153">
        <v>159.31618781529551</v>
      </c>
    </row>
    <row r="17" spans="1:60" s="130" customFormat="1" ht="15" customHeight="1">
      <c r="A17" s="127"/>
      <c r="B17" s="127"/>
      <c r="C17" s="127"/>
      <c r="D17" s="127"/>
      <c r="E17" s="127"/>
      <c r="F17" s="127"/>
      <c r="G17" s="127"/>
      <c r="H17" s="127"/>
      <c r="I17" s="127"/>
      <c r="J17" s="127"/>
      <c r="K17" s="127"/>
      <c r="L17" s="127"/>
      <c r="M17" s="127"/>
      <c r="N17" s="127"/>
      <c r="O17" s="127"/>
      <c r="P17" s="127"/>
      <c r="Q17" s="127"/>
      <c r="R17" s="127"/>
      <c r="S17" s="127"/>
      <c r="T17" s="127"/>
      <c r="U17" s="127"/>
      <c r="V17" s="1141"/>
      <c r="W17" s="1143" t="s">
        <v>144</v>
      </c>
      <c r="X17" s="1433"/>
      <c r="Y17" s="1801"/>
      <c r="Z17" s="1804" t="s">
        <v>299</v>
      </c>
      <c r="AA17" s="1152">
        <v>549.10250821460443</v>
      </c>
      <c r="AB17" s="136">
        <v>556.30405993530997</v>
      </c>
      <c r="AC17" s="136">
        <v>580.43553136120158</v>
      </c>
      <c r="AD17" s="136">
        <v>552.12310943384671</v>
      </c>
      <c r="AE17" s="136">
        <v>630.71990513059018</v>
      </c>
      <c r="AF17" s="136">
        <v>617.96980090118802</v>
      </c>
      <c r="AG17" s="136">
        <v>617.15769236140773</v>
      </c>
      <c r="AH17" s="136">
        <v>605.16583347220092</v>
      </c>
      <c r="AI17" s="136">
        <v>590.23644282322323</v>
      </c>
      <c r="AJ17" s="136">
        <v>631.94797676605856</v>
      </c>
      <c r="AK17" s="136">
        <v>627.52303842171682</v>
      </c>
      <c r="AL17" s="136">
        <v>635.95576205911129</v>
      </c>
      <c r="AM17" s="136">
        <v>689.36108153039618</v>
      </c>
      <c r="AN17" s="136">
        <v>728.1656588320825</v>
      </c>
      <c r="AO17" s="136">
        <v>730.54758672947264</v>
      </c>
      <c r="AP17" s="136">
        <v>742.7665791203658</v>
      </c>
      <c r="AQ17" s="136">
        <v>711.12573921845751</v>
      </c>
      <c r="AR17" s="136">
        <v>807.95227644790759</v>
      </c>
      <c r="AS17" s="136">
        <v>795.98453225052901</v>
      </c>
      <c r="AT17" s="136">
        <v>766.44208040307694</v>
      </c>
      <c r="AU17" s="136">
        <v>872.49095029261366</v>
      </c>
      <c r="AV17" s="136">
        <v>983.65773532838932</v>
      </c>
      <c r="AW17" s="136">
        <v>1139.3141832535171</v>
      </c>
      <c r="AX17" s="136">
        <v>1170.1722855128498</v>
      </c>
      <c r="AY17" s="136">
        <v>1097.8293667503194</v>
      </c>
      <c r="AZ17" s="136">
        <v>1031.4495929463701</v>
      </c>
      <c r="BA17" s="136">
        <v>983.09672280652501</v>
      </c>
      <c r="BB17" s="136">
        <v>987.80993056001455</v>
      </c>
      <c r="BC17" s="136">
        <v>852.32839332923584</v>
      </c>
      <c r="BD17" s="136">
        <v>820.72949322959448</v>
      </c>
      <c r="BE17" s="136">
        <v>888.20986958703031</v>
      </c>
      <c r="BF17" s="136">
        <v>866.62264959379149</v>
      </c>
      <c r="BG17" s="1466">
        <v>867.57772471380963</v>
      </c>
      <c r="BH17" s="1153">
        <v>811.05755420023297</v>
      </c>
    </row>
    <row r="18" spans="1:60" s="130" customFormat="1" ht="15" customHeight="1">
      <c r="A18" s="127"/>
      <c r="B18" s="127"/>
      <c r="C18" s="127"/>
      <c r="D18" s="127"/>
      <c r="E18" s="127"/>
      <c r="F18" s="127"/>
      <c r="G18" s="127"/>
      <c r="H18" s="127"/>
      <c r="I18" s="127"/>
      <c r="J18" s="127"/>
      <c r="K18" s="127"/>
      <c r="L18" s="127"/>
      <c r="M18" s="127"/>
      <c r="N18" s="127"/>
      <c r="O18" s="127"/>
      <c r="P18" s="127"/>
      <c r="Q18" s="127"/>
      <c r="R18" s="127"/>
      <c r="S18" s="127"/>
      <c r="T18" s="127"/>
      <c r="U18" s="127"/>
      <c r="V18" s="1141"/>
      <c r="W18" s="1143" t="s">
        <v>145</v>
      </c>
      <c r="X18" s="1433"/>
      <c r="Y18" s="1801"/>
      <c r="Z18" s="1804" t="s">
        <v>300</v>
      </c>
      <c r="AA18" s="1150">
        <v>0.88555979639049542</v>
      </c>
      <c r="AB18" s="134">
        <v>0.79256513609888923</v>
      </c>
      <c r="AC18" s="134">
        <v>0.81224656370977011</v>
      </c>
      <c r="AD18" s="134">
        <v>0.77297965396919588</v>
      </c>
      <c r="AE18" s="134">
        <v>0.72707420661173927</v>
      </c>
      <c r="AF18" s="134">
        <v>0.69571949607838468</v>
      </c>
      <c r="AG18" s="134">
        <v>0.66424233630422191</v>
      </c>
      <c r="AH18" s="134">
        <v>0.6111619738744497</v>
      </c>
      <c r="AI18" s="134">
        <v>0.59454468919193404</v>
      </c>
      <c r="AJ18" s="134">
        <v>0.60792997057459397</v>
      </c>
      <c r="AK18" s="134">
        <v>0.59067798650982317</v>
      </c>
      <c r="AL18" s="134">
        <v>0.55443221389665953</v>
      </c>
      <c r="AM18" s="134">
        <v>0.57888545276975067</v>
      </c>
      <c r="AN18" s="134">
        <v>0.58954307701373632</v>
      </c>
      <c r="AO18" s="134">
        <v>0.56991012366949956</v>
      </c>
      <c r="AP18" s="134">
        <v>0.61216367664685267</v>
      </c>
      <c r="AQ18" s="134">
        <v>0.57909312121973</v>
      </c>
      <c r="AR18" s="134">
        <v>0.62108511247798193</v>
      </c>
      <c r="AS18" s="134">
        <v>0.59563949321843501</v>
      </c>
      <c r="AT18" s="134">
        <v>0.56287231423692319</v>
      </c>
      <c r="AU18" s="134">
        <v>0.56260407163598503</v>
      </c>
      <c r="AV18" s="134">
        <v>0.58008760443722318</v>
      </c>
      <c r="AW18" s="134">
        <v>0.58064436088073967</v>
      </c>
      <c r="AX18" s="134">
        <v>0.5662337726733313</v>
      </c>
      <c r="AY18" s="134">
        <v>0.52541639309060439</v>
      </c>
      <c r="AZ18" s="134">
        <v>0.50362224296267122</v>
      </c>
      <c r="BA18" s="134">
        <v>0.60107741007537174</v>
      </c>
      <c r="BB18" s="134">
        <v>0.60324947136941387</v>
      </c>
      <c r="BC18" s="134">
        <v>0.56477067633155853</v>
      </c>
      <c r="BD18" s="134">
        <v>0.52876934954602395</v>
      </c>
      <c r="BE18" s="134">
        <v>0.54457765683805781</v>
      </c>
      <c r="BF18" s="134">
        <v>0.52167768579936546</v>
      </c>
      <c r="BG18" s="1465">
        <v>0.50202129108455773</v>
      </c>
      <c r="BH18" s="1151">
        <v>0.47550133635320369</v>
      </c>
    </row>
    <row r="19" spans="1:60" s="130" customFormat="1" ht="15" customHeight="1">
      <c r="A19" s="127"/>
      <c r="B19" s="127"/>
      <c r="C19" s="127"/>
      <c r="D19" s="127"/>
      <c r="E19" s="127"/>
      <c r="F19" s="127"/>
      <c r="G19" s="127"/>
      <c r="H19" s="127"/>
      <c r="I19" s="127"/>
      <c r="J19" s="127"/>
      <c r="K19" s="127"/>
      <c r="L19" s="127"/>
      <c r="M19" s="127"/>
      <c r="N19" s="127"/>
      <c r="O19" s="127"/>
      <c r="P19" s="127"/>
      <c r="Q19" s="127"/>
      <c r="R19" s="127"/>
      <c r="S19" s="127"/>
      <c r="T19" s="127"/>
      <c r="U19" s="127"/>
      <c r="V19" s="1141"/>
      <c r="W19" s="1143" t="s">
        <v>146</v>
      </c>
      <c r="X19" s="1433"/>
      <c r="Y19" s="1801"/>
      <c r="Z19" s="1804" t="s">
        <v>301</v>
      </c>
      <c r="AA19" s="1152">
        <v>345.09160046062874</v>
      </c>
      <c r="AB19" s="136">
        <v>337.44510033761446</v>
      </c>
      <c r="AC19" s="136">
        <v>383.76790688146303</v>
      </c>
      <c r="AD19" s="136">
        <v>403.81269436875237</v>
      </c>
      <c r="AE19" s="136">
        <v>437.68022069996454</v>
      </c>
      <c r="AF19" s="136">
        <v>435.33636572709298</v>
      </c>
      <c r="AG19" s="136">
        <v>469.18766779325648</v>
      </c>
      <c r="AH19" s="136">
        <v>431.55344286207998</v>
      </c>
      <c r="AI19" s="136">
        <v>464.89134963129555</v>
      </c>
      <c r="AJ19" s="136">
        <v>495.40153284103184</v>
      </c>
      <c r="AK19" s="136">
        <v>518.65113612078369</v>
      </c>
      <c r="AL19" s="136">
        <v>517.23702729080742</v>
      </c>
      <c r="AM19" s="136">
        <v>535.36514974049805</v>
      </c>
      <c r="AN19" s="136">
        <v>553.15752664262186</v>
      </c>
      <c r="AO19" s="136">
        <v>546.90204780381202</v>
      </c>
      <c r="AP19" s="136">
        <v>540.69162234109524</v>
      </c>
      <c r="AQ19" s="136">
        <v>536.40272208660542</v>
      </c>
      <c r="AR19" s="136">
        <v>533.16188414351541</v>
      </c>
      <c r="AS19" s="136">
        <v>541.21754918745205</v>
      </c>
      <c r="AT19" s="136">
        <v>517.04712986387847</v>
      </c>
      <c r="AU19" s="136">
        <v>516.11597590582255</v>
      </c>
      <c r="AV19" s="136">
        <v>502.0951978234412</v>
      </c>
      <c r="AW19" s="136">
        <v>516.28200831941444</v>
      </c>
      <c r="AX19" s="136">
        <v>497.01482246717427</v>
      </c>
      <c r="AY19" s="136">
        <v>466.83381777046566</v>
      </c>
      <c r="AZ19" s="136">
        <v>468.05720495193037</v>
      </c>
      <c r="BA19" s="136">
        <v>448.3883157418631</v>
      </c>
      <c r="BB19" s="136">
        <v>457.30465926037721</v>
      </c>
      <c r="BC19" s="136">
        <v>467.25909967434404</v>
      </c>
      <c r="BD19" s="136">
        <v>464.24052990164085</v>
      </c>
      <c r="BE19" s="136">
        <v>400.60144685932153</v>
      </c>
      <c r="BF19" s="136">
        <v>411.38998750025922</v>
      </c>
      <c r="BG19" s="1466">
        <v>439.49436016362483</v>
      </c>
      <c r="BH19" s="1153">
        <v>447.17456741782382</v>
      </c>
    </row>
    <row r="20" spans="1:60" s="130" customFormat="1" ht="15" customHeight="1">
      <c r="A20" s="127"/>
      <c r="B20" s="127"/>
      <c r="C20" s="127"/>
      <c r="D20" s="127"/>
      <c r="E20" s="127"/>
      <c r="F20" s="127"/>
      <c r="G20" s="127"/>
      <c r="H20" s="127"/>
      <c r="I20" s="127"/>
      <c r="J20" s="127"/>
      <c r="K20" s="127"/>
      <c r="L20" s="127"/>
      <c r="M20" s="127"/>
      <c r="N20" s="127"/>
      <c r="O20" s="127"/>
      <c r="P20" s="127"/>
      <c r="Q20" s="127"/>
      <c r="R20" s="127"/>
      <c r="S20" s="127"/>
      <c r="T20" s="127"/>
      <c r="U20" s="127"/>
      <c r="V20" s="1141"/>
      <c r="W20" s="1143" t="s">
        <v>147</v>
      </c>
      <c r="X20" s="1433"/>
      <c r="Y20" s="1801"/>
      <c r="Z20" s="1804" t="s">
        <v>302</v>
      </c>
      <c r="AA20" s="1152">
        <v>55.389357051262991</v>
      </c>
      <c r="AB20" s="136">
        <v>60.259978693299615</v>
      </c>
      <c r="AC20" s="136">
        <v>73.92224062673175</v>
      </c>
      <c r="AD20" s="136">
        <v>85.624690196150254</v>
      </c>
      <c r="AE20" s="136">
        <v>101.27126298254655</v>
      </c>
      <c r="AF20" s="136">
        <v>104.65640746577749</v>
      </c>
      <c r="AG20" s="136">
        <v>113.5149072835234</v>
      </c>
      <c r="AH20" s="136">
        <v>100.527194043229</v>
      </c>
      <c r="AI20" s="136">
        <v>102.18863700515477</v>
      </c>
      <c r="AJ20" s="136">
        <v>101.34516177091936</v>
      </c>
      <c r="AK20" s="136">
        <v>93.657948654855858</v>
      </c>
      <c r="AL20" s="136">
        <v>87.202975964145764</v>
      </c>
      <c r="AM20" s="136">
        <v>78.164119808301649</v>
      </c>
      <c r="AN20" s="136">
        <v>70.964552514843504</v>
      </c>
      <c r="AO20" s="136">
        <v>65.215970408264312</v>
      </c>
      <c r="AP20" s="136">
        <v>56.226499436490272</v>
      </c>
      <c r="AQ20" s="136">
        <v>45.028079189423657</v>
      </c>
      <c r="AR20" s="136">
        <v>37.598780268433394</v>
      </c>
      <c r="AS20" s="136">
        <v>31.727142153172451</v>
      </c>
      <c r="AT20" s="136">
        <v>24.625844576003615</v>
      </c>
      <c r="AU20" s="136">
        <v>22.674654266510231</v>
      </c>
      <c r="AV20" s="136">
        <v>21.509203602108727</v>
      </c>
      <c r="AW20" s="136">
        <v>20.210753180078093</v>
      </c>
      <c r="AX20" s="136">
        <v>20.36256334697584</v>
      </c>
      <c r="AY20" s="136">
        <v>19.369874206520905</v>
      </c>
      <c r="AZ20" s="136">
        <v>20.495768268050988</v>
      </c>
      <c r="BA20" s="136">
        <v>19.831352157551663</v>
      </c>
      <c r="BB20" s="136">
        <v>21.172730617860559</v>
      </c>
      <c r="BC20" s="136">
        <v>22.92579475037363</v>
      </c>
      <c r="BD20" s="136">
        <v>24.545046998782965</v>
      </c>
      <c r="BE20" s="136">
        <v>20.081117830175494</v>
      </c>
      <c r="BF20" s="136">
        <v>22.422528713615304</v>
      </c>
      <c r="BG20" s="1466">
        <v>24.739141301371696</v>
      </c>
      <c r="BH20" s="1153">
        <v>27.002036899599478</v>
      </c>
    </row>
    <row r="21" spans="1:60" s="130" customFormat="1" ht="15" customHeight="1">
      <c r="A21" s="127"/>
      <c r="B21" s="127"/>
      <c r="C21" s="127"/>
      <c r="D21" s="127"/>
      <c r="E21" s="127"/>
      <c r="F21" s="127"/>
      <c r="G21" s="127"/>
      <c r="H21" s="127"/>
      <c r="I21" s="127"/>
      <c r="J21" s="127"/>
      <c r="K21" s="127"/>
      <c r="L21" s="127"/>
      <c r="M21" s="127"/>
      <c r="N21" s="127"/>
      <c r="O21" s="127"/>
      <c r="P21" s="127"/>
      <c r="Q21" s="127"/>
      <c r="R21" s="127"/>
      <c r="S21" s="127"/>
      <c r="T21" s="127"/>
      <c r="U21" s="127"/>
      <c r="V21" s="1141"/>
      <c r="W21" s="1144" t="s">
        <v>476</v>
      </c>
      <c r="X21" s="1433"/>
      <c r="Y21" s="1801"/>
      <c r="Z21" s="1805" t="s">
        <v>303</v>
      </c>
      <c r="AA21" s="1152">
        <v>91.644765250327623</v>
      </c>
      <c r="AB21" s="136">
        <v>93.571142602063546</v>
      </c>
      <c r="AC21" s="136">
        <v>94.657706869416458</v>
      </c>
      <c r="AD21" s="136">
        <v>94.682076070498809</v>
      </c>
      <c r="AE21" s="136">
        <v>98.325838030301966</v>
      </c>
      <c r="AF21" s="136">
        <v>100.3574240874852</v>
      </c>
      <c r="AG21" s="136">
        <v>103.39429916325354</v>
      </c>
      <c r="AH21" s="136">
        <v>105.41857918515315</v>
      </c>
      <c r="AI21" s="136">
        <v>106.052424048212</v>
      </c>
      <c r="AJ21" s="136">
        <v>108.62746400223614</v>
      </c>
      <c r="AK21" s="136">
        <v>112.47941577202184</v>
      </c>
      <c r="AL21" s="136">
        <v>114.39253474579533</v>
      </c>
      <c r="AM21" s="136">
        <v>116.63814742422502</v>
      </c>
      <c r="AN21" s="136">
        <v>118.05300763568577</v>
      </c>
      <c r="AO21" s="136">
        <v>112.09190781483078</v>
      </c>
      <c r="AP21" s="136">
        <v>103.97774234639593</v>
      </c>
      <c r="AQ21" s="136">
        <v>94.884176840365782</v>
      </c>
      <c r="AR21" s="136">
        <v>92.552055487709765</v>
      </c>
      <c r="AS21" s="136">
        <v>90.320049086478818</v>
      </c>
      <c r="AT21" s="136">
        <v>75.215227606318038</v>
      </c>
      <c r="AU21" s="136">
        <v>72.97957781780336</v>
      </c>
      <c r="AV21" s="136">
        <v>79.978484464357976</v>
      </c>
      <c r="AW21" s="136">
        <v>81.625309180872037</v>
      </c>
      <c r="AX21" s="136">
        <v>76.356168148066217</v>
      </c>
      <c r="AY21" s="136">
        <v>67.929416720653805</v>
      </c>
      <c r="AZ21" s="136">
        <v>66.388424821245991</v>
      </c>
      <c r="BA21" s="136">
        <v>65.945222415643514</v>
      </c>
      <c r="BB21" s="136">
        <v>68.075961731991484</v>
      </c>
      <c r="BC21" s="136">
        <v>67.873062139727566</v>
      </c>
      <c r="BD21" s="136">
        <v>70.916815269934276</v>
      </c>
      <c r="BE21" s="136">
        <v>73.341865236685408</v>
      </c>
      <c r="BF21" s="136">
        <v>71.989239316392641</v>
      </c>
      <c r="BG21" s="1466">
        <v>71.021668548676104</v>
      </c>
      <c r="BH21" s="1153">
        <v>69.535056588225913</v>
      </c>
    </row>
    <row r="22" spans="1:60" s="130" customFormat="1" ht="15" customHeight="1" thickBot="1">
      <c r="A22" s="127"/>
      <c r="B22" s="127"/>
      <c r="C22" s="127"/>
      <c r="D22" s="127"/>
      <c r="E22" s="127"/>
      <c r="F22" s="127"/>
      <c r="G22" s="127"/>
      <c r="H22" s="127"/>
      <c r="I22" s="127"/>
      <c r="J22" s="127"/>
      <c r="K22" s="127"/>
      <c r="L22" s="127"/>
      <c r="M22" s="127"/>
      <c r="N22" s="127"/>
      <c r="O22" s="127"/>
      <c r="P22" s="127"/>
      <c r="Q22" s="127"/>
      <c r="R22" s="127"/>
      <c r="S22" s="127"/>
      <c r="T22" s="127"/>
      <c r="U22" s="127"/>
      <c r="V22" s="1145"/>
      <c r="W22" s="1146" t="s">
        <v>148</v>
      </c>
      <c r="X22" s="1433"/>
      <c r="Y22" s="1806"/>
      <c r="Z22" s="1807" t="s">
        <v>661</v>
      </c>
      <c r="AA22" s="1154">
        <v>17.495678656597232</v>
      </c>
      <c r="AB22" s="1155">
        <v>22.018172153399334</v>
      </c>
      <c r="AC22" s="1155">
        <v>26.612594802677791</v>
      </c>
      <c r="AD22" s="1155">
        <v>28.754850756468876</v>
      </c>
      <c r="AE22" s="1155">
        <v>36.43040844227788</v>
      </c>
      <c r="AF22" s="1155">
        <v>38.379782977107588</v>
      </c>
      <c r="AG22" s="1155">
        <v>35.6858414674019</v>
      </c>
      <c r="AH22" s="1155">
        <v>32.540361075434156</v>
      </c>
      <c r="AI22" s="1155">
        <v>30.252902152737317</v>
      </c>
      <c r="AJ22" s="1155">
        <v>29.343746370076538</v>
      </c>
      <c r="AK22" s="1155">
        <v>28.333465102610685</v>
      </c>
      <c r="AL22" s="1155">
        <v>26.711789109487796</v>
      </c>
      <c r="AM22" s="1155">
        <v>27.640678412383021</v>
      </c>
      <c r="AN22" s="1155">
        <v>27.916619929567897</v>
      </c>
      <c r="AO22" s="1155">
        <v>26.503480281939591</v>
      </c>
      <c r="AP22" s="1155">
        <v>25.84824781766746</v>
      </c>
      <c r="AQ22" s="1155">
        <v>25.172060322258805</v>
      </c>
      <c r="AR22" s="1155">
        <v>27.919196906807269</v>
      </c>
      <c r="AS22" s="1155">
        <v>32.9720309024786</v>
      </c>
      <c r="AT22" s="1155">
        <v>35.395132984055195</v>
      </c>
      <c r="AU22" s="1155">
        <v>35.225078421601964</v>
      </c>
      <c r="AV22" s="1155">
        <v>38.81393551549661</v>
      </c>
      <c r="AW22" s="1155">
        <v>50.976077582546232</v>
      </c>
      <c r="AX22" s="1155">
        <v>43.593450404784853</v>
      </c>
      <c r="AY22" s="1155">
        <v>43.549346304688115</v>
      </c>
      <c r="AZ22" s="1155">
        <v>38.680808382131858</v>
      </c>
      <c r="BA22" s="1155">
        <v>36.677640104697645</v>
      </c>
      <c r="BB22" s="1155">
        <v>38.02795173574799</v>
      </c>
      <c r="BC22" s="1155">
        <v>40.980088331716459</v>
      </c>
      <c r="BD22" s="1155">
        <v>38.607628191874092</v>
      </c>
      <c r="BE22" s="1155">
        <v>33.492238266595457</v>
      </c>
      <c r="BF22" s="1155">
        <v>30.176439636495257</v>
      </c>
      <c r="BG22" s="1467">
        <v>37.463773049444995</v>
      </c>
      <c r="BH22" s="1156">
        <v>35.347891547526011</v>
      </c>
    </row>
    <row r="23" spans="1:60" ht="14.25" customHeight="1">
      <c r="AY23" s="122"/>
      <c r="AZ23" s="122"/>
      <c r="BC23" s="122"/>
      <c r="BD23" s="122"/>
    </row>
    <row r="24" spans="1:60" ht="18.75" customHeight="1" thickBot="1">
      <c r="V24" s="122" t="s">
        <v>149</v>
      </c>
      <c r="Y24" s="1821" t="s">
        <v>903</v>
      </c>
      <c r="Z24" s="1821"/>
      <c r="AY24" s="122"/>
      <c r="AZ24" s="122"/>
      <c r="BC24" s="122"/>
      <c r="BD24" s="122"/>
    </row>
    <row r="25" spans="1:60" ht="14.25" customHeight="1">
      <c r="V25" s="2221" t="s">
        <v>138</v>
      </c>
      <c r="W25" s="2241"/>
      <c r="Y25" s="2221" t="s">
        <v>326</v>
      </c>
      <c r="Z25" s="2222"/>
      <c r="AA25" s="2223">
        <v>1990</v>
      </c>
      <c r="AB25" s="2224">
        <v>1991</v>
      </c>
      <c r="AC25" s="2224">
        <v>1992</v>
      </c>
      <c r="AD25" s="2224">
        <v>1993</v>
      </c>
      <c r="AE25" s="2224">
        <v>1994</v>
      </c>
      <c r="AF25" s="2224">
        <v>1995</v>
      </c>
      <c r="AG25" s="2224">
        <v>1996</v>
      </c>
      <c r="AH25" s="2224">
        <v>1997</v>
      </c>
      <c r="AI25" s="2224">
        <v>1998</v>
      </c>
      <c r="AJ25" s="2224">
        <v>1999</v>
      </c>
      <c r="AK25" s="2224">
        <v>2000</v>
      </c>
      <c r="AL25" s="2224">
        <v>2001</v>
      </c>
      <c r="AM25" s="2224">
        <v>2002</v>
      </c>
      <c r="AN25" s="2224">
        <v>2003</v>
      </c>
      <c r="AO25" s="2224">
        <v>2004</v>
      </c>
      <c r="AP25" s="2224">
        <v>2005</v>
      </c>
      <c r="AQ25" s="2224">
        <f t="shared" ref="AQ25:AW25" si="4">AP25+1</f>
        <v>2006</v>
      </c>
      <c r="AR25" s="2224">
        <f t="shared" si="4"/>
        <v>2007</v>
      </c>
      <c r="AS25" s="2224">
        <f t="shared" si="4"/>
        <v>2008</v>
      </c>
      <c r="AT25" s="2224">
        <f t="shared" si="4"/>
        <v>2009</v>
      </c>
      <c r="AU25" s="2224">
        <f t="shared" si="4"/>
        <v>2010</v>
      </c>
      <c r="AV25" s="2224">
        <f t="shared" si="4"/>
        <v>2011</v>
      </c>
      <c r="AW25" s="2224">
        <f t="shared" si="4"/>
        <v>2012</v>
      </c>
      <c r="AX25" s="2224">
        <f t="shared" ref="AX25:BH25" si="5">AW25+1</f>
        <v>2013</v>
      </c>
      <c r="AY25" s="2224">
        <f t="shared" si="5"/>
        <v>2014</v>
      </c>
      <c r="AZ25" s="2224">
        <f t="shared" si="5"/>
        <v>2015</v>
      </c>
      <c r="BA25" s="2224">
        <f t="shared" si="5"/>
        <v>2016</v>
      </c>
      <c r="BB25" s="2224">
        <f t="shared" si="5"/>
        <v>2017</v>
      </c>
      <c r="BC25" s="2224">
        <f t="shared" si="5"/>
        <v>2018</v>
      </c>
      <c r="BD25" s="2224">
        <f t="shared" si="5"/>
        <v>2019</v>
      </c>
      <c r="BE25" s="2224">
        <f t="shared" si="5"/>
        <v>2020</v>
      </c>
      <c r="BF25" s="2224">
        <f t="shared" si="5"/>
        <v>2021</v>
      </c>
      <c r="BG25" s="2224">
        <f t="shared" si="5"/>
        <v>2022</v>
      </c>
      <c r="BH25" s="2225">
        <f t="shared" si="5"/>
        <v>2023</v>
      </c>
    </row>
    <row r="26" spans="1:60" s="130" customFormat="1" ht="15" customHeight="1">
      <c r="A26" s="127"/>
      <c r="B26" s="127"/>
      <c r="C26" s="127"/>
      <c r="D26" s="127"/>
      <c r="E26" s="127"/>
      <c r="F26" s="127"/>
      <c r="G26" s="127"/>
      <c r="H26" s="127"/>
      <c r="I26" s="127"/>
      <c r="J26" s="127"/>
      <c r="K26" s="127"/>
      <c r="L26" s="127"/>
      <c r="M26" s="127"/>
      <c r="N26" s="127"/>
      <c r="O26" s="127"/>
      <c r="P26" s="127"/>
      <c r="Q26" s="127"/>
      <c r="R26" s="127"/>
      <c r="S26" s="127"/>
      <c r="T26" s="127"/>
      <c r="U26" s="127"/>
      <c r="V26" s="2226" t="s">
        <v>140</v>
      </c>
      <c r="W26" s="2244"/>
      <c r="X26" s="1433"/>
      <c r="Y26" s="2235" t="s">
        <v>4</v>
      </c>
      <c r="Z26" s="1808"/>
      <c r="AA26" s="2216">
        <f t="shared" ref="AA26:AQ26" si="6">SUM(AA27:AA36)</f>
        <v>1</v>
      </c>
      <c r="AB26" s="138">
        <f t="shared" si="6"/>
        <v>1.0000000000000004</v>
      </c>
      <c r="AC26" s="138">
        <f t="shared" si="6"/>
        <v>1</v>
      </c>
      <c r="AD26" s="138">
        <f t="shared" si="6"/>
        <v>0.99999999999999989</v>
      </c>
      <c r="AE26" s="138">
        <f t="shared" si="6"/>
        <v>1</v>
      </c>
      <c r="AF26" s="138">
        <f t="shared" si="6"/>
        <v>0.99999999999999989</v>
      </c>
      <c r="AG26" s="138">
        <f t="shared" si="6"/>
        <v>1</v>
      </c>
      <c r="AH26" s="138">
        <f t="shared" si="6"/>
        <v>0.99999999999999989</v>
      </c>
      <c r="AI26" s="138">
        <f t="shared" si="6"/>
        <v>0.99999999999999978</v>
      </c>
      <c r="AJ26" s="138">
        <f t="shared" si="6"/>
        <v>0.99999999999999989</v>
      </c>
      <c r="AK26" s="138">
        <f t="shared" si="6"/>
        <v>0.99999999999999989</v>
      </c>
      <c r="AL26" s="138">
        <f t="shared" si="6"/>
        <v>0.99999999999999989</v>
      </c>
      <c r="AM26" s="138">
        <f t="shared" si="6"/>
        <v>1</v>
      </c>
      <c r="AN26" s="138">
        <f t="shared" si="6"/>
        <v>0.99999999999999989</v>
      </c>
      <c r="AO26" s="138">
        <f t="shared" si="6"/>
        <v>0.99999999999999967</v>
      </c>
      <c r="AP26" s="138">
        <f t="shared" si="6"/>
        <v>1.0000000000000002</v>
      </c>
      <c r="AQ26" s="138">
        <f t="shared" si="6"/>
        <v>0.99999999999999989</v>
      </c>
      <c r="AR26" s="138">
        <f t="shared" ref="AR26:AW26" si="7">SUM(AR27:AR36)</f>
        <v>1.0000000000000002</v>
      </c>
      <c r="AS26" s="138">
        <f t="shared" si="7"/>
        <v>1.0000000000000002</v>
      </c>
      <c r="AT26" s="138">
        <f t="shared" si="7"/>
        <v>1.0000000000000002</v>
      </c>
      <c r="AU26" s="138">
        <f t="shared" si="7"/>
        <v>1</v>
      </c>
      <c r="AV26" s="138">
        <f t="shared" si="7"/>
        <v>0.99999999999999989</v>
      </c>
      <c r="AW26" s="138">
        <f t="shared" si="7"/>
        <v>1</v>
      </c>
      <c r="AX26" s="138">
        <f t="shared" ref="AX26:BE26" si="8">SUM(AX27:AX36)</f>
        <v>1.0000000000000002</v>
      </c>
      <c r="AY26" s="138">
        <f t="shared" si="8"/>
        <v>0.99999999999999989</v>
      </c>
      <c r="AZ26" s="138">
        <f t="shared" si="8"/>
        <v>1</v>
      </c>
      <c r="BA26" s="138">
        <f t="shared" si="8"/>
        <v>1</v>
      </c>
      <c r="BB26" s="138">
        <f t="shared" si="8"/>
        <v>1</v>
      </c>
      <c r="BC26" s="139">
        <f t="shared" si="8"/>
        <v>1</v>
      </c>
      <c r="BD26" s="139">
        <f>SUM(BD27:BD36)</f>
        <v>1</v>
      </c>
      <c r="BE26" s="139">
        <f t="shared" si="8"/>
        <v>0.99999999999999978</v>
      </c>
      <c r="BF26" s="139">
        <f t="shared" ref="BF26:BH26" si="9">SUM(BF27:BF36)</f>
        <v>1</v>
      </c>
      <c r="BG26" s="139">
        <f>SUM(BG27:BG36)</f>
        <v>0.99999999999999989</v>
      </c>
      <c r="BH26" s="2245">
        <f t="shared" si="9"/>
        <v>1</v>
      </c>
    </row>
    <row r="27" spans="1:60" s="130" customFormat="1" ht="15" customHeight="1">
      <c r="A27" s="127"/>
      <c r="B27" s="127"/>
      <c r="C27" s="127"/>
      <c r="D27" s="127"/>
      <c r="E27" s="127"/>
      <c r="F27" s="127"/>
      <c r="G27" s="127"/>
      <c r="H27" s="127"/>
      <c r="I27" s="127"/>
      <c r="J27" s="127"/>
      <c r="K27" s="127"/>
      <c r="L27" s="127"/>
      <c r="M27" s="127"/>
      <c r="N27" s="127"/>
      <c r="O27" s="127"/>
      <c r="P27" s="127"/>
      <c r="Q27" s="127"/>
      <c r="R27" s="127"/>
      <c r="S27" s="127"/>
      <c r="T27" s="127"/>
      <c r="U27" s="127"/>
      <c r="V27" s="1141"/>
      <c r="W27" s="1163" t="s">
        <v>141</v>
      </c>
      <c r="X27" s="1433"/>
      <c r="Y27" s="1801"/>
      <c r="Z27" s="1809" t="s">
        <v>297</v>
      </c>
      <c r="AA27" s="2217">
        <f>+AA13/AA$12</f>
        <v>1.6399973490227545E-3</v>
      </c>
      <c r="AB27" s="140">
        <f t="shared" ref="AA27:AQ36" si="10">+AB13/AB$12</f>
        <v>1.4334267890252351E-3</v>
      </c>
      <c r="AC27" s="140">
        <f t="shared" si="10"/>
        <v>1.7845904524878037E-3</v>
      </c>
      <c r="AD27" s="140">
        <f t="shared" si="10"/>
        <v>1.4549705282756863E-3</v>
      </c>
      <c r="AE27" s="140">
        <f t="shared" si="10"/>
        <v>9.9002129961286642E-4</v>
      </c>
      <c r="AF27" s="140">
        <f t="shared" si="10"/>
        <v>7.6526309720926003E-4</v>
      </c>
      <c r="AG27" s="140">
        <f t="shared" si="10"/>
        <v>1.0668557772657036E-3</v>
      </c>
      <c r="AH27" s="140">
        <f t="shared" si="10"/>
        <v>9.136467513952113E-4</v>
      </c>
      <c r="AI27" s="140">
        <f t="shared" si="10"/>
        <v>5.8035175918819614E-4</v>
      </c>
      <c r="AJ27" s="141">
        <f t="shared" si="10"/>
        <v>0</v>
      </c>
      <c r="AK27" s="141">
        <f t="shared" si="10"/>
        <v>0</v>
      </c>
      <c r="AL27" s="141">
        <f t="shared" si="10"/>
        <v>0</v>
      </c>
      <c r="AM27" s="141">
        <f t="shared" si="10"/>
        <v>0</v>
      </c>
      <c r="AN27" s="141">
        <f t="shared" si="10"/>
        <v>0</v>
      </c>
      <c r="AO27" s="141">
        <f t="shared" si="10"/>
        <v>0</v>
      </c>
      <c r="AP27" s="141">
        <f t="shared" si="10"/>
        <v>0</v>
      </c>
      <c r="AQ27" s="141">
        <f t="shared" si="10"/>
        <v>0</v>
      </c>
      <c r="AR27" s="141">
        <f t="shared" ref="AR27:AY27" si="11">+AR13/AR$12</f>
        <v>0</v>
      </c>
      <c r="AS27" s="141">
        <f t="shared" si="11"/>
        <v>0</v>
      </c>
      <c r="AT27" s="141">
        <f t="shared" si="11"/>
        <v>0</v>
      </c>
      <c r="AU27" s="141">
        <f t="shared" si="11"/>
        <v>0</v>
      </c>
      <c r="AV27" s="141">
        <f t="shared" si="11"/>
        <v>0</v>
      </c>
      <c r="AW27" s="141">
        <f t="shared" si="11"/>
        <v>0</v>
      </c>
      <c r="AX27" s="141">
        <f t="shared" si="11"/>
        <v>0</v>
      </c>
      <c r="AY27" s="141">
        <f t="shared" si="11"/>
        <v>0</v>
      </c>
      <c r="AZ27" s="142">
        <f t="shared" ref="AZ27:BC36" si="12">+AZ13/AZ$12</f>
        <v>0</v>
      </c>
      <c r="BA27" s="141">
        <f t="shared" si="12"/>
        <v>0</v>
      </c>
      <c r="BB27" s="141">
        <f t="shared" si="12"/>
        <v>0</v>
      </c>
      <c r="BC27" s="141">
        <f t="shared" si="12"/>
        <v>0</v>
      </c>
      <c r="BD27" s="141">
        <f t="shared" ref="BD27:BE36" si="13">+BD13/BD$12</f>
        <v>0</v>
      </c>
      <c r="BE27" s="141">
        <f t="shared" si="13"/>
        <v>0</v>
      </c>
      <c r="BF27" s="141">
        <f>+BF13/BF$12</f>
        <v>0</v>
      </c>
      <c r="BG27" s="141">
        <f>+BG13/BG$12</f>
        <v>0</v>
      </c>
      <c r="BH27" s="2246">
        <f>+BH13/BH$12</f>
        <v>0</v>
      </c>
    </row>
    <row r="28" spans="1:60" s="130" customFormat="1" ht="15" customHeight="1">
      <c r="A28" s="127"/>
      <c r="B28" s="127"/>
      <c r="C28" s="127"/>
      <c r="D28" s="127"/>
      <c r="E28" s="127"/>
      <c r="F28" s="127"/>
      <c r="G28" s="127"/>
      <c r="H28" s="127"/>
      <c r="I28" s="127"/>
      <c r="J28" s="127"/>
      <c r="K28" s="127"/>
      <c r="L28" s="127"/>
      <c r="M28" s="127"/>
      <c r="N28" s="127"/>
      <c r="O28" s="127"/>
      <c r="P28" s="127"/>
      <c r="Q28" s="127"/>
      <c r="R28" s="127"/>
      <c r="S28" s="127"/>
      <c r="T28" s="127"/>
      <c r="U28" s="127"/>
      <c r="V28" s="1141"/>
      <c r="W28" s="1164" t="s">
        <v>142</v>
      </c>
      <c r="X28" s="1433"/>
      <c r="Y28" s="1801"/>
      <c r="Z28" s="1810" t="s">
        <v>298</v>
      </c>
      <c r="AA28" s="2218">
        <f t="shared" si="10"/>
        <v>0.13979143901070132</v>
      </c>
      <c r="AB28" s="141">
        <f t="shared" si="10"/>
        <v>0.13657780801554195</v>
      </c>
      <c r="AC28" s="141">
        <f t="shared" si="10"/>
        <v>0.13584317460602319</v>
      </c>
      <c r="AD28" s="141">
        <f t="shared" si="10"/>
        <v>0.1402585691361839</v>
      </c>
      <c r="AE28" s="141">
        <f t="shared" si="10"/>
        <v>0.12710471365187809</v>
      </c>
      <c r="AF28" s="141">
        <f t="shared" si="10"/>
        <v>0.13361280895034694</v>
      </c>
      <c r="AG28" s="141">
        <f t="shared" si="10"/>
        <v>0.13640330366798159</v>
      </c>
      <c r="AH28" s="141">
        <f t="shared" si="10"/>
        <v>0.13301851457400346</v>
      </c>
      <c r="AI28" s="141">
        <f t="shared" si="10"/>
        <v>0.12991588316697231</v>
      </c>
      <c r="AJ28" s="141">
        <f t="shared" si="10"/>
        <v>0.12925313752387138</v>
      </c>
      <c r="AK28" s="141">
        <f t="shared" si="10"/>
        <v>0.13887388402907322</v>
      </c>
      <c r="AL28" s="141">
        <f t="shared" si="10"/>
        <v>0.12941915098264206</v>
      </c>
      <c r="AM28" s="141">
        <f t="shared" si="10"/>
        <v>0.1316407958159059</v>
      </c>
      <c r="AN28" s="141">
        <f t="shared" si="10"/>
        <v>0.11358363566295032</v>
      </c>
      <c r="AO28" s="141">
        <f t="shared" si="10"/>
        <v>0.12211937680847379</v>
      </c>
      <c r="AP28" s="141">
        <f t="shared" si="10"/>
        <v>0.12884147251595196</v>
      </c>
      <c r="AQ28" s="141">
        <f t="shared" si="10"/>
        <v>0.11967742859422251</v>
      </c>
      <c r="AR28" s="141">
        <f t="shared" ref="AR28:AS36" si="14">+AR14/AR$12</f>
        <v>0.11026794315465034</v>
      </c>
      <c r="AS28" s="141">
        <f t="shared" si="14"/>
        <v>0.10307221735214082</v>
      </c>
      <c r="AT28" s="141">
        <f t="shared" ref="AT28:AU36" si="15">+AT14/AT$12</f>
        <v>0.10737562847894484</v>
      </c>
      <c r="AU28" s="141">
        <f t="shared" si="15"/>
        <v>0.10785155683900832</v>
      </c>
      <c r="AV28" s="141">
        <f t="shared" ref="AV28:AW36" si="16">+AV14/AV$12</f>
        <v>0.10138900337263602</v>
      </c>
      <c r="AW28" s="141">
        <f t="shared" si="16"/>
        <v>9.1191919446967279E-2</v>
      </c>
      <c r="AX28" s="141">
        <f t="shared" ref="AX28:AY36" si="17">+AX14/AX$12</f>
        <v>8.6994710807498501E-2</v>
      </c>
      <c r="AY28" s="141">
        <f t="shared" si="17"/>
        <v>8.681669590203786E-2</v>
      </c>
      <c r="AZ28" s="142">
        <f t="shared" si="12"/>
        <v>8.513807507848703E-2</v>
      </c>
      <c r="BA28" s="141">
        <f t="shared" si="12"/>
        <v>9.0255751274235699E-2</v>
      </c>
      <c r="BB28" s="141">
        <f t="shared" si="12"/>
        <v>9.48729464900126E-2</v>
      </c>
      <c r="BC28" s="141">
        <f t="shared" si="12"/>
        <v>8.5900080798367764E-2</v>
      </c>
      <c r="BD28" s="141">
        <f t="shared" si="13"/>
        <v>8.6626964152549307E-2</v>
      </c>
      <c r="BE28" s="141">
        <f t="shared" si="13"/>
        <v>9.0308256429042943E-2</v>
      </c>
      <c r="BF28" s="141">
        <f t="shared" ref="BF28:BH28" si="18">+BF14/BF$12</f>
        <v>7.9897182128836883E-2</v>
      </c>
      <c r="BG28" s="141">
        <f>+BG14/BG$12</f>
        <v>7.8411639089978474E-2</v>
      </c>
      <c r="BH28" s="2246">
        <f t="shared" si="18"/>
        <v>7.5245484321786904E-2</v>
      </c>
    </row>
    <row r="29" spans="1:60" s="130" customFormat="1" ht="15" customHeight="1">
      <c r="A29" s="127"/>
      <c r="B29" s="127"/>
      <c r="C29" s="127"/>
      <c r="D29" s="127"/>
      <c r="E29" s="127"/>
      <c r="F29" s="127"/>
      <c r="G29" s="127"/>
      <c r="H29" s="127"/>
      <c r="I29" s="127"/>
      <c r="J29" s="127"/>
      <c r="K29" s="127"/>
      <c r="L29" s="127"/>
      <c r="M29" s="127"/>
      <c r="N29" s="127"/>
      <c r="O29" s="127"/>
      <c r="P29" s="127"/>
      <c r="Q29" s="127"/>
      <c r="R29" s="127"/>
      <c r="S29" s="127"/>
      <c r="T29" s="127"/>
      <c r="U29" s="127"/>
      <c r="V29" s="1141"/>
      <c r="W29" s="1164" t="s">
        <v>3</v>
      </c>
      <c r="X29" s="1433"/>
      <c r="Y29" s="1801"/>
      <c r="Z29" s="1810" t="s">
        <v>3</v>
      </c>
      <c r="AA29" s="2218">
        <f t="shared" si="10"/>
        <v>6.951513281824441E-2</v>
      </c>
      <c r="AB29" s="141">
        <f t="shared" si="10"/>
        <v>7.0600051107342784E-2</v>
      </c>
      <c r="AC29" s="141">
        <f t="shared" si="10"/>
        <v>6.6642185783089364E-2</v>
      </c>
      <c r="AD29" s="141">
        <f t="shared" si="10"/>
        <v>6.9115047164069895E-2</v>
      </c>
      <c r="AE29" s="141">
        <f t="shared" si="10"/>
        <v>6.5908183610897231E-2</v>
      </c>
      <c r="AF29" s="141">
        <f t="shared" si="10"/>
        <v>6.6450014463965465E-2</v>
      </c>
      <c r="AG29" s="141">
        <f t="shared" si="10"/>
        <v>6.5480840132330562E-2</v>
      </c>
      <c r="AH29" s="141">
        <f t="shared" si="10"/>
        <v>6.6276499360389485E-2</v>
      </c>
      <c r="AI29" s="141">
        <f t="shared" si="10"/>
        <v>6.8021262088943449E-2</v>
      </c>
      <c r="AJ29" s="141">
        <f t="shared" si="10"/>
        <v>6.5206351732321421E-2</v>
      </c>
      <c r="AK29" s="141">
        <f t="shared" si="10"/>
        <v>6.4057208631126031E-2</v>
      </c>
      <c r="AL29" s="141">
        <f t="shared" si="10"/>
        <v>6.2434204862685E-2</v>
      </c>
      <c r="AM29" s="141">
        <f t="shared" si="10"/>
        <v>5.9960069602646243E-2</v>
      </c>
      <c r="AN29" s="141">
        <f t="shared" si="10"/>
        <v>6.2179731021181024E-2</v>
      </c>
      <c r="AO29" s="141">
        <f t="shared" si="10"/>
        <v>5.7718621504684264E-2</v>
      </c>
      <c r="AP29" s="141">
        <f t="shared" si="10"/>
        <v>5.5878590409962334E-2</v>
      </c>
      <c r="AQ29" s="141">
        <f t="shared" si="10"/>
        <v>5.8195555215544606E-2</v>
      </c>
      <c r="AR29" s="141">
        <f t="shared" si="14"/>
        <v>5.6782292472607764E-2</v>
      </c>
      <c r="AS29" s="141">
        <f t="shared" si="14"/>
        <v>5.4468940713665884E-2</v>
      </c>
      <c r="AT29" s="141">
        <f t="shared" si="15"/>
        <v>5.5354717456990436E-2</v>
      </c>
      <c r="AU29" s="141">
        <f t="shared" si="15"/>
        <v>5.4826860352910546E-2</v>
      </c>
      <c r="AV29" s="141">
        <f t="shared" si="16"/>
        <v>4.81676691336657E-2</v>
      </c>
      <c r="AW29" s="141">
        <f t="shared" si="16"/>
        <v>4.6960997975000481E-2</v>
      </c>
      <c r="AX29" s="141">
        <f t="shared" si="17"/>
        <v>4.6312779939614475E-2</v>
      </c>
      <c r="AY29" s="141">
        <f t="shared" si="17"/>
        <v>4.615116815028511E-2</v>
      </c>
      <c r="AZ29" s="142">
        <f t="shared" si="12"/>
        <v>4.7248166706195555E-2</v>
      </c>
      <c r="BA29" s="141">
        <f t="shared" si="12"/>
        <v>4.6310947472710078E-2</v>
      </c>
      <c r="BB29" s="141">
        <f t="shared" si="12"/>
        <v>4.8346788480445581E-2</v>
      </c>
      <c r="BC29" s="141">
        <f t="shared" si="12"/>
        <v>4.7528309422060017E-2</v>
      </c>
      <c r="BD29" s="141">
        <f t="shared" si="13"/>
        <v>5.2619636719351777E-2</v>
      </c>
      <c r="BE29" s="141">
        <f t="shared" si="13"/>
        <v>5.2595439052116409E-2</v>
      </c>
      <c r="BF29" s="141">
        <f t="shared" ref="BF29:BH29" si="19">+BF15/BF$12</f>
        <v>4.9630912323727516E-2</v>
      </c>
      <c r="BG29" s="141">
        <f>+BG15/BG$12</f>
        <v>4.6948112798137355E-2</v>
      </c>
      <c r="BH29" s="2246">
        <f t="shared" si="19"/>
        <v>4.5918741552606293E-2</v>
      </c>
    </row>
    <row r="30" spans="1:60" s="130" customFormat="1" ht="15" customHeight="1">
      <c r="A30" s="127"/>
      <c r="B30" s="127"/>
      <c r="C30" s="127"/>
      <c r="D30" s="127"/>
      <c r="E30" s="127"/>
      <c r="F30" s="127"/>
      <c r="G30" s="127"/>
      <c r="H30" s="127"/>
      <c r="I30" s="127"/>
      <c r="J30" s="127"/>
      <c r="K30" s="127"/>
      <c r="L30" s="127"/>
      <c r="M30" s="127"/>
      <c r="N30" s="127"/>
      <c r="O30" s="127"/>
      <c r="P30" s="127"/>
      <c r="Q30" s="127"/>
      <c r="R30" s="127"/>
      <c r="S30" s="127"/>
      <c r="T30" s="127"/>
      <c r="U30" s="127"/>
      <c r="V30" s="1141"/>
      <c r="W30" s="1165" t="s">
        <v>143</v>
      </c>
      <c r="X30" s="1433"/>
      <c r="Y30" s="1801"/>
      <c r="Z30" s="1811" t="s">
        <v>349</v>
      </c>
      <c r="AA30" s="2218">
        <f t="shared" si="10"/>
        <v>9.6577762568507808E-2</v>
      </c>
      <c r="AB30" s="141">
        <f t="shared" si="10"/>
        <v>0.10002810115416175</v>
      </c>
      <c r="AC30" s="141">
        <f t="shared" si="10"/>
        <v>9.6675866262707466E-2</v>
      </c>
      <c r="AD30" s="141">
        <f t="shared" si="10"/>
        <v>9.9846522603000226E-2</v>
      </c>
      <c r="AE30" s="141">
        <f t="shared" si="10"/>
        <v>8.6801222608834036E-2</v>
      </c>
      <c r="AF30" s="141">
        <f t="shared" si="10"/>
        <v>9.2053036434186247E-2</v>
      </c>
      <c r="AG30" s="141">
        <f t="shared" si="10"/>
        <v>9.0070964552745283E-2</v>
      </c>
      <c r="AH30" s="141">
        <f t="shared" si="10"/>
        <v>9.2874656564579161E-2</v>
      </c>
      <c r="AI30" s="141">
        <f t="shared" si="10"/>
        <v>9.1233527171135878E-2</v>
      </c>
      <c r="AJ30" s="141">
        <f t="shared" si="10"/>
        <v>8.9226501347977757E-2</v>
      </c>
      <c r="AK30" s="141">
        <f t="shared" si="10"/>
        <v>8.8843817512589365E-2</v>
      </c>
      <c r="AL30" s="141">
        <f t="shared" si="10"/>
        <v>8.8515195447771908E-2</v>
      </c>
      <c r="AM30" s="141">
        <f t="shared" si="10"/>
        <v>8.7157225830997664E-2</v>
      </c>
      <c r="AN30" s="141">
        <f t="shared" si="10"/>
        <v>8.6144094480952255E-2</v>
      </c>
      <c r="AO30" s="141">
        <f t="shared" si="10"/>
        <v>8.4402959240821224E-2</v>
      </c>
      <c r="AP30" s="141">
        <f t="shared" si="10"/>
        <v>8.7887463791405815E-2</v>
      </c>
      <c r="AQ30" s="141">
        <f t="shared" si="10"/>
        <v>8.9970855338685915E-2</v>
      </c>
      <c r="AR30" s="141">
        <f t="shared" si="14"/>
        <v>8.7016075351025901E-2</v>
      </c>
      <c r="AS30" s="141">
        <f t="shared" si="14"/>
        <v>8.6435389477847124E-2</v>
      </c>
      <c r="AT30" s="141">
        <f t="shared" si="15"/>
        <v>8.9674742697403442E-2</v>
      </c>
      <c r="AU30" s="141">
        <f t="shared" si="15"/>
        <v>8.5387599678799261E-2</v>
      </c>
      <c r="AV30" s="141">
        <f t="shared" si="16"/>
        <v>8.1664889797316217E-2</v>
      </c>
      <c r="AW30" s="141">
        <f t="shared" si="16"/>
        <v>7.5268588176037279E-2</v>
      </c>
      <c r="AX30" s="141">
        <f t="shared" si="17"/>
        <v>7.4194911990768386E-2</v>
      </c>
      <c r="AY30" s="141">
        <f t="shared" si="17"/>
        <v>7.890600275906956E-2</v>
      </c>
      <c r="AZ30" s="142">
        <f t="shared" si="12"/>
        <v>7.9036893943166681E-2</v>
      </c>
      <c r="BA30" s="141">
        <f t="shared" si="12"/>
        <v>8.3460698178440679E-2</v>
      </c>
      <c r="BB30" s="141">
        <f t="shared" si="12"/>
        <v>8.5669021703585785E-2</v>
      </c>
      <c r="BC30" s="141">
        <f t="shared" si="12"/>
        <v>8.7397800510347026E-2</v>
      </c>
      <c r="BD30" s="141">
        <f t="shared" si="13"/>
        <v>8.9755436732022811E-2</v>
      </c>
      <c r="BE30" s="141">
        <f t="shared" si="13"/>
        <v>9.5102569449345961E-2</v>
      </c>
      <c r="BF30" s="141">
        <f t="shared" ref="BF30:BG30" si="20">+BF16/BF$12</f>
        <v>9.6986797472803643E-2</v>
      </c>
      <c r="BG30" s="141">
        <f t="shared" si="20"/>
        <v>9.0787560579874901E-2</v>
      </c>
      <c r="BH30" s="2246">
        <f t="shared" ref="BH30" si="21">+BH16/BH$12</f>
        <v>9.033613179585194E-2</v>
      </c>
    </row>
    <row r="31" spans="1:60" s="130" customFormat="1" ht="15" customHeight="1">
      <c r="A31" s="127"/>
      <c r="B31" s="127"/>
      <c r="C31" s="127"/>
      <c r="D31" s="127"/>
      <c r="E31" s="127"/>
      <c r="F31" s="127"/>
      <c r="G31" s="127"/>
      <c r="H31" s="127"/>
      <c r="I31" s="127"/>
      <c r="J31" s="127"/>
      <c r="K31" s="127"/>
      <c r="L31" s="127"/>
      <c r="M31" s="127"/>
      <c r="N31" s="127"/>
      <c r="O31" s="127"/>
      <c r="P31" s="127"/>
      <c r="Q31" s="127"/>
      <c r="R31" s="127"/>
      <c r="S31" s="127"/>
      <c r="T31" s="127"/>
      <c r="U31" s="127"/>
      <c r="V31" s="1141"/>
      <c r="W31" s="1164" t="s">
        <v>144</v>
      </c>
      <c r="X31" s="1433"/>
      <c r="Y31" s="1801"/>
      <c r="Z31" s="1810" t="s">
        <v>299</v>
      </c>
      <c r="AA31" s="2218">
        <f t="shared" si="10"/>
        <v>0.35884930937829956</v>
      </c>
      <c r="AB31" s="141">
        <f t="shared" si="10"/>
        <v>0.35931422169902227</v>
      </c>
      <c r="AC31" s="141">
        <f t="shared" si="10"/>
        <v>0.34972677888323606</v>
      </c>
      <c r="AD31" s="141">
        <f t="shared" si="10"/>
        <v>0.32647269293696723</v>
      </c>
      <c r="AE31" s="141">
        <f t="shared" si="10"/>
        <v>0.3475535433092492</v>
      </c>
      <c r="AF31" s="141">
        <f t="shared" si="10"/>
        <v>0.33681179828833363</v>
      </c>
      <c r="AG31" s="141">
        <f t="shared" si="10"/>
        <v>0.32570574686760873</v>
      </c>
      <c r="AH31" s="141">
        <f t="shared" si="10"/>
        <v>0.33531608907991278</v>
      </c>
      <c r="AI31" s="141">
        <f t="shared" si="10"/>
        <v>0.32391403885876052</v>
      </c>
      <c r="AJ31" s="141">
        <f t="shared" si="10"/>
        <v>0.33107720274194974</v>
      </c>
      <c r="AK31" s="141">
        <f t="shared" si="10"/>
        <v>0.32176084503733693</v>
      </c>
      <c r="AL31" s="141">
        <f t="shared" si="10"/>
        <v>0.33114016797691287</v>
      </c>
      <c r="AM31" s="141">
        <f t="shared" si="10"/>
        <v>0.34342722686696259</v>
      </c>
      <c r="AN31" s="141">
        <f t="shared" si="10"/>
        <v>0.35857807540222525</v>
      </c>
      <c r="AO31" s="141">
        <f t="shared" si="10"/>
        <v>0.36273166643128746</v>
      </c>
      <c r="AP31" s="141">
        <f t="shared" si="10"/>
        <v>0.36750861828763448</v>
      </c>
      <c r="AQ31" s="141">
        <f t="shared" si="10"/>
        <v>0.36842491233844105</v>
      </c>
      <c r="AR31" s="141">
        <f t="shared" si="14"/>
        <v>0.40183804578987903</v>
      </c>
      <c r="AS31" s="141">
        <f t="shared" si="14"/>
        <v>0.40311906758974558</v>
      </c>
      <c r="AT31" s="141">
        <f t="shared" si="15"/>
        <v>0.40371516069928143</v>
      </c>
      <c r="AU31" s="141">
        <f t="shared" si="15"/>
        <v>0.431601655090806</v>
      </c>
      <c r="AV31" s="141">
        <f t="shared" si="16"/>
        <v>0.46489533444148035</v>
      </c>
      <c r="AW31" s="141">
        <f t="shared" si="16"/>
        <v>0.49539275632112556</v>
      </c>
      <c r="AX31" s="141">
        <f t="shared" si="17"/>
        <v>0.51290106056459284</v>
      </c>
      <c r="AY31" s="141">
        <f t="shared" si="17"/>
        <v>0.51014682594102256</v>
      </c>
      <c r="AZ31" s="142">
        <f t="shared" si="12"/>
        <v>0.50036268686537111</v>
      </c>
      <c r="BA31" s="141">
        <f t="shared" si="12"/>
        <v>0.49325739245866956</v>
      </c>
      <c r="BB31" s="141">
        <f t="shared" si="12"/>
        <v>0.48424285766622394</v>
      </c>
      <c r="BC31" s="141">
        <f t="shared" si="12"/>
        <v>0.45739905369277606</v>
      </c>
      <c r="BD31" s="141">
        <f t="shared" si="13"/>
        <v>0.44575577981162529</v>
      </c>
      <c r="BE31" s="141">
        <f t="shared" si="13"/>
        <v>0.47788191729345875</v>
      </c>
      <c r="BF31" s="141">
        <f t="shared" ref="BF31:BG31" si="22">+BF17/BF$12</f>
        <v>0.47773426985711193</v>
      </c>
      <c r="BG31" s="141">
        <f t="shared" si="22"/>
        <v>0.47199732781525588</v>
      </c>
      <c r="BH31" s="2246">
        <f t="shared" ref="BH31" si="23">+BH17/BH$12</f>
        <v>0.45988924989340813</v>
      </c>
    </row>
    <row r="32" spans="1:60" s="130" customFormat="1" ht="15" customHeight="1">
      <c r="A32" s="127"/>
      <c r="B32" s="127"/>
      <c r="C32" s="127"/>
      <c r="D32" s="127"/>
      <c r="E32" s="127"/>
      <c r="F32" s="127"/>
      <c r="G32" s="127"/>
      <c r="H32" s="127"/>
      <c r="I32" s="127"/>
      <c r="J32" s="127"/>
      <c r="K32" s="127"/>
      <c r="L32" s="127"/>
      <c r="M32" s="127"/>
      <c r="N32" s="127"/>
      <c r="O32" s="127"/>
      <c r="P32" s="127"/>
      <c r="Q32" s="127"/>
      <c r="R32" s="127"/>
      <c r="S32" s="127"/>
      <c r="T32" s="127"/>
      <c r="U32" s="127"/>
      <c r="V32" s="1141"/>
      <c r="W32" s="1164" t="s">
        <v>145</v>
      </c>
      <c r="X32" s="1433"/>
      <c r="Y32" s="1801"/>
      <c r="Z32" s="1810" t="s">
        <v>300</v>
      </c>
      <c r="AA32" s="2217">
        <f t="shared" si="10"/>
        <v>5.7873077721167258E-4</v>
      </c>
      <c r="AB32" s="140">
        <f t="shared" si="10"/>
        <v>5.1191415905946799E-4</v>
      </c>
      <c r="AC32" s="140">
        <f t="shared" si="10"/>
        <v>4.8939866537636798E-4</v>
      </c>
      <c r="AD32" s="140">
        <f t="shared" si="10"/>
        <v>4.5706608708260367E-4</v>
      </c>
      <c r="AE32" s="140">
        <f t="shared" si="10"/>
        <v>4.0064886917489989E-4</v>
      </c>
      <c r="AF32" s="140">
        <f t="shared" si="10"/>
        <v>3.791876791336642E-4</v>
      </c>
      <c r="AG32" s="140">
        <f t="shared" si="10"/>
        <v>3.505547268142268E-4</v>
      </c>
      <c r="AH32" s="140">
        <f t="shared" si="10"/>
        <v>3.386384880622216E-4</v>
      </c>
      <c r="AI32" s="140">
        <f t="shared" si="10"/>
        <v>3.262783481091564E-4</v>
      </c>
      <c r="AJ32" s="140">
        <f t="shared" si="10"/>
        <v>3.1849418230725876E-4</v>
      </c>
      <c r="AK32" s="140">
        <f t="shared" si="10"/>
        <v>3.0286863819751683E-4</v>
      </c>
      <c r="AL32" s="140">
        <f t="shared" si="10"/>
        <v>2.8869111248729692E-4</v>
      </c>
      <c r="AM32" s="140">
        <f t="shared" si="10"/>
        <v>2.8839026606635544E-4</v>
      </c>
      <c r="AN32" s="140">
        <f t="shared" si="10"/>
        <v>2.9031473725546893E-4</v>
      </c>
      <c r="AO32" s="140">
        <f t="shared" si="10"/>
        <v>2.8297191398600892E-4</v>
      </c>
      <c r="AP32" s="140">
        <f t="shared" si="10"/>
        <v>3.0288846226333196E-4</v>
      </c>
      <c r="AQ32" s="140">
        <f t="shared" si="10"/>
        <v>3.0002054581184485E-4</v>
      </c>
      <c r="AR32" s="140">
        <f t="shared" si="14"/>
        <v>3.0889897230635598E-4</v>
      </c>
      <c r="AS32" s="140">
        <f t="shared" si="14"/>
        <v>3.0165615963284885E-4</v>
      </c>
      <c r="AT32" s="140">
        <f t="shared" si="15"/>
        <v>2.9648696568934321E-4</v>
      </c>
      <c r="AU32" s="140">
        <f t="shared" si="15"/>
        <v>2.78307584047125E-4</v>
      </c>
      <c r="AV32" s="140">
        <f t="shared" si="16"/>
        <v>2.7416042306643244E-4</v>
      </c>
      <c r="AW32" s="140">
        <f t="shared" si="16"/>
        <v>2.5247382557601458E-4</v>
      </c>
      <c r="AX32" s="140">
        <f t="shared" si="17"/>
        <v>2.4818730209830544E-4</v>
      </c>
      <c r="AY32" s="140">
        <f t="shared" si="17"/>
        <v>2.4415406742668507E-4</v>
      </c>
      <c r="AZ32" s="143">
        <f t="shared" si="12"/>
        <v>2.4431031858196606E-4</v>
      </c>
      <c r="BA32" s="140">
        <f t="shared" si="12"/>
        <v>3.0158362761416427E-4</v>
      </c>
      <c r="BB32" s="140">
        <f t="shared" si="12"/>
        <v>2.9572414577362476E-4</v>
      </c>
      <c r="BC32" s="140">
        <f t="shared" si="12"/>
        <v>3.0308220977885275E-4</v>
      </c>
      <c r="BD32" s="140">
        <f t="shared" si="13"/>
        <v>2.8718596771742607E-4</v>
      </c>
      <c r="BE32" s="140">
        <f t="shared" si="13"/>
        <v>2.9299811190563514E-4</v>
      </c>
      <c r="BF32" s="140">
        <f t="shared" ref="BF32:BG32" si="24">+BF18/BF$12</f>
        <v>2.875799616395038E-4</v>
      </c>
      <c r="BG32" s="140">
        <f t="shared" si="24"/>
        <v>2.7311986136624276E-4</v>
      </c>
      <c r="BH32" s="2247">
        <f t="shared" ref="BH32" si="25">+BH18/BH$12</f>
        <v>2.6962075843609126E-4</v>
      </c>
    </row>
    <row r="33" spans="1:60" s="130" customFormat="1" ht="15" customHeight="1">
      <c r="A33" s="127"/>
      <c r="B33" s="127"/>
      <c r="C33" s="127"/>
      <c r="D33" s="127"/>
      <c r="E33" s="127"/>
      <c r="F33" s="127"/>
      <c r="G33" s="127"/>
      <c r="H33" s="127"/>
      <c r="I33" s="127"/>
      <c r="J33" s="127"/>
      <c r="K33" s="127"/>
      <c r="L33" s="127"/>
      <c r="M33" s="127"/>
      <c r="N33" s="127"/>
      <c r="O33" s="127"/>
      <c r="P33" s="127"/>
      <c r="Q33" s="127"/>
      <c r="R33" s="127"/>
      <c r="S33" s="127"/>
      <c r="T33" s="127"/>
      <c r="U33" s="127"/>
      <c r="V33" s="1141"/>
      <c r="W33" s="1164" t="s">
        <v>146</v>
      </c>
      <c r="X33" s="1433"/>
      <c r="Y33" s="1801"/>
      <c r="Z33" s="1810" t="s">
        <v>301</v>
      </c>
      <c r="AA33" s="2218">
        <f t="shared" si="10"/>
        <v>0.22552416105364104</v>
      </c>
      <c r="AB33" s="141">
        <f t="shared" si="10"/>
        <v>0.21795423101542327</v>
      </c>
      <c r="AC33" s="141">
        <f t="shared" si="10"/>
        <v>0.23122966576092532</v>
      </c>
      <c r="AD33" s="141">
        <f t="shared" si="10"/>
        <v>0.23877612713563645</v>
      </c>
      <c r="AE33" s="141">
        <f t="shared" si="10"/>
        <v>0.24118045158119922</v>
      </c>
      <c r="AF33" s="141">
        <f t="shared" si="10"/>
        <v>0.2372711805447838</v>
      </c>
      <c r="AG33" s="141">
        <f t="shared" si="10"/>
        <v>0.24761438065359856</v>
      </c>
      <c r="AH33" s="141">
        <f t="shared" si="10"/>
        <v>0.23911927059598542</v>
      </c>
      <c r="AI33" s="141">
        <f t="shared" si="10"/>
        <v>0.25512629137112347</v>
      </c>
      <c r="AJ33" s="141">
        <f t="shared" si="10"/>
        <v>0.25954059472810098</v>
      </c>
      <c r="AK33" s="141">
        <f t="shared" si="10"/>
        <v>0.26593705349451741</v>
      </c>
      <c r="AL33" s="141">
        <f t="shared" si="10"/>
        <v>0.26932369563944131</v>
      </c>
      <c r="AM33" s="141">
        <f t="shared" si="10"/>
        <v>0.26670923796339735</v>
      </c>
      <c r="AN33" s="141">
        <f t="shared" si="10"/>
        <v>0.27239702791793802</v>
      </c>
      <c r="AO33" s="141">
        <f t="shared" si="10"/>
        <v>0.27154793853014469</v>
      </c>
      <c r="AP33" s="141">
        <f t="shared" si="10"/>
        <v>0.26752527191193737</v>
      </c>
      <c r="AQ33" s="141">
        <f t="shared" si="10"/>
        <v>0.27790321030996845</v>
      </c>
      <c r="AR33" s="141">
        <f t="shared" si="14"/>
        <v>0.26517003028420016</v>
      </c>
      <c r="AS33" s="141">
        <f t="shared" si="14"/>
        <v>0.27409466509957792</v>
      </c>
      <c r="AT33" s="141">
        <f t="shared" si="15"/>
        <v>0.27234904040279251</v>
      </c>
      <c r="AU33" s="141">
        <f t="shared" si="15"/>
        <v>0.25531096837743944</v>
      </c>
      <c r="AV33" s="141">
        <f t="shared" si="16"/>
        <v>0.23729972990621909</v>
      </c>
      <c r="AW33" s="141">
        <f t="shared" si="16"/>
        <v>0.22448800418685691</v>
      </c>
      <c r="AX33" s="141">
        <f t="shared" si="17"/>
        <v>0.2178477756786158</v>
      </c>
      <c r="AY33" s="141">
        <f t="shared" si="17"/>
        <v>0.21693151740191732</v>
      </c>
      <c r="AZ33" s="142">
        <f t="shared" si="12"/>
        <v>0.22705749488683022</v>
      </c>
      <c r="BA33" s="141">
        <f t="shared" si="12"/>
        <v>0.22497364328544586</v>
      </c>
      <c r="BB33" s="141">
        <f t="shared" si="12"/>
        <v>0.22417927596534712</v>
      </c>
      <c r="BC33" s="141">
        <f t="shared" si="12"/>
        <v>0.25075296293435412</v>
      </c>
      <c r="BD33" s="141">
        <f t="shared" si="13"/>
        <v>0.25213898261674672</v>
      </c>
      <c r="BE33" s="141">
        <f t="shared" si="13"/>
        <v>0.21553485730199728</v>
      </c>
      <c r="BF33" s="141">
        <f t="shared" ref="BF33:BG33" si="26">+BF19/BF$12</f>
        <v>0.22678278186830664</v>
      </c>
      <c r="BG33" s="141">
        <f t="shared" si="26"/>
        <v>0.23910268518654679</v>
      </c>
      <c r="BH33" s="2246">
        <f t="shared" ref="BH33" si="27">+BH19/BH$12</f>
        <v>0.25355879532369341</v>
      </c>
    </row>
    <row r="34" spans="1:60" s="130" customFormat="1" ht="15" customHeight="1">
      <c r="A34" s="127"/>
      <c r="B34" s="127"/>
      <c r="C34" s="127"/>
      <c r="D34" s="127"/>
      <c r="E34" s="127"/>
      <c r="F34" s="127"/>
      <c r="G34" s="127"/>
      <c r="H34" s="127"/>
      <c r="I34" s="127"/>
      <c r="J34" s="127"/>
      <c r="K34" s="127"/>
      <c r="L34" s="127"/>
      <c r="M34" s="127"/>
      <c r="N34" s="127"/>
      <c r="O34" s="127"/>
      <c r="P34" s="127"/>
      <c r="Q34" s="127"/>
      <c r="R34" s="127"/>
      <c r="S34" s="127"/>
      <c r="T34" s="127"/>
      <c r="U34" s="127"/>
      <c r="V34" s="1141"/>
      <c r="W34" s="1164" t="s">
        <v>147</v>
      </c>
      <c r="X34" s="1433"/>
      <c r="Y34" s="1801"/>
      <c r="Z34" s="1810" t="s">
        <v>302</v>
      </c>
      <c r="AA34" s="2218">
        <f t="shared" si="10"/>
        <v>3.6198036299964431E-2</v>
      </c>
      <c r="AB34" s="141">
        <f t="shared" si="10"/>
        <v>3.8921641783992121E-2</v>
      </c>
      <c r="AC34" s="141">
        <f t="shared" si="10"/>
        <v>4.4539980248263729E-2</v>
      </c>
      <c r="AD34" s="141">
        <f t="shared" si="10"/>
        <v>5.0630235743791246E-2</v>
      </c>
      <c r="AE34" s="141">
        <f t="shared" si="10"/>
        <v>5.5804781169383415E-2</v>
      </c>
      <c r="AF34" s="141">
        <f t="shared" si="10"/>
        <v>5.7040833952631001E-2</v>
      </c>
      <c r="AG34" s="141">
        <f t="shared" si="10"/>
        <v>5.9907634815213912E-2</v>
      </c>
      <c r="AH34" s="141">
        <f t="shared" si="10"/>
        <v>5.5701071819186716E-2</v>
      </c>
      <c r="AI34" s="141">
        <f t="shared" si="10"/>
        <v>5.6079787245066945E-2</v>
      </c>
      <c r="AJ34" s="141">
        <f t="shared" si="10"/>
        <v>5.3094675359594369E-2</v>
      </c>
      <c r="AK34" s="141">
        <f t="shared" si="10"/>
        <v>4.8022875430109517E-2</v>
      </c>
      <c r="AL34" s="141">
        <f t="shared" si="10"/>
        <v>4.5406315708748778E-2</v>
      </c>
      <c r="AM34" s="141">
        <f t="shared" si="10"/>
        <v>3.893995124683932E-2</v>
      </c>
      <c r="AN34" s="141">
        <f t="shared" si="10"/>
        <v>3.4945801623447258E-2</v>
      </c>
      <c r="AO34" s="141">
        <f t="shared" si="10"/>
        <v>3.2381049576833666E-2</v>
      </c>
      <c r="AP34" s="141">
        <f t="shared" si="10"/>
        <v>2.7819941957440211E-2</v>
      </c>
      <c r="AQ34" s="141">
        <f t="shared" si="10"/>
        <v>2.3328456858225908E-2</v>
      </c>
      <c r="AR34" s="141">
        <f t="shared" si="14"/>
        <v>1.8699892094585193E-2</v>
      </c>
      <c r="AS34" s="141">
        <f t="shared" si="14"/>
        <v>1.6067920221907919E-2</v>
      </c>
      <c r="AT34" s="141">
        <f t="shared" si="15"/>
        <v>1.2971399998194718E-2</v>
      </c>
      <c r="AU34" s="141">
        <f t="shared" si="15"/>
        <v>1.1216641624483874E-2</v>
      </c>
      <c r="AV34" s="141">
        <f t="shared" si="16"/>
        <v>1.0165658280350875E-2</v>
      </c>
      <c r="AW34" s="140">
        <f t="shared" si="16"/>
        <v>8.7879716344906947E-3</v>
      </c>
      <c r="AX34" s="140">
        <f t="shared" si="17"/>
        <v>8.9251646665861207E-3</v>
      </c>
      <c r="AY34" s="140">
        <f t="shared" si="17"/>
        <v>9.0009250477454932E-3</v>
      </c>
      <c r="AZ34" s="143">
        <f t="shared" si="12"/>
        <v>9.942626135201962E-3</v>
      </c>
      <c r="BA34" s="140">
        <f t="shared" si="12"/>
        <v>9.950151218323865E-3</v>
      </c>
      <c r="BB34" s="141">
        <f t="shared" si="12"/>
        <v>1.0379267571421772E-2</v>
      </c>
      <c r="BC34" s="141">
        <f t="shared" si="12"/>
        <v>1.2303047635214831E-2</v>
      </c>
      <c r="BD34" s="141">
        <f t="shared" si="13"/>
        <v>1.3330941139207707E-2</v>
      </c>
      <c r="BE34" s="141">
        <f t="shared" si="13"/>
        <v>1.0804206774398865E-2</v>
      </c>
      <c r="BF34" s="141">
        <f t="shared" ref="BF34:BG34" si="28">+BF20/BF$12</f>
        <v>1.2360639764458189E-2</v>
      </c>
      <c r="BG34" s="141">
        <f t="shared" si="28"/>
        <v>1.3459092198965038E-2</v>
      </c>
      <c r="BH34" s="2246">
        <f t="shared" ref="BH34" si="29">+BH20/BH$12</f>
        <v>1.5310808007449004E-2</v>
      </c>
    </row>
    <row r="35" spans="1:60" s="130" customFormat="1" ht="15" customHeight="1">
      <c r="A35" s="127"/>
      <c r="B35" s="127"/>
      <c r="C35" s="127"/>
      <c r="D35" s="127"/>
      <c r="E35" s="127"/>
      <c r="F35" s="127"/>
      <c r="G35" s="127"/>
      <c r="H35" s="127"/>
      <c r="I35" s="127"/>
      <c r="J35" s="127"/>
      <c r="K35" s="127"/>
      <c r="L35" s="127"/>
      <c r="M35" s="127"/>
      <c r="N35" s="127"/>
      <c r="O35" s="127"/>
      <c r="P35" s="127"/>
      <c r="Q35" s="127"/>
      <c r="R35" s="127"/>
      <c r="S35" s="127"/>
      <c r="T35" s="127"/>
      <c r="U35" s="127"/>
      <c r="V35" s="1141"/>
      <c r="W35" s="1165" t="s">
        <v>476</v>
      </c>
      <c r="X35" s="1433"/>
      <c r="Y35" s="1801"/>
      <c r="Z35" s="1811" t="s">
        <v>303</v>
      </c>
      <c r="AA35" s="2218">
        <f t="shared" si="10"/>
        <v>5.9891659983755598E-2</v>
      </c>
      <c r="AB35" s="141">
        <f t="shared" si="10"/>
        <v>6.0437168625838131E-2</v>
      </c>
      <c r="AC35" s="141">
        <f t="shared" si="10"/>
        <v>5.7033612057277645E-2</v>
      </c>
      <c r="AD35" s="141">
        <f t="shared" si="10"/>
        <v>5.5985905714569954E-2</v>
      </c>
      <c r="AE35" s="141">
        <f t="shared" si="10"/>
        <v>5.4181726513304149E-2</v>
      </c>
      <c r="AF35" s="141">
        <f t="shared" si="10"/>
        <v>5.4697761005793252E-2</v>
      </c>
      <c r="AG35" s="141">
        <f t="shared" si="10"/>
        <v>5.45664711752466E-2</v>
      </c>
      <c r="AH35" s="141">
        <f t="shared" si="10"/>
        <v>5.8411337411285687E-2</v>
      </c>
      <c r="AI35" s="141">
        <f t="shared" si="10"/>
        <v>5.8200183031576612E-2</v>
      </c>
      <c r="AJ35" s="141">
        <f t="shared" si="10"/>
        <v>5.6909869554224016E-2</v>
      </c>
      <c r="AK35" s="141">
        <f t="shared" si="10"/>
        <v>5.7673534917756772E-2</v>
      </c>
      <c r="AL35" s="141">
        <f t="shared" si="10"/>
        <v>5.956383357291857E-2</v>
      </c>
      <c r="AM35" s="141">
        <f t="shared" si="10"/>
        <v>5.8107016177755204E-2</v>
      </c>
      <c r="AN35" s="141">
        <f t="shared" si="10"/>
        <v>5.8134051997651447E-2</v>
      </c>
      <c r="AO35" s="141">
        <f t="shared" si="10"/>
        <v>5.5655901482283957E-2</v>
      </c>
      <c r="AP35" s="141">
        <f t="shared" si="10"/>
        <v>5.1446467162867909E-2</v>
      </c>
      <c r="AQ35" s="141">
        <f t="shared" si="10"/>
        <v>4.9158246716166067E-2</v>
      </c>
      <c r="AR35" s="141">
        <f t="shared" si="14"/>
        <v>4.603110628578768E-2</v>
      </c>
      <c r="AS35" s="141">
        <f t="shared" si="14"/>
        <v>4.5741760671477158E-2</v>
      </c>
      <c r="AT35" s="141">
        <f t="shared" si="15"/>
        <v>3.9618815924287829E-2</v>
      </c>
      <c r="AU35" s="141">
        <f t="shared" si="15"/>
        <v>3.6101356195647014E-2</v>
      </c>
      <c r="AV35" s="141">
        <f t="shared" si="16"/>
        <v>3.7799351286316611E-2</v>
      </c>
      <c r="AW35" s="141">
        <f t="shared" si="16"/>
        <v>3.5492042050422223E-2</v>
      </c>
      <c r="AX35" s="141">
        <f t="shared" si="17"/>
        <v>3.3467857775000678E-2</v>
      </c>
      <c r="AY35" s="141">
        <f t="shared" si="17"/>
        <v>3.1565903935185914E-2</v>
      </c>
      <c r="AZ35" s="142">
        <f t="shared" si="12"/>
        <v>3.2205442561113608E-2</v>
      </c>
      <c r="BA35" s="141">
        <f t="shared" si="12"/>
        <v>3.3087251436447807E-2</v>
      </c>
      <c r="BB35" s="141">
        <f t="shared" si="12"/>
        <v>3.3372106543601149E-2</v>
      </c>
      <c r="BC35" s="141">
        <f t="shared" si="12"/>
        <v>3.6423841604852347E-2</v>
      </c>
      <c r="BD35" s="141">
        <f t="shared" si="13"/>
        <v>3.8516442449282574E-2</v>
      </c>
      <c r="BE35" s="141">
        <f t="shared" si="13"/>
        <v>3.9459988429853265E-2</v>
      </c>
      <c r="BF35" s="141">
        <f t="shared" ref="BF35:BG35" si="30">+BF21/BF$12</f>
        <v>3.9684777103974875E-2</v>
      </c>
      <c r="BG35" s="141">
        <f t="shared" si="30"/>
        <v>3.8638656591850527E-2</v>
      </c>
      <c r="BH35" s="2246">
        <f t="shared" ref="BH35" si="31">+BH21/BH$12</f>
        <v>3.9428058896742738E-2</v>
      </c>
    </row>
    <row r="36" spans="1:60" s="130" customFormat="1" ht="15" customHeight="1" thickBot="1">
      <c r="A36" s="127"/>
      <c r="B36" s="127"/>
      <c r="C36" s="127"/>
      <c r="D36" s="127"/>
      <c r="E36" s="127"/>
      <c r="F36" s="127"/>
      <c r="G36" s="127"/>
      <c r="H36" s="127"/>
      <c r="I36" s="127"/>
      <c r="J36" s="127"/>
      <c r="K36" s="127"/>
      <c r="L36" s="127"/>
      <c r="M36" s="127"/>
      <c r="N36" s="127"/>
      <c r="O36" s="127"/>
      <c r="P36" s="127"/>
      <c r="Q36" s="127"/>
      <c r="R36" s="127"/>
      <c r="S36" s="127"/>
      <c r="T36" s="127"/>
      <c r="U36" s="127"/>
      <c r="V36" s="1145"/>
      <c r="W36" s="1146" t="s">
        <v>148</v>
      </c>
      <c r="X36" s="1433"/>
      <c r="Y36" s="1806"/>
      <c r="Z36" s="2230" t="s">
        <v>661</v>
      </c>
      <c r="AA36" s="2231">
        <f t="shared" si="10"/>
        <v>1.143377076065155E-2</v>
      </c>
      <c r="AB36" s="2232">
        <f t="shared" si="10"/>
        <v>1.4221435650593224E-2</v>
      </c>
      <c r="AC36" s="2232">
        <f t="shared" si="10"/>
        <v>1.6034747280613108E-2</v>
      </c>
      <c r="AD36" s="2232">
        <f t="shared" si="10"/>
        <v>1.7002862950422797E-2</v>
      </c>
      <c r="AE36" s="2232">
        <f t="shared" si="10"/>
        <v>2.007470738646706E-2</v>
      </c>
      <c r="AF36" s="2232">
        <f t="shared" si="10"/>
        <v>2.091811558361659E-2</v>
      </c>
      <c r="AG36" s="2232">
        <f t="shared" si="10"/>
        <v>1.8833247631194941E-2</v>
      </c>
      <c r="AH36" s="2232">
        <f t="shared" si="10"/>
        <v>1.8030275355199857E-2</v>
      </c>
      <c r="AI36" s="2232">
        <f t="shared" si="10"/>
        <v>1.66023969591233E-2</v>
      </c>
      <c r="AJ36" s="2232">
        <f t="shared" si="10"/>
        <v>1.5373172829653038E-2</v>
      </c>
      <c r="AK36" s="2232">
        <f t="shared" si="10"/>
        <v>1.452791230929317E-2</v>
      </c>
      <c r="AL36" s="2232">
        <f t="shared" si="10"/>
        <v>1.3908744696392101E-2</v>
      </c>
      <c r="AM36" s="2232">
        <f t="shared" si="10"/>
        <v>1.3770086229429331E-2</v>
      </c>
      <c r="AN36" s="2232">
        <f t="shared" si="10"/>
        <v>1.374726715639891E-2</v>
      </c>
      <c r="AO36" s="2232">
        <f t="shared" si="10"/>
        <v>1.3159514511484829E-2</v>
      </c>
      <c r="AP36" s="2232">
        <f t="shared" si="10"/>
        <v>1.2789285500536689E-2</v>
      </c>
      <c r="AQ36" s="2232">
        <f t="shared" si="10"/>
        <v>1.304131408293348E-2</v>
      </c>
      <c r="AR36" s="2232">
        <f t="shared" si="14"/>
        <v>1.388571559495768E-2</v>
      </c>
      <c r="AS36" s="2232">
        <f t="shared" si="14"/>
        <v>1.6698382714004825E-2</v>
      </c>
      <c r="AT36" s="2232">
        <f t="shared" si="15"/>
        <v>1.8644007376415594E-2</v>
      </c>
      <c r="AU36" s="2232">
        <f t="shared" si="15"/>
        <v>1.7425054256858519E-2</v>
      </c>
      <c r="AV36" s="2232">
        <f t="shared" si="16"/>
        <v>1.8344203358948635E-2</v>
      </c>
      <c r="AW36" s="2232">
        <f t="shared" si="16"/>
        <v>2.216524638352356E-2</v>
      </c>
      <c r="AX36" s="2232">
        <f t="shared" si="17"/>
        <v>1.9107551275225104E-2</v>
      </c>
      <c r="AY36" s="2232">
        <f t="shared" si="17"/>
        <v>2.0236806795309367E-2</v>
      </c>
      <c r="AZ36" s="2233">
        <f t="shared" si="12"/>
        <v>1.8764303505052031E-2</v>
      </c>
      <c r="BA36" s="2232">
        <f t="shared" si="12"/>
        <v>1.8402581048112317E-2</v>
      </c>
      <c r="BB36" s="2232">
        <f t="shared" si="12"/>
        <v>1.864201143358829E-2</v>
      </c>
      <c r="BC36" s="2232">
        <f t="shared" si="12"/>
        <v>2.1991821192249062E-2</v>
      </c>
      <c r="BD36" s="2232">
        <f t="shared" si="13"/>
        <v>2.0968630411496426E-2</v>
      </c>
      <c r="BE36" s="2232">
        <f t="shared" si="13"/>
        <v>1.8019767157880829E-2</v>
      </c>
      <c r="BF36" s="2232">
        <f t="shared" ref="BF36:BG36" si="32">+BF22/BF$12</f>
        <v>1.6635059519140859E-2</v>
      </c>
      <c r="BG36" s="2232">
        <f t="shared" si="32"/>
        <v>2.0381805878024722E-2</v>
      </c>
      <c r="BH36" s="2248">
        <f t="shared" ref="BH36" si="33">+BH22/BH$12</f>
        <v>2.0043109450025524E-2</v>
      </c>
    </row>
    <row r="37" spans="1:60" ht="14.25" customHeight="1">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B37" s="144"/>
      <c r="BC37" s="144"/>
      <c r="BD37" s="144"/>
    </row>
    <row r="38" spans="1:60" ht="17.25" thickBot="1">
      <c r="V38" s="122" t="s">
        <v>823</v>
      </c>
      <c r="Y38" s="1821" t="s">
        <v>904</v>
      </c>
      <c r="Z38" s="1821"/>
      <c r="AY38" s="122"/>
      <c r="AZ38" s="122"/>
      <c r="BC38" s="122"/>
      <c r="BD38" s="122"/>
    </row>
    <row r="39" spans="1:60" ht="15.75" thickBot="1">
      <c r="V39" s="1148" t="s">
        <v>138</v>
      </c>
      <c r="W39" s="1149"/>
      <c r="Y39" s="1148" t="s">
        <v>326</v>
      </c>
      <c r="Z39" s="1149"/>
      <c r="AA39" s="1160">
        <v>1990</v>
      </c>
      <c r="AB39" s="1161">
        <v>1991</v>
      </c>
      <c r="AC39" s="1161">
        <v>1992</v>
      </c>
      <c r="AD39" s="1161">
        <v>1993</v>
      </c>
      <c r="AE39" s="1161">
        <v>1994</v>
      </c>
      <c r="AF39" s="1161">
        <v>1995</v>
      </c>
      <c r="AG39" s="1161">
        <v>1996</v>
      </c>
      <c r="AH39" s="1161">
        <v>1997</v>
      </c>
      <c r="AI39" s="1161">
        <v>1998</v>
      </c>
      <c r="AJ39" s="1161">
        <v>1999</v>
      </c>
      <c r="AK39" s="1161">
        <v>2000</v>
      </c>
      <c r="AL39" s="1161">
        <v>2001</v>
      </c>
      <c r="AM39" s="1161">
        <v>2002</v>
      </c>
      <c r="AN39" s="1161">
        <v>2003</v>
      </c>
      <c r="AO39" s="1161">
        <v>2004</v>
      </c>
      <c r="AP39" s="1161">
        <v>2005</v>
      </c>
      <c r="AQ39" s="1161">
        <f t="shared" ref="AQ39:AW39" si="34">AP39+1</f>
        <v>2006</v>
      </c>
      <c r="AR39" s="1161">
        <f t="shared" si="34"/>
        <v>2007</v>
      </c>
      <c r="AS39" s="1161">
        <f t="shared" si="34"/>
        <v>2008</v>
      </c>
      <c r="AT39" s="1161">
        <f t="shared" si="34"/>
        <v>2009</v>
      </c>
      <c r="AU39" s="1161">
        <f t="shared" si="34"/>
        <v>2010</v>
      </c>
      <c r="AV39" s="1161">
        <f t="shared" si="34"/>
        <v>2011</v>
      </c>
      <c r="AW39" s="1161">
        <f t="shared" si="34"/>
        <v>2012</v>
      </c>
      <c r="AX39" s="1161">
        <f t="shared" ref="AX39:BH39" si="35">AW39+1</f>
        <v>2013</v>
      </c>
      <c r="AY39" s="1161">
        <f t="shared" si="35"/>
        <v>2014</v>
      </c>
      <c r="AZ39" s="1161">
        <f t="shared" si="35"/>
        <v>2015</v>
      </c>
      <c r="BA39" s="1161">
        <f t="shared" si="35"/>
        <v>2016</v>
      </c>
      <c r="BB39" s="1161">
        <f t="shared" si="35"/>
        <v>2017</v>
      </c>
      <c r="BC39" s="1161">
        <f t="shared" si="35"/>
        <v>2018</v>
      </c>
      <c r="BD39" s="1161">
        <f t="shared" si="35"/>
        <v>2019</v>
      </c>
      <c r="BE39" s="1161">
        <f t="shared" si="35"/>
        <v>2020</v>
      </c>
      <c r="BF39" s="1161">
        <f t="shared" si="35"/>
        <v>2021</v>
      </c>
      <c r="BG39" s="1463">
        <f t="shared" si="35"/>
        <v>2022</v>
      </c>
      <c r="BH39" s="1162">
        <f t="shared" si="35"/>
        <v>2023</v>
      </c>
    </row>
    <row r="40" spans="1:60" s="130" customFormat="1" ht="15" customHeight="1">
      <c r="A40" s="127"/>
      <c r="B40" s="127"/>
      <c r="C40" s="127"/>
      <c r="D40" s="127"/>
      <c r="E40" s="127"/>
      <c r="F40" s="127"/>
      <c r="G40" s="127"/>
      <c r="H40" s="127"/>
      <c r="I40" s="127"/>
      <c r="J40" s="127"/>
      <c r="K40" s="127"/>
      <c r="L40" s="127"/>
      <c r="M40" s="127"/>
      <c r="N40" s="127"/>
      <c r="O40" s="127"/>
      <c r="P40" s="127"/>
      <c r="Q40" s="127"/>
      <c r="R40" s="127"/>
      <c r="S40" s="127"/>
      <c r="T40" s="127"/>
      <c r="U40" s="127"/>
      <c r="V40" s="1141" t="s">
        <v>140</v>
      </c>
      <c r="W40" s="1183"/>
      <c r="X40" s="1433"/>
      <c r="Y40" s="1801" t="s">
        <v>0</v>
      </c>
      <c r="Z40" s="1812"/>
      <c r="AA40" s="1157">
        <v>1530.1757419177297</v>
      </c>
      <c r="AB40" s="1158">
        <v>1548.2383561241147</v>
      </c>
      <c r="AC40" s="1158">
        <v>1659.6828335956302</v>
      </c>
      <c r="AD40" s="1158">
        <v>1691.1770000330357</v>
      </c>
      <c r="AE40" s="1158">
        <v>1814.7416916690238</v>
      </c>
      <c r="AF40" s="1158">
        <v>1834.7629270758625</v>
      </c>
      <c r="AG40" s="1158">
        <v>1894.8320632864577</v>
      </c>
      <c r="AH40" s="1158">
        <v>1804.7622919995865</v>
      </c>
      <c r="AI40" s="1158">
        <v>1822.2008681772199</v>
      </c>
      <c r="AJ40" s="1158">
        <v>1908.7631873542662</v>
      </c>
      <c r="AK40" s="1158">
        <v>1950.2778168950279</v>
      </c>
      <c r="AL40" s="1158">
        <v>1920.5032296276729</v>
      </c>
      <c r="AM40" s="1158">
        <v>2007.2988615938773</v>
      </c>
      <c r="AN40" s="1158">
        <v>2030.703238103117</v>
      </c>
      <c r="AO40" s="1158">
        <v>2014.0165702016557</v>
      </c>
      <c r="AP40" s="1158">
        <v>2021.0861518872782</v>
      </c>
      <c r="AQ40" s="1158">
        <v>1930.1782138044073</v>
      </c>
      <c r="AR40" s="1158">
        <v>2010.6415629703354</v>
      </c>
      <c r="AS40" s="1158">
        <v>1974.5643315999203</v>
      </c>
      <c r="AT40" s="1158">
        <v>1898.4723761067344</v>
      </c>
      <c r="AU40" s="1158">
        <v>2021.5190094881532</v>
      </c>
      <c r="AV40" s="1158">
        <v>2115.8692343302259</v>
      </c>
      <c r="AW40" s="1158">
        <v>2299.8200290901832</v>
      </c>
      <c r="AX40" s="1158">
        <v>2281.4776093945761</v>
      </c>
      <c r="AY40" s="1158">
        <v>2151.9870573050239</v>
      </c>
      <c r="AZ40" s="1158">
        <v>2061.4038976569304</v>
      </c>
      <c r="BA40" s="1158">
        <v>1993.0704290233207</v>
      </c>
      <c r="BB40" s="1158">
        <v>2039.906040784367</v>
      </c>
      <c r="BC40" s="1158">
        <v>1863.4240417596586</v>
      </c>
      <c r="BD40" s="1158">
        <v>1841.208864585966</v>
      </c>
      <c r="BE40" s="1158">
        <v>1858.6387922303336</v>
      </c>
      <c r="BF40" s="1158">
        <v>1814.0265504775159</v>
      </c>
      <c r="BG40" s="1464">
        <v>1838.0988060453333</v>
      </c>
      <c r="BH40" s="1159">
        <v>1763.5932007286922</v>
      </c>
    </row>
    <row r="41" spans="1:60" s="130" customFormat="1" ht="15" customHeight="1">
      <c r="A41" s="127"/>
      <c r="B41" s="127"/>
      <c r="C41" s="127"/>
      <c r="D41" s="127"/>
      <c r="E41" s="127"/>
      <c r="F41" s="127"/>
      <c r="G41" s="127"/>
      <c r="H41" s="127"/>
      <c r="I41" s="127"/>
      <c r="J41" s="127"/>
      <c r="K41" s="127"/>
      <c r="L41" s="127"/>
      <c r="M41" s="127"/>
      <c r="N41" s="127"/>
      <c r="O41" s="127"/>
      <c r="P41" s="127"/>
      <c r="Q41" s="127"/>
      <c r="R41" s="127"/>
      <c r="S41" s="127"/>
      <c r="T41" s="127"/>
      <c r="U41" s="127"/>
      <c r="V41" s="1141"/>
      <c r="W41" s="1163" t="s">
        <v>150</v>
      </c>
      <c r="X41" s="1433"/>
      <c r="Y41" s="1801"/>
      <c r="Z41" s="1813" t="s">
        <v>304</v>
      </c>
      <c r="AA41" s="1167">
        <v>222.88218861319689</v>
      </c>
      <c r="AB41" s="137">
        <v>225.40781012054646</v>
      </c>
      <c r="AC41" s="137">
        <v>241.47515071728714</v>
      </c>
      <c r="AD41" s="137">
        <v>251.43893049492681</v>
      </c>
      <c r="AE41" s="137">
        <v>254.3144016458769</v>
      </c>
      <c r="AF41" s="137">
        <v>268.20288768020566</v>
      </c>
      <c r="AG41" s="137">
        <v>281.34389167234042</v>
      </c>
      <c r="AH41" s="137">
        <v>268.46574672144385</v>
      </c>
      <c r="AI41" s="137">
        <v>266.79466231538345</v>
      </c>
      <c r="AJ41" s="137">
        <v>281.02880821042635</v>
      </c>
      <c r="AK41" s="137">
        <v>301.93375796970446</v>
      </c>
      <c r="AL41" s="137">
        <v>288.20687769258882</v>
      </c>
      <c r="AM41" s="137">
        <v>309.64316318654789</v>
      </c>
      <c r="AN41" s="137">
        <v>291.87119864937324</v>
      </c>
      <c r="AO41" s="137">
        <v>305.68340951529746</v>
      </c>
      <c r="AP41" s="137">
        <v>322.81128245819167</v>
      </c>
      <c r="AQ41" s="137">
        <v>299.42580825990376</v>
      </c>
      <c r="AR41" s="137">
        <v>307.37474127774254</v>
      </c>
      <c r="AS41" s="137">
        <v>294.26844325737505</v>
      </c>
      <c r="AT41" s="137">
        <v>294.26452226391933</v>
      </c>
      <c r="AU41" s="137">
        <v>323.03001115777823</v>
      </c>
      <c r="AV41" s="137">
        <v>335.17142677121655</v>
      </c>
      <c r="AW41" s="137">
        <v>353.88093545797869</v>
      </c>
      <c r="AX41" s="137">
        <v>350.43240909193077</v>
      </c>
      <c r="AY41" s="137">
        <v>333.63742947762722</v>
      </c>
      <c r="AZ41" s="137">
        <v>316.63515798573968</v>
      </c>
      <c r="BA41" s="137">
        <v>315.92755680543263</v>
      </c>
      <c r="BB41" s="137">
        <v>331.7155430784386</v>
      </c>
      <c r="BC41" s="137">
        <v>285.22360534545982</v>
      </c>
      <c r="BD41" s="137">
        <v>283.42278845378388</v>
      </c>
      <c r="BE41" s="137">
        <v>304.20842532882085</v>
      </c>
      <c r="BF41" s="137">
        <v>312.46978560147971</v>
      </c>
      <c r="BG41" s="1468">
        <v>295.74681895508758</v>
      </c>
      <c r="BH41" s="1168">
        <v>275.41177410690636</v>
      </c>
    </row>
    <row r="42" spans="1:60" s="130" customFormat="1" ht="15" customHeight="1">
      <c r="A42" s="127"/>
      <c r="B42" s="127"/>
      <c r="C42" s="127"/>
      <c r="D42" s="127"/>
      <c r="E42" s="127"/>
      <c r="F42" s="127"/>
      <c r="G42" s="127"/>
      <c r="H42" s="127"/>
      <c r="I42" s="127"/>
      <c r="J42" s="127"/>
      <c r="K42" s="127"/>
      <c r="L42" s="127"/>
      <c r="M42" s="127"/>
      <c r="N42" s="127"/>
      <c r="O42" s="127"/>
      <c r="P42" s="127"/>
      <c r="Q42" s="127"/>
      <c r="R42" s="127"/>
      <c r="S42" s="127"/>
      <c r="T42" s="127"/>
      <c r="U42" s="127"/>
      <c r="V42" s="1141"/>
      <c r="W42" s="1164" t="s">
        <v>151</v>
      </c>
      <c r="X42" s="1433"/>
      <c r="Y42" s="1801"/>
      <c r="Z42" s="1814" t="s">
        <v>313</v>
      </c>
      <c r="AA42" s="1184">
        <v>31.190763346404214</v>
      </c>
      <c r="AB42" s="135">
        <v>31.607531283693902</v>
      </c>
      <c r="AC42" s="135">
        <v>32.9863073589256</v>
      </c>
      <c r="AD42" s="135">
        <v>31.384330183429508</v>
      </c>
      <c r="AE42" s="135">
        <v>35.859713491447891</v>
      </c>
      <c r="AF42" s="135">
        <v>35.142059493307904</v>
      </c>
      <c r="AG42" s="135">
        <v>35.102846433952557</v>
      </c>
      <c r="AH42" s="135">
        <v>34.427347649568247</v>
      </c>
      <c r="AI42" s="135">
        <v>33.584206302010678</v>
      </c>
      <c r="AJ42" s="135">
        <v>35.963950814364964</v>
      </c>
      <c r="AK42" s="135">
        <v>35.718235078533525</v>
      </c>
      <c r="AL42" s="135">
        <v>36.180959110542183</v>
      </c>
      <c r="AM42" s="135">
        <v>39.200714351275124</v>
      </c>
      <c r="AN42" s="135">
        <v>41.387829656204246</v>
      </c>
      <c r="AO42" s="135">
        <v>41.503754766351513</v>
      </c>
      <c r="AP42" s="135">
        <v>42.178275426469284</v>
      </c>
      <c r="AQ42" s="135">
        <v>40.362829803828006</v>
      </c>
      <c r="AR42" s="135">
        <v>45.837488061206614</v>
      </c>
      <c r="AS42" s="135">
        <v>45.137838701047173</v>
      </c>
      <c r="AT42" s="135">
        <v>43.442782332765503</v>
      </c>
      <c r="AU42" s="135">
        <v>49.431353333764335</v>
      </c>
      <c r="AV42" s="135">
        <v>54.846115983915738</v>
      </c>
      <c r="AW42" s="135">
        <v>62.472147456250497</v>
      </c>
      <c r="AX42" s="135">
        <v>63.050848900516435</v>
      </c>
      <c r="AY42" s="135">
        <v>58.077133910675379</v>
      </c>
      <c r="AZ42" s="135">
        <v>53.524123449970254</v>
      </c>
      <c r="BA42" s="135">
        <v>49.991802977506211</v>
      </c>
      <c r="BB42" s="135">
        <v>49.171188410676116</v>
      </c>
      <c r="BC42" s="135">
        <v>41.483219523383987</v>
      </c>
      <c r="BD42" s="135">
        <v>39.006926457474087</v>
      </c>
      <c r="BE42" s="135">
        <v>41.16519503480842</v>
      </c>
      <c r="BF42" s="135">
        <v>40.830026164877694</v>
      </c>
      <c r="BG42" s="1469">
        <v>55.923235541461437</v>
      </c>
      <c r="BH42" s="1185">
        <v>52.279999070035238</v>
      </c>
    </row>
    <row r="43" spans="1:60" s="130" customFormat="1" ht="15" customHeight="1">
      <c r="A43" s="127"/>
      <c r="B43" s="127"/>
      <c r="C43" s="127"/>
      <c r="D43" s="127"/>
      <c r="E43" s="127"/>
      <c r="F43" s="127"/>
      <c r="G43" s="127"/>
      <c r="H43" s="127"/>
      <c r="I43" s="127"/>
      <c r="J43" s="127"/>
      <c r="K43" s="127"/>
      <c r="L43" s="127"/>
      <c r="M43" s="127"/>
      <c r="N43" s="127"/>
      <c r="O43" s="127"/>
      <c r="P43" s="127"/>
      <c r="Q43" s="127"/>
      <c r="R43" s="127"/>
      <c r="S43" s="127"/>
      <c r="T43" s="127"/>
      <c r="U43" s="127"/>
      <c r="V43" s="1141"/>
      <c r="W43" s="1165" t="s">
        <v>152</v>
      </c>
      <c r="X43" s="1433"/>
      <c r="Y43" s="1801"/>
      <c r="Z43" s="1815" t="s">
        <v>327</v>
      </c>
      <c r="AA43" s="1167">
        <v>281.74537804143597</v>
      </c>
      <c r="AB43" s="137">
        <v>284.95804806310298</v>
      </c>
      <c r="AC43" s="137">
        <v>292.52808694509821</v>
      </c>
      <c r="AD43" s="137">
        <v>299.81896106655194</v>
      </c>
      <c r="AE43" s="137">
        <v>295.01249523061261</v>
      </c>
      <c r="AF43" s="137">
        <v>303.58049195393858</v>
      </c>
      <c r="AG43" s="137">
        <v>306.56374366670894</v>
      </c>
      <c r="AH43" s="137">
        <v>292.71590075707809</v>
      </c>
      <c r="AI43" s="137">
        <v>289.57152666508978</v>
      </c>
      <c r="AJ43" s="137">
        <v>294.52769506469974</v>
      </c>
      <c r="AK43" s="137">
        <v>299.40077584437933</v>
      </c>
      <c r="AL43" s="137">
        <v>288.38692629633016</v>
      </c>
      <c r="AM43" s="137">
        <v>298.3995109712813</v>
      </c>
      <c r="AN43" s="137">
        <v>295.84142602153753</v>
      </c>
      <c r="AO43" s="137">
        <v>289.36747378977964</v>
      </c>
      <c r="AP43" s="137">
        <v>295.6224246701438</v>
      </c>
      <c r="AQ43" s="137">
        <v>282.85852814899152</v>
      </c>
      <c r="AR43" s="137">
        <v>288.37852655313577</v>
      </c>
      <c r="AS43" s="137">
        <v>275.7581530515381</v>
      </c>
      <c r="AT43" s="137">
        <v>271.21656799147894</v>
      </c>
      <c r="AU43" s="137">
        <v>285.83346717942226</v>
      </c>
      <c r="AV43" s="137">
        <v>287.55222745693413</v>
      </c>
      <c r="AW43" s="137">
        <v>301.32497188437753</v>
      </c>
      <c r="AX43" s="137">
        <v>297.29782580745217</v>
      </c>
      <c r="AY43" s="137">
        <v>286.37432484589124</v>
      </c>
      <c r="AZ43" s="137">
        <v>273.87138716253008</v>
      </c>
      <c r="BA43" s="137">
        <v>270.70244004441736</v>
      </c>
      <c r="BB43" s="137">
        <v>283.27234445537357</v>
      </c>
      <c r="BC43" s="137">
        <v>253.02010380622187</v>
      </c>
      <c r="BD43" s="137">
        <v>257.30757284539601</v>
      </c>
      <c r="BE43" s="137">
        <v>271.84717237716382</v>
      </c>
      <c r="BF43" s="137">
        <v>257.46345858592088</v>
      </c>
      <c r="BG43" s="1468">
        <v>240.72056844167761</v>
      </c>
      <c r="BH43" s="1168">
        <v>227.0293060056423</v>
      </c>
    </row>
    <row r="44" spans="1:60" s="130" customFormat="1" ht="15" customHeight="1">
      <c r="A44" s="127"/>
      <c r="B44" s="127"/>
      <c r="C44" s="127"/>
      <c r="D44" s="127"/>
      <c r="E44" s="127"/>
      <c r="F44" s="127"/>
      <c r="G44" s="127"/>
      <c r="H44" s="127"/>
      <c r="I44" s="127"/>
      <c r="J44" s="127"/>
      <c r="K44" s="127"/>
      <c r="L44" s="127"/>
      <c r="M44" s="127"/>
      <c r="N44" s="127"/>
      <c r="O44" s="127"/>
      <c r="P44" s="127"/>
      <c r="Q44" s="127"/>
      <c r="R44" s="127"/>
      <c r="S44" s="127"/>
      <c r="T44" s="127"/>
      <c r="U44" s="127"/>
      <c r="V44" s="1141"/>
      <c r="W44" s="1164" t="s">
        <v>153</v>
      </c>
      <c r="X44" s="1433"/>
      <c r="Y44" s="1801"/>
      <c r="Z44" s="1814" t="s">
        <v>314</v>
      </c>
      <c r="AA44" s="1167">
        <v>80.851893491414131</v>
      </c>
      <c r="AB44" s="137">
        <v>82.878320143178172</v>
      </c>
      <c r="AC44" s="137">
        <v>84.940243288923398</v>
      </c>
      <c r="AD44" s="137">
        <v>86.951828300613641</v>
      </c>
      <c r="AE44" s="137">
        <v>88.04527180931467</v>
      </c>
      <c r="AF44" s="137">
        <v>89.903195695583804</v>
      </c>
      <c r="AG44" s="137">
        <v>90.613042618228647</v>
      </c>
      <c r="AH44" s="137">
        <v>87.836324839637967</v>
      </c>
      <c r="AI44" s="137">
        <v>87.98935602935758</v>
      </c>
      <c r="AJ44" s="137">
        <v>89.737950590695732</v>
      </c>
      <c r="AK44" s="137">
        <v>89.903873245794443</v>
      </c>
      <c r="AL44" s="137">
        <v>87.989079587001598</v>
      </c>
      <c r="AM44" s="137">
        <v>90.733120959302084</v>
      </c>
      <c r="AN44" s="137">
        <v>93.829730781277121</v>
      </c>
      <c r="AO44" s="137">
        <v>89.926924330617723</v>
      </c>
      <c r="AP44" s="137">
        <v>90.575542576894591</v>
      </c>
      <c r="AQ44" s="137">
        <v>88.544617265482941</v>
      </c>
      <c r="AR44" s="137">
        <v>92.699662753871976</v>
      </c>
      <c r="AS44" s="137">
        <v>89.494255969416258</v>
      </c>
      <c r="AT44" s="137">
        <v>87.551243703601031</v>
      </c>
      <c r="AU44" s="137">
        <v>93.467343271148067</v>
      </c>
      <c r="AV44" s="137">
        <v>96.24692176084875</v>
      </c>
      <c r="AW44" s="137">
        <v>105.60149329372831</v>
      </c>
      <c r="AX44" s="137">
        <v>107.14605022723508</v>
      </c>
      <c r="AY44" s="137">
        <v>104.05938937424783</v>
      </c>
      <c r="AZ44" s="137">
        <v>101.17535606073291</v>
      </c>
      <c r="BA44" s="137">
        <v>99.745706795218183</v>
      </c>
      <c r="BB44" s="137">
        <v>104.9621049176815</v>
      </c>
      <c r="BC44" s="137">
        <v>95.192636619565349</v>
      </c>
      <c r="BD44" s="137">
        <v>98.155136942194929</v>
      </c>
      <c r="BE44" s="137">
        <v>105.35342162874808</v>
      </c>
      <c r="BF44" s="137">
        <v>100.15388383061916</v>
      </c>
      <c r="BG44" s="1468">
        <v>100.81778307272265</v>
      </c>
      <c r="BH44" s="1168">
        <v>94.916421745003973</v>
      </c>
    </row>
    <row r="45" spans="1:60" s="130" customFormat="1" ht="15" customHeight="1">
      <c r="A45" s="127"/>
      <c r="B45" s="127"/>
      <c r="C45" s="127"/>
      <c r="D45" s="127"/>
      <c r="E45" s="127"/>
      <c r="F45" s="127"/>
      <c r="G45" s="127"/>
      <c r="H45" s="127"/>
      <c r="I45" s="127"/>
      <c r="J45" s="127"/>
      <c r="K45" s="127"/>
      <c r="L45" s="127"/>
      <c r="M45" s="127"/>
      <c r="N45" s="127"/>
      <c r="O45" s="127"/>
      <c r="P45" s="127"/>
      <c r="Q45" s="127"/>
      <c r="R45" s="127"/>
      <c r="S45" s="127"/>
      <c r="T45" s="127"/>
      <c r="U45" s="127"/>
      <c r="V45" s="1141"/>
      <c r="W45" s="2243" t="s">
        <v>482</v>
      </c>
      <c r="X45" s="1433"/>
      <c r="Y45" s="1801"/>
      <c r="Z45" s="1816" t="s">
        <v>905</v>
      </c>
      <c r="AA45" s="1167">
        <v>403.88411700646202</v>
      </c>
      <c r="AB45" s="137">
        <v>410.09225272721659</v>
      </c>
      <c r="AC45" s="137">
        <v>428.7925961051069</v>
      </c>
      <c r="AD45" s="137">
        <v>408.70863859564349</v>
      </c>
      <c r="AE45" s="137">
        <v>467.80207933668112</v>
      </c>
      <c r="AF45" s="137">
        <v>459.20431199536307</v>
      </c>
      <c r="AG45" s="137">
        <v>459.42582318779199</v>
      </c>
      <c r="AH45" s="137">
        <v>451.27739486596215</v>
      </c>
      <c r="AI45" s="137">
        <v>440.87580402797869</v>
      </c>
      <c r="AJ45" s="137">
        <v>472.78687768981524</v>
      </c>
      <c r="AK45" s="137">
        <v>470.19920910634391</v>
      </c>
      <c r="AL45" s="137">
        <v>474.19505983097349</v>
      </c>
      <c r="AM45" s="137">
        <v>511.51425674006305</v>
      </c>
      <c r="AN45" s="137">
        <v>537.68134627200584</v>
      </c>
      <c r="AO45" s="137">
        <v>536.82160149076242</v>
      </c>
      <c r="AP45" s="137">
        <v>543.15451481393029</v>
      </c>
      <c r="AQ45" s="137">
        <v>517.49939188754706</v>
      </c>
      <c r="AR45" s="137">
        <v>585.11922751791292</v>
      </c>
      <c r="AS45" s="137">
        <v>573.66886929096188</v>
      </c>
      <c r="AT45" s="137">
        <v>549.71392478471455</v>
      </c>
      <c r="AU45" s="137">
        <v>622.7615481343023</v>
      </c>
      <c r="AV45" s="137">
        <v>699.65572095190589</v>
      </c>
      <c r="AW45" s="137">
        <v>807.44633273493707</v>
      </c>
      <c r="AX45" s="137">
        <v>826.22347100044101</v>
      </c>
      <c r="AY45" s="137">
        <v>772.15632469425373</v>
      </c>
      <c r="AZ45" s="137">
        <v>722.57566657459847</v>
      </c>
      <c r="BA45" s="137">
        <v>685.86039198099036</v>
      </c>
      <c r="BB45" s="137">
        <v>686.20355657621951</v>
      </c>
      <c r="BC45" s="137">
        <v>589.46643156886614</v>
      </c>
      <c r="BD45" s="137">
        <v>565.0064195248849</v>
      </c>
      <c r="BE45" s="137">
        <v>608.54790966801443</v>
      </c>
      <c r="BF45" s="137">
        <v>567.13120112785612</v>
      </c>
      <c r="BG45" s="1468">
        <v>572.17145697126614</v>
      </c>
      <c r="BH45" s="1168">
        <v>534.89614734792906</v>
      </c>
    </row>
    <row r="46" spans="1:60" s="130" customFormat="1" ht="15" customHeight="1">
      <c r="A46" s="127"/>
      <c r="B46" s="127"/>
      <c r="C46" s="127"/>
      <c r="D46" s="127"/>
      <c r="E46" s="127"/>
      <c r="F46" s="127"/>
      <c r="G46" s="127"/>
      <c r="H46" s="127"/>
      <c r="I46" s="127"/>
      <c r="J46" s="127"/>
      <c r="K46" s="127"/>
      <c r="L46" s="127"/>
      <c r="M46" s="127"/>
      <c r="N46" s="127"/>
      <c r="O46" s="127"/>
      <c r="P46" s="127"/>
      <c r="Q46" s="127"/>
      <c r="R46" s="127"/>
      <c r="S46" s="127"/>
      <c r="T46" s="127"/>
      <c r="U46" s="127"/>
      <c r="V46" s="1141"/>
      <c r="W46" s="1164" t="s">
        <v>154</v>
      </c>
      <c r="X46" s="1433"/>
      <c r="Y46" s="1801"/>
      <c r="Z46" s="1814" t="s">
        <v>312</v>
      </c>
      <c r="AA46" s="1167">
        <v>400.48095751189169</v>
      </c>
      <c r="AB46" s="137">
        <v>397.70507903091408</v>
      </c>
      <c r="AC46" s="137">
        <v>457.6901475081948</v>
      </c>
      <c r="AD46" s="137">
        <v>489.43738456490263</v>
      </c>
      <c r="AE46" s="137">
        <v>538.95148368251114</v>
      </c>
      <c r="AF46" s="137">
        <v>539.99277319287057</v>
      </c>
      <c r="AG46" s="137">
        <v>582.70257507677991</v>
      </c>
      <c r="AH46" s="137">
        <v>532.08063690530889</v>
      </c>
      <c r="AI46" s="137">
        <v>567.07998663645049</v>
      </c>
      <c r="AJ46" s="137">
        <v>596.74669461195117</v>
      </c>
      <c r="AK46" s="137">
        <v>612.30908477563946</v>
      </c>
      <c r="AL46" s="137">
        <v>604.44000325495324</v>
      </c>
      <c r="AM46" s="137">
        <v>613.52926954879956</v>
      </c>
      <c r="AN46" s="137">
        <v>624.12207915746535</v>
      </c>
      <c r="AO46" s="137">
        <v>612.11801821207655</v>
      </c>
      <c r="AP46" s="137">
        <v>596.9181217775855</v>
      </c>
      <c r="AQ46" s="137">
        <v>581.43080127602911</v>
      </c>
      <c r="AR46" s="137">
        <v>570.76066441194882</v>
      </c>
      <c r="AS46" s="137">
        <v>572.94469134062444</v>
      </c>
      <c r="AT46" s="137">
        <v>541.67297443988195</v>
      </c>
      <c r="AU46" s="137">
        <v>538.79063017233273</v>
      </c>
      <c r="AV46" s="137">
        <v>523.6044014255499</v>
      </c>
      <c r="AW46" s="137">
        <v>536.49276149949242</v>
      </c>
      <c r="AX46" s="137">
        <v>517.37738581414999</v>
      </c>
      <c r="AY46" s="137">
        <v>486.20369197698659</v>
      </c>
      <c r="AZ46" s="137">
        <v>488.55297321998137</v>
      </c>
      <c r="BA46" s="137">
        <v>468.21966789941479</v>
      </c>
      <c r="BB46" s="137">
        <v>478.47738987823777</v>
      </c>
      <c r="BC46" s="137">
        <v>490.18489442471764</v>
      </c>
      <c r="BD46" s="137">
        <v>488.78557690042385</v>
      </c>
      <c r="BE46" s="137">
        <v>420.68256468949699</v>
      </c>
      <c r="BF46" s="137">
        <v>433.81251621387452</v>
      </c>
      <c r="BG46" s="1468">
        <v>464.23350146499661</v>
      </c>
      <c r="BH46" s="1168">
        <v>474.17660431742337</v>
      </c>
    </row>
    <row r="47" spans="1:60" s="130" customFormat="1" ht="15" customHeight="1">
      <c r="A47" s="127"/>
      <c r="B47" s="127"/>
      <c r="C47" s="127"/>
      <c r="D47" s="127"/>
      <c r="E47" s="127"/>
      <c r="F47" s="127"/>
      <c r="G47" s="127"/>
      <c r="H47" s="127"/>
      <c r="I47" s="127"/>
      <c r="J47" s="127"/>
      <c r="K47" s="127"/>
      <c r="L47" s="127"/>
      <c r="M47" s="127"/>
      <c r="N47" s="127"/>
      <c r="O47" s="127"/>
      <c r="P47" s="127"/>
      <c r="Q47" s="127"/>
      <c r="R47" s="127"/>
      <c r="S47" s="127"/>
      <c r="T47" s="127"/>
      <c r="U47" s="127"/>
      <c r="V47" s="1141"/>
      <c r="W47" s="1165" t="s">
        <v>476</v>
      </c>
      <c r="X47" s="1433"/>
      <c r="Y47" s="1801"/>
      <c r="Z47" s="1817" t="s">
        <v>315</v>
      </c>
      <c r="AA47" s="1184">
        <v>91.644765250327623</v>
      </c>
      <c r="AB47" s="135">
        <v>93.571142602063546</v>
      </c>
      <c r="AC47" s="135">
        <v>94.657706869416458</v>
      </c>
      <c r="AD47" s="135">
        <v>94.682076070498809</v>
      </c>
      <c r="AE47" s="135">
        <v>98.325838030301966</v>
      </c>
      <c r="AF47" s="135">
        <v>100.3574240874852</v>
      </c>
      <c r="AG47" s="135">
        <v>103.39429916325352</v>
      </c>
      <c r="AH47" s="135">
        <v>105.41857918515315</v>
      </c>
      <c r="AI47" s="135">
        <v>106.05242404821199</v>
      </c>
      <c r="AJ47" s="135">
        <v>108.62746400223612</v>
      </c>
      <c r="AK47" s="135">
        <v>112.47941577202184</v>
      </c>
      <c r="AL47" s="135">
        <v>114.39253474579533</v>
      </c>
      <c r="AM47" s="135">
        <v>116.63814742422502</v>
      </c>
      <c r="AN47" s="135">
        <v>118.05300763568577</v>
      </c>
      <c r="AO47" s="135">
        <v>112.09190781483078</v>
      </c>
      <c r="AP47" s="135">
        <v>103.97774234639593</v>
      </c>
      <c r="AQ47" s="135">
        <v>94.884176840365782</v>
      </c>
      <c r="AR47" s="135">
        <v>92.552055487709765</v>
      </c>
      <c r="AS47" s="135">
        <v>90.320049086478818</v>
      </c>
      <c r="AT47" s="135">
        <v>75.215227606318038</v>
      </c>
      <c r="AU47" s="135">
        <v>72.97957781780336</v>
      </c>
      <c r="AV47" s="135">
        <v>79.978484464357976</v>
      </c>
      <c r="AW47" s="135">
        <v>81.625309180872037</v>
      </c>
      <c r="AX47" s="135">
        <v>76.356168148066203</v>
      </c>
      <c r="AY47" s="135">
        <v>67.929416720653791</v>
      </c>
      <c r="AZ47" s="135">
        <v>66.388424821245991</v>
      </c>
      <c r="BA47" s="135">
        <v>65.945222415643514</v>
      </c>
      <c r="BB47" s="135">
        <v>68.075961731991484</v>
      </c>
      <c r="BC47" s="135">
        <v>67.873062139727566</v>
      </c>
      <c r="BD47" s="135">
        <v>70.916815269934276</v>
      </c>
      <c r="BE47" s="135">
        <v>73.341865236685408</v>
      </c>
      <c r="BF47" s="135">
        <v>71.989239316392641</v>
      </c>
      <c r="BG47" s="1469">
        <v>71.021668548676118</v>
      </c>
      <c r="BH47" s="1185">
        <v>69.535056588225913</v>
      </c>
    </row>
    <row r="48" spans="1:60" s="130" customFormat="1" ht="15" customHeight="1" thickBot="1">
      <c r="A48" s="127"/>
      <c r="B48" s="127"/>
      <c r="C48" s="127"/>
      <c r="D48" s="127"/>
      <c r="E48" s="127"/>
      <c r="F48" s="127"/>
      <c r="G48" s="127"/>
      <c r="H48" s="127"/>
      <c r="I48" s="127"/>
      <c r="J48" s="127"/>
      <c r="K48" s="127"/>
      <c r="L48" s="127"/>
      <c r="M48" s="127"/>
      <c r="N48" s="127"/>
      <c r="O48" s="127"/>
      <c r="P48" s="127"/>
      <c r="Q48" s="127"/>
      <c r="R48" s="127"/>
      <c r="S48" s="127"/>
      <c r="T48" s="127"/>
      <c r="U48" s="127"/>
      <c r="V48" s="1145"/>
      <c r="W48" s="1146" t="s">
        <v>148</v>
      </c>
      <c r="X48" s="1433"/>
      <c r="Y48" s="1806"/>
      <c r="Z48" s="1807" t="s">
        <v>661</v>
      </c>
      <c r="AA48" s="1169">
        <v>17.495678656597232</v>
      </c>
      <c r="AB48" s="1170">
        <v>22.018172153399338</v>
      </c>
      <c r="AC48" s="1170">
        <v>26.612594802677791</v>
      </c>
      <c r="AD48" s="1170">
        <v>28.754850756468876</v>
      </c>
      <c r="AE48" s="1170">
        <v>36.430408442277873</v>
      </c>
      <c r="AF48" s="1170">
        <v>38.379782977107595</v>
      </c>
      <c r="AG48" s="1170">
        <v>35.6858414674019</v>
      </c>
      <c r="AH48" s="1170">
        <v>32.540361075434156</v>
      </c>
      <c r="AI48" s="1170">
        <v>30.25290215273732</v>
      </c>
      <c r="AJ48" s="1170">
        <v>29.343746370076538</v>
      </c>
      <c r="AK48" s="1170">
        <v>28.333465102610685</v>
      </c>
      <c r="AL48" s="1170">
        <v>26.711789109487796</v>
      </c>
      <c r="AM48" s="1170">
        <v>27.640678412383021</v>
      </c>
      <c r="AN48" s="1170">
        <v>27.916619929567897</v>
      </c>
      <c r="AO48" s="1170">
        <v>26.503480281939591</v>
      </c>
      <c r="AP48" s="1170">
        <v>25.84824781766746</v>
      </c>
      <c r="AQ48" s="1170">
        <v>25.172060322258808</v>
      </c>
      <c r="AR48" s="1170">
        <v>27.919196906807269</v>
      </c>
      <c r="AS48" s="1170">
        <v>32.9720309024786</v>
      </c>
      <c r="AT48" s="1170">
        <v>35.395132984055202</v>
      </c>
      <c r="AU48" s="1170">
        <v>35.225078421601957</v>
      </c>
      <c r="AV48" s="1170">
        <v>38.813935515496603</v>
      </c>
      <c r="AW48" s="1170">
        <v>50.976077582546225</v>
      </c>
      <c r="AX48" s="1170">
        <v>43.593450404784846</v>
      </c>
      <c r="AY48" s="1170">
        <v>43.549346304688115</v>
      </c>
      <c r="AZ48" s="1170">
        <v>38.680808382131858</v>
      </c>
      <c r="BA48" s="1170">
        <v>36.677640104697637</v>
      </c>
      <c r="BB48" s="1170">
        <v>38.02795173574799</v>
      </c>
      <c r="BC48" s="1170">
        <v>40.980088331716459</v>
      </c>
      <c r="BD48" s="1170">
        <v>38.607628191874092</v>
      </c>
      <c r="BE48" s="1170">
        <v>33.492238266595457</v>
      </c>
      <c r="BF48" s="1170">
        <v>30.17643963649526</v>
      </c>
      <c r="BG48" s="1470">
        <v>37.463773049444995</v>
      </c>
      <c r="BH48" s="1171">
        <v>35.347891547526018</v>
      </c>
    </row>
    <row r="49" spans="1:60">
      <c r="Y49" s="121"/>
      <c r="Z49" s="121"/>
      <c r="AY49" s="122"/>
      <c r="AZ49" s="122"/>
      <c r="BC49" s="122"/>
      <c r="BD49" s="122"/>
    </row>
    <row r="50" spans="1:60" ht="17.25" thickBot="1">
      <c r="V50" s="122" t="s">
        <v>155</v>
      </c>
      <c r="Y50" s="1821" t="s">
        <v>906</v>
      </c>
      <c r="Z50" s="1821"/>
      <c r="AY50" s="122"/>
      <c r="AZ50" s="122"/>
      <c r="BC50" s="122"/>
      <c r="BD50" s="122"/>
    </row>
    <row r="51" spans="1:60">
      <c r="V51" s="2221" t="s">
        <v>138</v>
      </c>
      <c r="W51" s="2241"/>
      <c r="Y51" s="2221" t="s">
        <v>311</v>
      </c>
      <c r="Z51" s="2222"/>
      <c r="AA51" s="2223">
        <v>1990</v>
      </c>
      <c r="AB51" s="2224">
        <v>1991</v>
      </c>
      <c r="AC51" s="2224">
        <v>1992</v>
      </c>
      <c r="AD51" s="2224">
        <v>1993</v>
      </c>
      <c r="AE51" s="2224">
        <v>1994</v>
      </c>
      <c r="AF51" s="2224">
        <v>1995</v>
      </c>
      <c r="AG51" s="2224">
        <v>1996</v>
      </c>
      <c r="AH51" s="2224">
        <v>1997</v>
      </c>
      <c r="AI51" s="2224">
        <v>1998</v>
      </c>
      <c r="AJ51" s="2224">
        <v>1999</v>
      </c>
      <c r="AK51" s="2224">
        <v>2000</v>
      </c>
      <c r="AL51" s="2224">
        <v>2001</v>
      </c>
      <c r="AM51" s="2224">
        <v>2002</v>
      </c>
      <c r="AN51" s="2224">
        <v>2003</v>
      </c>
      <c r="AO51" s="2224">
        <v>2004</v>
      </c>
      <c r="AP51" s="2224">
        <v>2005</v>
      </c>
      <c r="AQ51" s="2224">
        <f t="shared" ref="AQ51:AW51" si="36">AP51+1</f>
        <v>2006</v>
      </c>
      <c r="AR51" s="2224">
        <f t="shared" si="36"/>
        <v>2007</v>
      </c>
      <c r="AS51" s="2224">
        <f t="shared" si="36"/>
        <v>2008</v>
      </c>
      <c r="AT51" s="2224">
        <f t="shared" si="36"/>
        <v>2009</v>
      </c>
      <c r="AU51" s="2224">
        <f t="shared" si="36"/>
        <v>2010</v>
      </c>
      <c r="AV51" s="2224">
        <f t="shared" si="36"/>
        <v>2011</v>
      </c>
      <c r="AW51" s="2224">
        <f t="shared" si="36"/>
        <v>2012</v>
      </c>
      <c r="AX51" s="2224">
        <f t="shared" ref="AX51:BH51" si="37">AW51+1</f>
        <v>2013</v>
      </c>
      <c r="AY51" s="2224">
        <f t="shared" si="37"/>
        <v>2014</v>
      </c>
      <c r="AZ51" s="2224">
        <f t="shared" si="37"/>
        <v>2015</v>
      </c>
      <c r="BA51" s="2224">
        <f t="shared" si="37"/>
        <v>2016</v>
      </c>
      <c r="BB51" s="2224">
        <f t="shared" si="37"/>
        <v>2017</v>
      </c>
      <c r="BC51" s="2224">
        <f t="shared" si="37"/>
        <v>2018</v>
      </c>
      <c r="BD51" s="2224">
        <f t="shared" si="37"/>
        <v>2019</v>
      </c>
      <c r="BE51" s="2224">
        <f t="shared" si="37"/>
        <v>2020</v>
      </c>
      <c r="BF51" s="2224">
        <f t="shared" si="37"/>
        <v>2021</v>
      </c>
      <c r="BG51" s="2224">
        <f t="shared" si="37"/>
        <v>2022</v>
      </c>
      <c r="BH51" s="2225">
        <f t="shared" si="37"/>
        <v>2023</v>
      </c>
    </row>
    <row r="52" spans="1:60" s="130" customFormat="1" ht="15" customHeight="1">
      <c r="A52" s="127"/>
      <c r="B52" s="127"/>
      <c r="C52" s="127"/>
      <c r="D52" s="127"/>
      <c r="E52" s="127"/>
      <c r="F52" s="127"/>
      <c r="G52" s="127"/>
      <c r="H52" s="127"/>
      <c r="I52" s="127"/>
      <c r="J52" s="127"/>
      <c r="K52" s="127"/>
      <c r="L52" s="127"/>
      <c r="M52" s="127"/>
      <c r="N52" s="127"/>
      <c r="O52" s="127"/>
      <c r="P52" s="127"/>
      <c r="Q52" s="127"/>
      <c r="R52" s="127"/>
      <c r="S52" s="127"/>
      <c r="T52" s="127"/>
      <c r="U52" s="127"/>
      <c r="V52" s="2226" t="s">
        <v>140</v>
      </c>
      <c r="W52" s="2244"/>
      <c r="X52" s="1433"/>
      <c r="Y52" s="2235" t="s">
        <v>0</v>
      </c>
      <c r="Z52" s="1818"/>
      <c r="AA52" s="2220">
        <f t="shared" ref="AA52:AQ52" si="38">SUM(AA53:AA60)</f>
        <v>1</v>
      </c>
      <c r="AB52" s="145">
        <f t="shared" si="38"/>
        <v>1.0000000000000002</v>
      </c>
      <c r="AC52" s="145">
        <f t="shared" si="38"/>
        <v>1</v>
      </c>
      <c r="AD52" s="145">
        <f t="shared" si="38"/>
        <v>0.99999999999999989</v>
      </c>
      <c r="AE52" s="145">
        <f t="shared" si="38"/>
        <v>1.0000000000000002</v>
      </c>
      <c r="AF52" s="145">
        <f t="shared" si="38"/>
        <v>0.99999999999999989</v>
      </c>
      <c r="AG52" s="145">
        <f t="shared" si="38"/>
        <v>1</v>
      </c>
      <c r="AH52" s="145">
        <f t="shared" si="38"/>
        <v>1</v>
      </c>
      <c r="AI52" s="145">
        <f t="shared" si="38"/>
        <v>1</v>
      </c>
      <c r="AJ52" s="145">
        <f t="shared" si="38"/>
        <v>0.99999999999999989</v>
      </c>
      <c r="AK52" s="145">
        <f t="shared" si="38"/>
        <v>0.99999999999999989</v>
      </c>
      <c r="AL52" s="145">
        <f t="shared" si="38"/>
        <v>0.99999999999999989</v>
      </c>
      <c r="AM52" s="145">
        <f t="shared" si="38"/>
        <v>0.99999999999999978</v>
      </c>
      <c r="AN52" s="145">
        <f t="shared" si="38"/>
        <v>1</v>
      </c>
      <c r="AO52" s="145">
        <f t="shared" si="38"/>
        <v>0.99999999999999989</v>
      </c>
      <c r="AP52" s="145">
        <f t="shared" si="38"/>
        <v>1</v>
      </c>
      <c r="AQ52" s="145">
        <f t="shared" si="38"/>
        <v>1</v>
      </c>
      <c r="AR52" s="145">
        <f t="shared" ref="AR52:AW52" si="39">SUM(AR53:AR60)</f>
        <v>1.0000000000000002</v>
      </c>
      <c r="AS52" s="145">
        <f t="shared" si="39"/>
        <v>1</v>
      </c>
      <c r="AT52" s="145">
        <f t="shared" si="39"/>
        <v>1.0000000000000002</v>
      </c>
      <c r="AU52" s="145">
        <f t="shared" si="39"/>
        <v>1</v>
      </c>
      <c r="AV52" s="145">
        <f t="shared" si="39"/>
        <v>0.99999999999999978</v>
      </c>
      <c r="AW52" s="145">
        <f t="shared" si="39"/>
        <v>0.99999999999999989</v>
      </c>
      <c r="AX52" s="145">
        <f t="shared" ref="AX52:BE52" si="40">SUM(AX53:AX60)</f>
        <v>1.0000000000000002</v>
      </c>
      <c r="AY52" s="145">
        <f t="shared" si="40"/>
        <v>0.99999999999999989</v>
      </c>
      <c r="AZ52" s="145">
        <f t="shared" si="40"/>
        <v>0.99999999999999989</v>
      </c>
      <c r="BA52" s="145">
        <f t="shared" si="40"/>
        <v>1</v>
      </c>
      <c r="BB52" s="145">
        <f t="shared" si="40"/>
        <v>0.99999999999999978</v>
      </c>
      <c r="BC52" s="146">
        <f t="shared" si="40"/>
        <v>1</v>
      </c>
      <c r="BD52" s="146">
        <f>SUM(BD53:BD60)</f>
        <v>1</v>
      </c>
      <c r="BE52" s="146">
        <f t="shared" si="40"/>
        <v>1</v>
      </c>
      <c r="BF52" s="146">
        <f t="shared" ref="BF52:BG52" si="41">SUM(BF53:BF60)</f>
        <v>1</v>
      </c>
      <c r="BG52" s="146">
        <f t="shared" si="41"/>
        <v>1</v>
      </c>
      <c r="BH52" s="2249">
        <f t="shared" ref="BH52" si="42">SUM(BH53:BH60)</f>
        <v>0.99999999999999989</v>
      </c>
    </row>
    <row r="53" spans="1:60" s="130" customFormat="1" ht="15" customHeight="1">
      <c r="A53" s="127"/>
      <c r="B53" s="127"/>
      <c r="C53" s="127"/>
      <c r="D53" s="127"/>
      <c r="E53" s="127"/>
      <c r="F53" s="127"/>
      <c r="G53" s="127"/>
      <c r="H53" s="127"/>
      <c r="I53" s="127"/>
      <c r="J53" s="127"/>
      <c r="K53" s="127"/>
      <c r="L53" s="127"/>
      <c r="M53" s="127"/>
      <c r="N53" s="127"/>
      <c r="O53" s="127"/>
      <c r="P53" s="127"/>
      <c r="Q53" s="127"/>
      <c r="R53" s="127"/>
      <c r="S53" s="127"/>
      <c r="T53" s="127"/>
      <c r="U53" s="127"/>
      <c r="V53" s="1141"/>
      <c r="W53" s="1163" t="s">
        <v>150</v>
      </c>
      <c r="X53" s="1433"/>
      <c r="Y53" s="1801"/>
      <c r="Z53" s="1819" t="s">
        <v>304</v>
      </c>
      <c r="AA53" s="2218">
        <f t="shared" ref="AA53:AQ60" si="43">+AA41/AA$12</f>
        <v>0.14565790223145506</v>
      </c>
      <c r="AB53" s="141">
        <f t="shared" si="43"/>
        <v>0.14558986297486912</v>
      </c>
      <c r="AC53" s="141">
        <f t="shared" si="43"/>
        <v>0.14549475708810086</v>
      </c>
      <c r="AD53" s="141">
        <f t="shared" si="43"/>
        <v>0.14867688626915762</v>
      </c>
      <c r="AE53" s="141">
        <f t="shared" si="43"/>
        <v>0.14013807188833752</v>
      </c>
      <c r="AF53" s="141">
        <f t="shared" si="43"/>
        <v>0.14617849735368901</v>
      </c>
      <c r="AG53" s="141">
        <f t="shared" si="43"/>
        <v>0.14847959200372013</v>
      </c>
      <c r="AH53" s="141">
        <f t="shared" si="43"/>
        <v>0.14875407576473532</v>
      </c>
      <c r="AI53" s="141">
        <f t="shared" si="43"/>
        <v>0.1464134207016721</v>
      </c>
      <c r="AJ53" s="141">
        <f t="shared" si="43"/>
        <v>0.14723084040611656</v>
      </c>
      <c r="AK53" s="141">
        <f t="shared" si="43"/>
        <v>0.154815767966024</v>
      </c>
      <c r="AL53" s="141">
        <f t="shared" si="43"/>
        <v>0.15006841605179874</v>
      </c>
      <c r="AM53" s="141">
        <f t="shared" si="43"/>
        <v>0.15425862541499105</v>
      </c>
      <c r="AN53" s="141">
        <f t="shared" si="43"/>
        <v>0.14372912455786035</v>
      </c>
      <c r="AO53" s="141">
        <f t="shared" si="43"/>
        <v>0.15177800125283505</v>
      </c>
      <c r="AP53" s="141">
        <f t="shared" si="43"/>
        <v>0.15972168339125595</v>
      </c>
      <c r="AQ53" s="141">
        <f t="shared" si="43"/>
        <v>0.15512858145348737</v>
      </c>
      <c r="AR53" s="141">
        <f t="shared" ref="AR53:AW53" si="44">+AR41/AR$12</f>
        <v>0.152873961693926</v>
      </c>
      <c r="AS53" s="141">
        <f t="shared" si="44"/>
        <v>0.14902955479750798</v>
      </c>
      <c r="AT53" s="141">
        <f t="shared" si="44"/>
        <v>0.15500068685085541</v>
      </c>
      <c r="AU53" s="141">
        <f t="shared" si="44"/>
        <v>0.1597956831677626</v>
      </c>
      <c r="AV53" s="141">
        <f t="shared" si="44"/>
        <v>0.15840838428624082</v>
      </c>
      <c r="AW53" s="141">
        <f t="shared" si="44"/>
        <v>0.15387331659946243</v>
      </c>
      <c r="AX53" s="141">
        <f t="shared" ref="AX53:AY60" si="45">+AX41/AX$12</f>
        <v>0.15359888155331194</v>
      </c>
      <c r="AY53" s="141">
        <f t="shared" si="45"/>
        <v>0.15503691267337266</v>
      </c>
      <c r="AZ53" s="142">
        <f t="shared" ref="AZ53:BC60" si="46">+AZ41/AZ$12</f>
        <v>0.15360170723730521</v>
      </c>
      <c r="BA53" s="141">
        <f t="shared" si="46"/>
        <v>0.15851299191682303</v>
      </c>
      <c r="BB53" s="141">
        <f t="shared" si="46"/>
        <v>0.16261314807955088</v>
      </c>
      <c r="BC53" s="141">
        <f t="shared" si="46"/>
        <v>0.15306425105265842</v>
      </c>
      <c r="BD53" s="141">
        <f t="shared" ref="BD53:BE60" si="47">+BD41/BD$12</f>
        <v>0.15393299147379316</v>
      </c>
      <c r="BE53" s="141">
        <f t="shared" si="47"/>
        <v>0.1636726977831858</v>
      </c>
      <c r="BF53" s="141">
        <f t="shared" ref="BF53:BH53" si="48">+BF41/BF$12</f>
        <v>0.1722520464318599</v>
      </c>
      <c r="BG53" s="141">
        <f>+BG41/BG$12</f>
        <v>0.16089821612549024</v>
      </c>
      <c r="BH53" s="2246">
        <f t="shared" si="48"/>
        <v>0.15616513717171854</v>
      </c>
    </row>
    <row r="54" spans="1:60" s="130" customFormat="1" ht="15" customHeight="1">
      <c r="A54" s="127"/>
      <c r="B54" s="127"/>
      <c r="C54" s="127"/>
      <c r="D54" s="127"/>
      <c r="E54" s="127"/>
      <c r="F54" s="127"/>
      <c r="G54" s="127"/>
      <c r="H54" s="127"/>
      <c r="I54" s="127"/>
      <c r="J54" s="127"/>
      <c r="K54" s="127"/>
      <c r="L54" s="127"/>
      <c r="M54" s="127"/>
      <c r="N54" s="127"/>
      <c r="O54" s="127"/>
      <c r="P54" s="127"/>
      <c r="Q54" s="127"/>
      <c r="R54" s="127"/>
      <c r="S54" s="127"/>
      <c r="T54" s="127"/>
      <c r="U54" s="127"/>
      <c r="V54" s="1141"/>
      <c r="W54" s="1164" t="s">
        <v>151</v>
      </c>
      <c r="X54" s="1433"/>
      <c r="Y54" s="1801"/>
      <c r="Z54" s="2219" t="s">
        <v>313</v>
      </c>
      <c r="AA54" s="2218">
        <f t="shared" si="43"/>
        <v>2.0383778471950963E-2</v>
      </c>
      <c r="AB54" s="141">
        <f t="shared" si="43"/>
        <v>2.0415158401591804E-2</v>
      </c>
      <c r="AC54" s="141">
        <f t="shared" si="43"/>
        <v>1.9875066905079817E-2</v>
      </c>
      <c r="AD54" s="141">
        <f t="shared" si="43"/>
        <v>1.8557685081346566E-2</v>
      </c>
      <c r="AE54" s="141">
        <f t="shared" si="43"/>
        <v>1.9760230150698527E-2</v>
      </c>
      <c r="AF54" s="141">
        <f t="shared" si="43"/>
        <v>1.9153460632276485E-2</v>
      </c>
      <c r="AG54" s="141">
        <f t="shared" si="43"/>
        <v>1.852557127045288E-2</v>
      </c>
      <c r="AH54" s="141">
        <f t="shared" si="43"/>
        <v>1.9075834974047728E-2</v>
      </c>
      <c r="AI54" s="141">
        <f t="shared" si="43"/>
        <v>1.8430573099005029E-2</v>
      </c>
      <c r="AJ54" s="141">
        <f t="shared" si="43"/>
        <v>1.8841494352274543E-2</v>
      </c>
      <c r="AK54" s="141">
        <f t="shared" si="43"/>
        <v>1.8314434368842555E-2</v>
      </c>
      <c r="AL54" s="141">
        <f t="shared" si="43"/>
        <v>1.8839311776401736E-2</v>
      </c>
      <c r="AM54" s="141">
        <f t="shared" si="43"/>
        <v>1.9529087123652408E-2</v>
      </c>
      <c r="AN54" s="141">
        <f t="shared" si="43"/>
        <v>2.0381032974007902E-2</v>
      </c>
      <c r="AO54" s="141">
        <f t="shared" si="43"/>
        <v>2.0607454467068215E-2</v>
      </c>
      <c r="AP54" s="141">
        <f t="shared" si="43"/>
        <v>2.0869113069268946E-2</v>
      </c>
      <c r="AQ54" s="141">
        <f t="shared" si="43"/>
        <v>2.0911452380488912E-2</v>
      </c>
      <c r="AR54" s="141">
        <f t="shared" ref="AR54:AS60" si="49">+AR42/AR$12</f>
        <v>2.2797443813650484E-2</v>
      </c>
      <c r="AS54" s="141">
        <f t="shared" si="49"/>
        <v>2.2859644519393079E-2</v>
      </c>
      <c r="AT54" s="141">
        <f t="shared" ref="AT54:AU60" si="50">+AT42/AT$12</f>
        <v>2.2883020516661495E-2</v>
      </c>
      <c r="AU54" s="141">
        <f t="shared" si="50"/>
        <v>2.4452579026837996E-2</v>
      </c>
      <c r="AV54" s="141">
        <f t="shared" ref="AV54:AW60" si="51">+AV42/AV$12</f>
        <v>2.5921316447175036E-2</v>
      </c>
      <c r="AW54" s="141">
        <f t="shared" si="51"/>
        <v>2.7163928770967655E-2</v>
      </c>
      <c r="AX54" s="141">
        <f t="shared" si="45"/>
        <v>2.7635970934313886E-2</v>
      </c>
      <c r="AY54" s="141">
        <f t="shared" si="45"/>
        <v>2.6987678068754989E-2</v>
      </c>
      <c r="AZ54" s="142">
        <f t="shared" si="46"/>
        <v>2.5964889030629948E-2</v>
      </c>
      <c r="BA54" s="141">
        <f t="shared" si="46"/>
        <v>2.5082808038050151E-2</v>
      </c>
      <c r="BB54" s="141">
        <f t="shared" si="46"/>
        <v>2.410463395253697E-2</v>
      </c>
      <c r="BC54" s="141">
        <f t="shared" si="46"/>
        <v>2.2261824787991238E-2</v>
      </c>
      <c r="BD54" s="141">
        <f t="shared" si="47"/>
        <v>2.1185497858357098E-2</v>
      </c>
      <c r="BE54" s="141">
        <f t="shared" si="47"/>
        <v>2.2148033930471728E-2</v>
      </c>
      <c r="BF54" s="141">
        <f t="shared" ref="BF54:BH54" si="52">+BF42/BF$12</f>
        <v>2.2507954006588154E-2</v>
      </c>
      <c r="BG54" s="141">
        <f>+BG42/BG$12</f>
        <v>3.0424499138748798E-2</v>
      </c>
      <c r="BH54" s="2246">
        <f t="shared" si="52"/>
        <v>2.9644023944089753E-2</v>
      </c>
    </row>
    <row r="55" spans="1:60" s="130" customFormat="1" ht="15" customHeight="1">
      <c r="A55" s="127"/>
      <c r="B55" s="127"/>
      <c r="C55" s="127"/>
      <c r="D55" s="127"/>
      <c r="E55" s="127"/>
      <c r="F55" s="127"/>
      <c r="G55" s="127"/>
      <c r="H55" s="127"/>
      <c r="I55" s="127"/>
      <c r="J55" s="127"/>
      <c r="K55" s="127"/>
      <c r="L55" s="127"/>
      <c r="M55" s="127"/>
      <c r="N55" s="127"/>
      <c r="O55" s="127"/>
      <c r="P55" s="127"/>
      <c r="Q55" s="127"/>
      <c r="R55" s="127"/>
      <c r="S55" s="127"/>
      <c r="T55" s="127"/>
      <c r="U55" s="127"/>
      <c r="V55" s="1141"/>
      <c r="W55" s="1165" t="s">
        <v>152</v>
      </c>
      <c r="X55" s="1433"/>
      <c r="Y55" s="1801"/>
      <c r="Z55" s="1816" t="s">
        <v>327</v>
      </c>
      <c r="AA55" s="2218">
        <f t="shared" si="43"/>
        <v>0.18412615644287483</v>
      </c>
      <c r="AB55" s="141">
        <f t="shared" si="43"/>
        <v>0.18405308648758167</v>
      </c>
      <c r="AC55" s="141">
        <f t="shared" si="43"/>
        <v>0.17625541520565643</v>
      </c>
      <c r="AD55" s="141">
        <f t="shared" si="43"/>
        <v>0.17728419973822682</v>
      </c>
      <c r="AE55" s="141">
        <f t="shared" si="43"/>
        <v>0.16256445563847088</v>
      </c>
      <c r="AF55" s="141">
        <f t="shared" si="43"/>
        <v>0.16546033685004052</v>
      </c>
      <c r="AG55" s="141">
        <f t="shared" si="43"/>
        <v>0.16178940055246632</v>
      </c>
      <c r="AH55" s="141">
        <f t="shared" si="43"/>
        <v>0.16219083369298651</v>
      </c>
      <c r="AI55" s="141">
        <f t="shared" si="43"/>
        <v>0.1589130659095522</v>
      </c>
      <c r="AJ55" s="141">
        <f t="shared" si="43"/>
        <v>0.15430289991758703</v>
      </c>
      <c r="AK55" s="141">
        <f t="shared" si="43"/>
        <v>0.15351698781102135</v>
      </c>
      <c r="AL55" s="141">
        <f t="shared" si="43"/>
        <v>0.15016216679429359</v>
      </c>
      <c r="AM55" s="141">
        <f t="shared" si="43"/>
        <v>0.14865724117152138</v>
      </c>
      <c r="AN55" s="141">
        <f t="shared" si="43"/>
        <v>0.14568422429753125</v>
      </c>
      <c r="AO55" s="141">
        <f t="shared" si="43"/>
        <v>0.14367680885604947</v>
      </c>
      <c r="AP55" s="141">
        <f t="shared" si="43"/>
        <v>0.1462690862505259</v>
      </c>
      <c r="AQ55" s="141">
        <f t="shared" si="43"/>
        <v>0.14654529106484607</v>
      </c>
      <c r="AR55" s="141">
        <f t="shared" si="49"/>
        <v>0.14342612421037992</v>
      </c>
      <c r="AS55" s="141">
        <f t="shared" si="49"/>
        <v>0.13965518805259738</v>
      </c>
      <c r="AT55" s="141">
        <f t="shared" si="50"/>
        <v>0.14286042367794285</v>
      </c>
      <c r="AU55" s="141">
        <f t="shared" si="50"/>
        <v>0.14139538922851635</v>
      </c>
      <c r="AV55" s="141">
        <f t="shared" si="51"/>
        <v>0.13590264596288162</v>
      </c>
      <c r="AW55" s="141">
        <f t="shared" si="51"/>
        <v>0.13102110950985271</v>
      </c>
      <c r="AX55" s="141">
        <f t="shared" si="45"/>
        <v>0.13030933311957621</v>
      </c>
      <c r="AY55" s="141">
        <f t="shared" si="45"/>
        <v>0.13307437136937222</v>
      </c>
      <c r="AZ55" s="142">
        <f t="shared" si="46"/>
        <v>0.13285673296427869</v>
      </c>
      <c r="BA55" s="141">
        <f t="shared" si="46"/>
        <v>0.13582181347052133</v>
      </c>
      <c r="BB55" s="141">
        <f t="shared" si="46"/>
        <v>0.13886538830310644</v>
      </c>
      <c r="BC55" s="141">
        <f t="shared" si="46"/>
        <v>0.13578235449151513</v>
      </c>
      <c r="BD55" s="141">
        <f t="shared" si="47"/>
        <v>0.1397492581067151</v>
      </c>
      <c r="BE55" s="141">
        <f t="shared" si="47"/>
        <v>0.14626143256751464</v>
      </c>
      <c r="BF55" s="141">
        <f t="shared" ref="BF55:BG55" si="53">+BF43/BF$12</f>
        <v>0.14192926697690691</v>
      </c>
      <c r="BG55" s="141">
        <f t="shared" si="53"/>
        <v>0.13096171307547255</v>
      </c>
      <c r="BH55" s="2246">
        <f t="shared" ref="BH55" si="54">+BH43/BH$12</f>
        <v>0.12873110755464295</v>
      </c>
    </row>
    <row r="56" spans="1:60" s="130" customFormat="1" ht="15" customHeight="1">
      <c r="A56" s="127"/>
      <c r="B56" s="127"/>
      <c r="C56" s="127"/>
      <c r="D56" s="127"/>
      <c r="E56" s="127"/>
      <c r="F56" s="127"/>
      <c r="G56" s="127"/>
      <c r="H56" s="127"/>
      <c r="I56" s="127"/>
      <c r="J56" s="127"/>
      <c r="K56" s="127"/>
      <c r="L56" s="127"/>
      <c r="M56" s="127"/>
      <c r="N56" s="127"/>
      <c r="O56" s="127"/>
      <c r="P56" s="127"/>
      <c r="Q56" s="127"/>
      <c r="R56" s="127"/>
      <c r="S56" s="127"/>
      <c r="T56" s="127"/>
      <c r="U56" s="127"/>
      <c r="V56" s="1141"/>
      <c r="W56" s="1164" t="s">
        <v>153</v>
      </c>
      <c r="X56" s="1433"/>
      <c r="Y56" s="1801"/>
      <c r="Z56" s="2219" t="s">
        <v>314</v>
      </c>
      <c r="AA56" s="2218">
        <f t="shared" si="43"/>
        <v>5.2838305611932222E-2</v>
      </c>
      <c r="AB56" s="141">
        <f t="shared" si="43"/>
        <v>5.3530724009872174E-2</v>
      </c>
      <c r="AC56" s="141">
        <f t="shared" si="43"/>
        <v>5.1178599651418986E-2</v>
      </c>
      <c r="AD56" s="141">
        <f t="shared" si="43"/>
        <v>5.1414978029452336E-2</v>
      </c>
      <c r="AE56" s="141">
        <f t="shared" si="43"/>
        <v>4.851669646071731E-2</v>
      </c>
      <c r="AF56" s="141">
        <f t="shared" si="43"/>
        <v>4.8999897680986088E-2</v>
      </c>
      <c r="AG56" s="141">
        <f t="shared" si="43"/>
        <v>4.7821146989177749E-2</v>
      </c>
      <c r="AH56" s="141">
        <f t="shared" si="43"/>
        <v>4.8669193294325598E-2</v>
      </c>
      <c r="AI56" s="141">
        <f t="shared" si="43"/>
        <v>4.8287407588261611E-2</v>
      </c>
      <c r="AJ56" s="141">
        <f t="shared" si="43"/>
        <v>4.7013663709158902E-2</v>
      </c>
      <c r="AK56" s="141">
        <f t="shared" si="43"/>
        <v>4.6097982793511641E-2</v>
      </c>
      <c r="AL56" s="141">
        <f t="shared" si="43"/>
        <v>4.5815637396277642E-2</v>
      </c>
      <c r="AM56" s="141">
        <f t="shared" si="43"/>
        <v>4.520160036720007E-2</v>
      </c>
      <c r="AN56" s="141">
        <f t="shared" si="43"/>
        <v>4.6205535609882428E-2</v>
      </c>
      <c r="AO56" s="141">
        <f t="shared" si="43"/>
        <v>4.4650538461862649E-2</v>
      </c>
      <c r="AP56" s="141">
        <f t="shared" si="43"/>
        <v>4.4815280383924107E-2</v>
      </c>
      <c r="AQ56" s="141">
        <f t="shared" si="43"/>
        <v>4.5873804103798432E-2</v>
      </c>
      <c r="AR56" s="141">
        <f t="shared" si="49"/>
        <v>4.6104519304239436E-2</v>
      </c>
      <c r="AS56" s="141">
        <f t="shared" si="49"/>
        <v>4.5323545319438746E-2</v>
      </c>
      <c r="AT56" s="141">
        <f t="shared" si="50"/>
        <v>4.6116680340193054E-2</v>
      </c>
      <c r="AU56" s="141">
        <f t="shared" si="50"/>
        <v>4.6236193096603088E-2</v>
      </c>
      <c r="AV56" s="141">
        <f t="shared" si="51"/>
        <v>4.548812384018406E-2</v>
      </c>
      <c r="AW56" s="141">
        <f t="shared" si="51"/>
        <v>4.5917285682351684E-2</v>
      </c>
      <c r="AX56" s="141">
        <f t="shared" si="45"/>
        <v>4.6963445876493995E-2</v>
      </c>
      <c r="AY56" s="141">
        <f t="shared" si="45"/>
        <v>4.835502565919865E-2</v>
      </c>
      <c r="AZ56" s="142">
        <f t="shared" si="46"/>
        <v>4.9080801766084092E-2</v>
      </c>
      <c r="BA56" s="141">
        <f t="shared" si="46"/>
        <v>5.0046252928501539E-2</v>
      </c>
      <c r="BB56" s="141">
        <f t="shared" si="46"/>
        <v>5.1454382123071893E-2</v>
      </c>
      <c r="BC56" s="141">
        <f t="shared" si="46"/>
        <v>5.1084795777172405E-2</v>
      </c>
      <c r="BD56" s="141">
        <f t="shared" si="47"/>
        <v>5.3310158793020555E-2</v>
      </c>
      <c r="BE56" s="141">
        <f t="shared" si="47"/>
        <v>5.6683107050792714E-2</v>
      </c>
      <c r="BF56" s="141">
        <f t="shared" ref="BF56:BG56" si="55">+BF44/BF$12</f>
        <v>5.5210814750343715E-2</v>
      </c>
      <c r="BG56" s="141">
        <f t="shared" si="55"/>
        <v>5.4848946499036114E-2</v>
      </c>
      <c r="BH56" s="2246">
        <f t="shared" ref="BH56" si="56">+BH44/BH$12</f>
        <v>5.3819906827598241E-2</v>
      </c>
    </row>
    <row r="57" spans="1:60" s="130" customFormat="1" ht="15" customHeight="1">
      <c r="A57" s="127"/>
      <c r="B57" s="127"/>
      <c r="C57" s="127"/>
      <c r="D57" s="127"/>
      <c r="E57" s="127"/>
      <c r="F57" s="127"/>
      <c r="G57" s="127"/>
      <c r="H57" s="127"/>
      <c r="I57" s="127"/>
      <c r="J57" s="127"/>
      <c r="K57" s="127"/>
      <c r="L57" s="127"/>
      <c r="M57" s="127"/>
      <c r="N57" s="127"/>
      <c r="O57" s="127"/>
      <c r="P57" s="127"/>
      <c r="Q57" s="127"/>
      <c r="R57" s="127"/>
      <c r="S57" s="127"/>
      <c r="T57" s="127"/>
      <c r="U57" s="127"/>
      <c r="V57" s="1141"/>
      <c r="W57" s="1165" t="s">
        <v>482</v>
      </c>
      <c r="X57" s="1432"/>
      <c r="Y57" s="1801"/>
      <c r="Z57" s="1816" t="s">
        <v>905</v>
      </c>
      <c r="AA57" s="2218">
        <f t="shared" si="43"/>
        <v>0.26394622914377436</v>
      </c>
      <c r="AB57" s="141">
        <f t="shared" si="43"/>
        <v>0.2648766910502387</v>
      </c>
      <c r="AC57" s="141">
        <f t="shared" si="43"/>
        <v>0.25835815580266414</v>
      </c>
      <c r="AD57" s="141">
        <f t="shared" si="43"/>
        <v>0.24167111933739621</v>
      </c>
      <c r="AE57" s="141">
        <f t="shared" si="43"/>
        <v>0.25777887921142212</v>
      </c>
      <c r="AF57" s="141">
        <f t="shared" si="43"/>
        <v>0.25027991639618308</v>
      </c>
      <c r="AG57" s="141">
        <f t="shared" si="43"/>
        <v>0.24246255490892901</v>
      </c>
      <c r="AH57" s="141">
        <f t="shared" si="43"/>
        <v>0.25004810709224723</v>
      </c>
      <c r="AI57" s="141">
        <f t="shared" si="43"/>
        <v>0.24194687409461868</v>
      </c>
      <c r="AJ57" s="141">
        <f t="shared" si="43"/>
        <v>0.24769278914329043</v>
      </c>
      <c r="AK57" s="141">
        <f t="shared" si="43"/>
        <v>0.24109345090892351</v>
      </c>
      <c r="AL57" s="141">
        <f t="shared" si="43"/>
        <v>0.24691187836372733</v>
      </c>
      <c r="AM57" s="141">
        <f t="shared" si="43"/>
        <v>0.25482715430521385</v>
      </c>
      <c r="AN57" s="141">
        <f t="shared" si="43"/>
        <v>0.26477593386528248</v>
      </c>
      <c r="AO57" s="141">
        <f t="shared" si="43"/>
        <v>0.26654279286143734</v>
      </c>
      <c r="AP57" s="141">
        <f t="shared" si="43"/>
        <v>0.26874387037224307</v>
      </c>
      <c r="AQ57" s="141">
        <f t="shared" si="43"/>
        <v>0.26810964303008517</v>
      </c>
      <c r="AR57" s="141">
        <f t="shared" si="49"/>
        <v>0.29101120671827357</v>
      </c>
      <c r="AS57" s="141">
        <f t="shared" si="49"/>
        <v>0.29052933860409508</v>
      </c>
      <c r="AT57" s="141">
        <f t="shared" si="50"/>
        <v>0.28955592491265669</v>
      </c>
      <c r="AU57" s="141">
        <f t="shared" si="50"/>
        <v>0.30806613502585117</v>
      </c>
      <c r="AV57" s="141">
        <f t="shared" si="51"/>
        <v>0.33067058663168308</v>
      </c>
      <c r="AW57" s="141">
        <f t="shared" si="51"/>
        <v>0.35109109518207199</v>
      </c>
      <c r="AX57" s="141">
        <f t="shared" si="45"/>
        <v>0.36214401912087651</v>
      </c>
      <c r="AY57" s="141">
        <f t="shared" si="45"/>
        <v>0.35881085904914334</v>
      </c>
      <c r="AZ57" s="142">
        <f t="shared" si="46"/>
        <v>0.3505260019135043</v>
      </c>
      <c r="BA57" s="141">
        <f t="shared" si="46"/>
        <v>0.34412250665777411</v>
      </c>
      <c r="BB57" s="141">
        <f t="shared" si="46"/>
        <v>0.33638978602777531</v>
      </c>
      <c r="BC57" s="141">
        <f t="shared" si="46"/>
        <v>0.31633510052399255</v>
      </c>
      <c r="BD57" s="141">
        <f t="shared" si="47"/>
        <v>0.30686709715138066</v>
      </c>
      <c r="BE57" s="141">
        <f t="shared" si="47"/>
        <v>0.32741590900390483</v>
      </c>
      <c r="BF57" s="141">
        <f t="shared" ref="BF57:BG57" si="57">+BF45/BF$12</f>
        <v>0.31263665957842079</v>
      </c>
      <c r="BG57" s="141">
        <f t="shared" si="57"/>
        <v>0.31128438530586511</v>
      </c>
      <c r="BH57" s="2246">
        <f t="shared" ref="BH57" si="58">+BH45/BH$12</f>
        <v>0.30329905282403979</v>
      </c>
    </row>
    <row r="58" spans="1:60" s="130" customFormat="1" ht="15" customHeight="1">
      <c r="A58" s="127"/>
      <c r="B58" s="127"/>
      <c r="C58" s="127"/>
      <c r="D58" s="127"/>
      <c r="E58" s="127"/>
      <c r="F58" s="127"/>
      <c r="G58" s="127"/>
      <c r="H58" s="127"/>
      <c r="I58" s="127"/>
      <c r="J58" s="127"/>
      <c r="K58" s="127"/>
      <c r="L58" s="127"/>
      <c r="M58" s="127"/>
      <c r="N58" s="127"/>
      <c r="O58" s="127"/>
      <c r="P58" s="127"/>
      <c r="Q58" s="127"/>
      <c r="R58" s="127"/>
      <c r="S58" s="127"/>
      <c r="T58" s="127"/>
      <c r="U58" s="127"/>
      <c r="V58" s="1141"/>
      <c r="W58" s="1164" t="s">
        <v>483</v>
      </c>
      <c r="X58" s="1432"/>
      <c r="Y58" s="1801"/>
      <c r="Z58" s="2219" t="s">
        <v>907</v>
      </c>
      <c r="AA58" s="2218">
        <f t="shared" si="43"/>
        <v>0.26172219735360547</v>
      </c>
      <c r="AB58" s="141">
        <f t="shared" si="43"/>
        <v>0.25687587279941537</v>
      </c>
      <c r="AC58" s="141">
        <f t="shared" si="43"/>
        <v>0.27576964600918907</v>
      </c>
      <c r="AD58" s="141">
        <f t="shared" si="43"/>
        <v>0.28940636287942767</v>
      </c>
      <c r="AE58" s="141">
        <f t="shared" si="43"/>
        <v>0.29698523275058264</v>
      </c>
      <c r="AF58" s="141">
        <f t="shared" si="43"/>
        <v>0.29431201449741484</v>
      </c>
      <c r="AG58" s="141">
        <f t="shared" si="43"/>
        <v>0.30752201546881247</v>
      </c>
      <c r="AH58" s="141">
        <f t="shared" si="43"/>
        <v>0.29482034241517208</v>
      </c>
      <c r="AI58" s="141">
        <f t="shared" si="43"/>
        <v>0.31120607861619048</v>
      </c>
      <c r="AJ58" s="141">
        <f t="shared" si="43"/>
        <v>0.31263527008769532</v>
      </c>
      <c r="AK58" s="141">
        <f t="shared" si="43"/>
        <v>0.31395992892462687</v>
      </c>
      <c r="AL58" s="141">
        <f t="shared" si="43"/>
        <v>0.31473001134819012</v>
      </c>
      <c r="AM58" s="141">
        <f t="shared" si="43"/>
        <v>0.30564918921023659</v>
      </c>
      <c r="AN58" s="141">
        <f t="shared" si="43"/>
        <v>0.30734282954138525</v>
      </c>
      <c r="AO58" s="141">
        <f t="shared" si="43"/>
        <v>0.30392898810697844</v>
      </c>
      <c r="AP58" s="141">
        <f t="shared" si="43"/>
        <v>0.29534521386937757</v>
      </c>
      <c r="AQ58" s="141">
        <f t="shared" si="43"/>
        <v>0.30123166716819438</v>
      </c>
      <c r="AR58" s="141">
        <f t="shared" si="49"/>
        <v>0.28386992237878539</v>
      </c>
      <c r="AS58" s="141">
        <f t="shared" si="49"/>
        <v>0.29016258532148581</v>
      </c>
      <c r="AT58" s="141">
        <f t="shared" si="50"/>
        <v>0.28532044040098714</v>
      </c>
      <c r="AU58" s="141">
        <f t="shared" si="50"/>
        <v>0.26652761000192327</v>
      </c>
      <c r="AV58" s="141">
        <f t="shared" si="51"/>
        <v>0.24746538818656993</v>
      </c>
      <c r="AW58" s="141">
        <f t="shared" si="51"/>
        <v>0.23327597582134757</v>
      </c>
      <c r="AX58" s="141">
        <f t="shared" si="45"/>
        <v>0.22677294034520187</v>
      </c>
      <c r="AY58" s="141">
        <f t="shared" si="45"/>
        <v>0.22593244244966285</v>
      </c>
      <c r="AZ58" s="142">
        <f t="shared" si="46"/>
        <v>0.23700012102203219</v>
      </c>
      <c r="BA58" s="141">
        <f t="shared" si="46"/>
        <v>0.23492379450376974</v>
      </c>
      <c r="BB58" s="141">
        <f t="shared" si="46"/>
        <v>0.23455854353676889</v>
      </c>
      <c r="BC58" s="141">
        <f t="shared" si="46"/>
        <v>0.26305601056956895</v>
      </c>
      <c r="BD58" s="141">
        <f t="shared" si="47"/>
        <v>0.26546992375595446</v>
      </c>
      <c r="BE58" s="141">
        <f t="shared" si="47"/>
        <v>0.22633906407639612</v>
      </c>
      <c r="BF58" s="141">
        <f t="shared" ref="BF58:BG58" si="59">+BF46/BF$12</f>
        <v>0.23914342163276481</v>
      </c>
      <c r="BG58" s="141">
        <f t="shared" si="59"/>
        <v>0.25256177738551189</v>
      </c>
      <c r="BH58" s="2246">
        <f t="shared" ref="BH58" si="60">+BH46/BH$12</f>
        <v>0.26886960333114246</v>
      </c>
    </row>
    <row r="59" spans="1:60" s="130" customFormat="1" ht="15" customHeight="1">
      <c r="A59" s="127"/>
      <c r="B59" s="127"/>
      <c r="C59" s="127"/>
      <c r="D59" s="127"/>
      <c r="E59" s="127"/>
      <c r="F59" s="127"/>
      <c r="G59" s="127"/>
      <c r="H59" s="127"/>
      <c r="I59" s="127"/>
      <c r="J59" s="127"/>
      <c r="K59" s="127"/>
      <c r="L59" s="127"/>
      <c r="M59" s="127"/>
      <c r="N59" s="127"/>
      <c r="O59" s="127"/>
      <c r="P59" s="127"/>
      <c r="Q59" s="127"/>
      <c r="R59" s="127"/>
      <c r="S59" s="127"/>
      <c r="T59" s="127"/>
      <c r="U59" s="127"/>
      <c r="V59" s="1141"/>
      <c r="W59" s="1144" t="s">
        <v>484</v>
      </c>
      <c r="X59" s="1432"/>
      <c r="Y59" s="1801"/>
      <c r="Z59" s="1820" t="s">
        <v>908</v>
      </c>
      <c r="AA59" s="2218">
        <f t="shared" si="43"/>
        <v>5.9891659983755598E-2</v>
      </c>
      <c r="AB59" s="141">
        <f t="shared" si="43"/>
        <v>6.0437168625838131E-2</v>
      </c>
      <c r="AC59" s="141">
        <f t="shared" si="43"/>
        <v>5.7033612057277645E-2</v>
      </c>
      <c r="AD59" s="141">
        <f t="shared" si="43"/>
        <v>5.5985905714569954E-2</v>
      </c>
      <c r="AE59" s="141">
        <f t="shared" si="43"/>
        <v>5.4181726513304149E-2</v>
      </c>
      <c r="AF59" s="141">
        <f t="shared" si="43"/>
        <v>5.4697761005793252E-2</v>
      </c>
      <c r="AG59" s="141">
        <f t="shared" si="43"/>
        <v>5.4566471175246593E-2</v>
      </c>
      <c r="AH59" s="141">
        <f t="shared" si="43"/>
        <v>5.8411337411285687E-2</v>
      </c>
      <c r="AI59" s="141">
        <f t="shared" si="43"/>
        <v>5.8200183031576605E-2</v>
      </c>
      <c r="AJ59" s="141">
        <f t="shared" si="43"/>
        <v>5.6909869554224009E-2</v>
      </c>
      <c r="AK59" s="141">
        <f t="shared" si="43"/>
        <v>5.7673534917756772E-2</v>
      </c>
      <c r="AL59" s="141">
        <f t="shared" si="43"/>
        <v>5.956383357291857E-2</v>
      </c>
      <c r="AM59" s="141">
        <f t="shared" si="43"/>
        <v>5.8107016177755204E-2</v>
      </c>
      <c r="AN59" s="141">
        <f t="shared" si="43"/>
        <v>5.8134051997651447E-2</v>
      </c>
      <c r="AO59" s="141">
        <f t="shared" si="43"/>
        <v>5.5655901482283957E-2</v>
      </c>
      <c r="AP59" s="141">
        <f t="shared" si="43"/>
        <v>5.1446467162867909E-2</v>
      </c>
      <c r="AQ59" s="141">
        <f t="shared" si="43"/>
        <v>4.9158246716166067E-2</v>
      </c>
      <c r="AR59" s="141">
        <f t="shared" si="49"/>
        <v>4.603110628578768E-2</v>
      </c>
      <c r="AS59" s="141">
        <f t="shared" si="49"/>
        <v>4.5741760671477158E-2</v>
      </c>
      <c r="AT59" s="141">
        <f t="shared" si="50"/>
        <v>3.9618815924287829E-2</v>
      </c>
      <c r="AU59" s="141">
        <f t="shared" si="50"/>
        <v>3.6101356195647014E-2</v>
      </c>
      <c r="AV59" s="141">
        <f t="shared" si="51"/>
        <v>3.7799351286316611E-2</v>
      </c>
      <c r="AW59" s="141">
        <f t="shared" si="51"/>
        <v>3.5492042050422223E-2</v>
      </c>
      <c r="AX59" s="141">
        <f t="shared" si="45"/>
        <v>3.3467857775000671E-2</v>
      </c>
      <c r="AY59" s="141">
        <f t="shared" si="45"/>
        <v>3.1565903935185907E-2</v>
      </c>
      <c r="AZ59" s="142">
        <f t="shared" si="46"/>
        <v>3.2205442561113608E-2</v>
      </c>
      <c r="BA59" s="141">
        <f t="shared" si="46"/>
        <v>3.3087251436447807E-2</v>
      </c>
      <c r="BB59" s="141">
        <f t="shared" si="46"/>
        <v>3.3372106543601149E-2</v>
      </c>
      <c r="BC59" s="141">
        <f t="shared" si="46"/>
        <v>3.6423841604852347E-2</v>
      </c>
      <c r="BD59" s="141">
        <f t="shared" si="47"/>
        <v>3.8516442449282574E-2</v>
      </c>
      <c r="BE59" s="141">
        <f t="shared" si="47"/>
        <v>3.9459988429853265E-2</v>
      </c>
      <c r="BF59" s="141">
        <f t="shared" ref="BF59:BG59" si="61">+BF47/BF$12</f>
        <v>3.9684777103974875E-2</v>
      </c>
      <c r="BG59" s="141">
        <f t="shared" si="61"/>
        <v>3.8638656591850534E-2</v>
      </c>
      <c r="BH59" s="2246">
        <f t="shared" ref="BH59" si="62">+BH47/BH$12</f>
        <v>3.9428058896742738E-2</v>
      </c>
    </row>
    <row r="60" spans="1:60" s="130" customFormat="1" ht="15" customHeight="1" thickBot="1">
      <c r="A60" s="127"/>
      <c r="B60" s="127"/>
      <c r="C60" s="127"/>
      <c r="D60" s="127"/>
      <c r="E60" s="127"/>
      <c r="F60" s="127"/>
      <c r="G60" s="127"/>
      <c r="H60" s="127"/>
      <c r="I60" s="127"/>
      <c r="J60" s="127"/>
      <c r="K60" s="127"/>
      <c r="L60" s="127"/>
      <c r="M60" s="127"/>
      <c r="N60" s="127"/>
      <c r="O60" s="127"/>
      <c r="P60" s="127"/>
      <c r="Q60" s="127"/>
      <c r="R60" s="127"/>
      <c r="S60" s="127"/>
      <c r="T60" s="127"/>
      <c r="U60" s="127"/>
      <c r="V60" s="1145"/>
      <c r="W60" s="1146" t="s">
        <v>485</v>
      </c>
      <c r="X60" s="1432"/>
      <c r="Y60" s="1806"/>
      <c r="Z60" s="2230" t="s">
        <v>909</v>
      </c>
      <c r="AA60" s="2231">
        <f t="shared" si="43"/>
        <v>1.143377076065155E-2</v>
      </c>
      <c r="AB60" s="2232">
        <f t="shared" si="43"/>
        <v>1.4221435650593226E-2</v>
      </c>
      <c r="AC60" s="2232">
        <f t="shared" si="43"/>
        <v>1.6034747280613108E-2</v>
      </c>
      <c r="AD60" s="2232">
        <f t="shared" si="43"/>
        <v>1.7002862950422797E-2</v>
      </c>
      <c r="AE60" s="2232">
        <f t="shared" si="43"/>
        <v>2.0074707386467057E-2</v>
      </c>
      <c r="AF60" s="2232">
        <f t="shared" si="43"/>
        <v>2.0918115583616594E-2</v>
      </c>
      <c r="AG60" s="2232">
        <f t="shared" si="43"/>
        <v>1.8833247631194941E-2</v>
      </c>
      <c r="AH60" s="2232">
        <f t="shared" si="43"/>
        <v>1.8030275355199857E-2</v>
      </c>
      <c r="AI60" s="2232">
        <f t="shared" si="43"/>
        <v>1.6602396959123304E-2</v>
      </c>
      <c r="AJ60" s="2232">
        <f t="shared" si="43"/>
        <v>1.5373172829653038E-2</v>
      </c>
      <c r="AK60" s="2232">
        <f t="shared" si="43"/>
        <v>1.452791230929317E-2</v>
      </c>
      <c r="AL60" s="2232">
        <f t="shared" si="43"/>
        <v>1.3908744696392101E-2</v>
      </c>
      <c r="AM60" s="2232">
        <f t="shared" si="43"/>
        <v>1.3770086229429331E-2</v>
      </c>
      <c r="AN60" s="2232">
        <f t="shared" si="43"/>
        <v>1.374726715639891E-2</v>
      </c>
      <c r="AO60" s="2232">
        <f t="shared" si="43"/>
        <v>1.3159514511484829E-2</v>
      </c>
      <c r="AP60" s="2232">
        <f t="shared" si="43"/>
        <v>1.2789285500536689E-2</v>
      </c>
      <c r="AQ60" s="2232">
        <f t="shared" si="43"/>
        <v>1.3041314082933481E-2</v>
      </c>
      <c r="AR60" s="2232">
        <f t="shared" si="49"/>
        <v>1.388571559495768E-2</v>
      </c>
      <c r="AS60" s="2232">
        <f t="shared" si="49"/>
        <v>1.6698382714004825E-2</v>
      </c>
      <c r="AT60" s="2232">
        <f t="shared" si="50"/>
        <v>1.8644007376415597E-2</v>
      </c>
      <c r="AU60" s="2232">
        <f t="shared" si="50"/>
        <v>1.7425054256858516E-2</v>
      </c>
      <c r="AV60" s="2232">
        <f t="shared" si="51"/>
        <v>1.8344203358948631E-2</v>
      </c>
      <c r="AW60" s="2232">
        <f t="shared" si="51"/>
        <v>2.2165246383523556E-2</v>
      </c>
      <c r="AX60" s="2232">
        <f t="shared" si="45"/>
        <v>1.91075512752251E-2</v>
      </c>
      <c r="AY60" s="2232">
        <f t="shared" si="45"/>
        <v>2.0236806795309367E-2</v>
      </c>
      <c r="AZ60" s="2233">
        <f t="shared" si="46"/>
        <v>1.8764303505052031E-2</v>
      </c>
      <c r="BA60" s="2232">
        <f t="shared" si="46"/>
        <v>1.8402581048112314E-2</v>
      </c>
      <c r="BB60" s="2232">
        <f t="shared" si="46"/>
        <v>1.864201143358829E-2</v>
      </c>
      <c r="BC60" s="2232">
        <f t="shared" si="46"/>
        <v>2.1991821192249062E-2</v>
      </c>
      <c r="BD60" s="2232">
        <f t="shared" si="47"/>
        <v>2.0968630411496426E-2</v>
      </c>
      <c r="BE60" s="2232">
        <f t="shared" si="47"/>
        <v>1.8019767157880829E-2</v>
      </c>
      <c r="BF60" s="2232">
        <f t="shared" ref="BF60:BG60" si="63">+BF48/BF$12</f>
        <v>1.6635059519140859E-2</v>
      </c>
      <c r="BG60" s="2232">
        <f t="shared" si="63"/>
        <v>2.0381805878024722E-2</v>
      </c>
      <c r="BH60" s="2248">
        <f t="shared" ref="BH60" si="64">+BH48/BH$12</f>
        <v>2.0043109450025527E-2</v>
      </c>
    </row>
    <row r="61" spans="1:60">
      <c r="Z61" s="121"/>
    </row>
    <row r="62" spans="1:60" ht="60">
      <c r="W62" s="2210" t="s">
        <v>477</v>
      </c>
      <c r="X62" s="1429"/>
      <c r="Z62" s="147" t="s">
        <v>1112</v>
      </c>
    </row>
    <row r="63" spans="1:60">
      <c r="X63" s="1429"/>
    </row>
    <row r="64" spans="1:60" ht="91.5">
      <c r="W64" s="2211" t="s">
        <v>478</v>
      </c>
      <c r="X64" s="1429"/>
      <c r="Z64" s="148" t="s">
        <v>910</v>
      </c>
    </row>
  </sheetData>
  <mergeCells count="4">
    <mergeCell ref="V1:W1"/>
    <mergeCell ref="Y1:Z2"/>
    <mergeCell ref="Y7:Z7"/>
    <mergeCell ref="V7:W7"/>
  </mergeCells>
  <phoneticPr fontId="10"/>
  <pageMargins left="0.24" right="0.22" top="0.98425196850393704" bottom="0.98425196850393704" header="0.51181102362204722" footer="0.51181102362204722"/>
  <pageSetup paperSize="9" scale="33"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A902E-F421-461E-A1E0-FEF6726ABA7E}">
  <sheetPr codeName="Sheet15"/>
  <dimension ref="B1:BV37"/>
  <sheetViews>
    <sheetView zoomScaleNormal="100" workbookViewId="0"/>
  </sheetViews>
  <sheetFormatPr defaultColWidth="9" defaultRowHeight="15"/>
  <cols>
    <col min="1" max="1" width="3.5" style="2" customWidth="1"/>
    <col min="2" max="2" width="4.5" style="2" customWidth="1"/>
    <col min="3" max="3" width="2" style="2" customWidth="1"/>
    <col min="4" max="4" width="1.5" style="2" customWidth="1"/>
    <col min="5" max="5" width="23.25" style="2" customWidth="1"/>
    <col min="6" max="49" width="1.625" style="2" hidden="1" customWidth="1"/>
    <col min="50" max="50" width="9.125" style="2" hidden="1" customWidth="1"/>
    <col min="51" max="59" width="6.625" style="2" customWidth="1"/>
    <col min="60" max="60" width="6.5" style="2" customWidth="1"/>
    <col min="61" max="61" width="9.75" style="2" customWidth="1"/>
    <col min="62" max="62" width="2" style="2" customWidth="1"/>
    <col min="63" max="63" width="1.25" style="2" customWidth="1"/>
    <col min="64" max="64" width="53.625" style="2" customWidth="1"/>
    <col min="65" max="74" width="6.5" style="2" customWidth="1"/>
    <col min="75" max="82" width="10.625" style="2" customWidth="1"/>
    <col min="83" max="16384" width="9" style="2"/>
  </cols>
  <sheetData>
    <row r="1" spans="2:74" ht="18.75" customHeight="1">
      <c r="B1" s="1822" t="s">
        <v>552</v>
      </c>
      <c r="D1" s="1823"/>
      <c r="BI1" s="2342" t="s">
        <v>441</v>
      </c>
      <c r="BJ1" s="2342"/>
      <c r="BK1" s="2342"/>
      <c r="BL1" s="2342"/>
    </row>
    <row r="3" spans="2:74" ht="16.5">
      <c r="C3" s="2" t="s">
        <v>1045</v>
      </c>
      <c r="BJ3" s="1824" t="s">
        <v>1034</v>
      </c>
    </row>
    <row r="4" spans="2:74" ht="24.75" customHeight="1">
      <c r="C4" s="2358"/>
      <c r="D4" s="2359"/>
      <c r="E4" s="2360"/>
      <c r="F4" s="2373"/>
      <c r="G4" s="2373"/>
      <c r="H4" s="2373"/>
      <c r="I4" s="2373"/>
      <c r="J4" s="2373"/>
      <c r="K4" s="2373"/>
      <c r="L4" s="2373"/>
      <c r="M4" s="2373"/>
      <c r="N4" s="2373"/>
      <c r="O4" s="2373"/>
      <c r="P4" s="2373"/>
      <c r="Q4" s="2373"/>
      <c r="R4" s="2373"/>
      <c r="S4" s="2373"/>
      <c r="T4" s="2373"/>
      <c r="U4" s="2373"/>
      <c r="V4" s="2373"/>
      <c r="W4" s="2373"/>
      <c r="X4" s="2373"/>
      <c r="Y4" s="2373"/>
      <c r="Z4" s="2373"/>
      <c r="AA4" s="2373"/>
      <c r="AB4" s="2373"/>
      <c r="AC4" s="2373"/>
      <c r="AD4" s="2373"/>
      <c r="AE4" s="2373"/>
      <c r="AF4" s="2373"/>
      <c r="AG4" s="2373"/>
      <c r="AH4" s="2373"/>
      <c r="AI4" s="2373"/>
      <c r="AJ4" s="2373"/>
      <c r="AK4" s="2373"/>
      <c r="AL4" s="2373"/>
      <c r="AM4" s="2373"/>
      <c r="AN4" s="2373"/>
      <c r="AO4" s="2373"/>
      <c r="AP4" s="2373"/>
      <c r="AQ4" s="2373"/>
      <c r="AR4" s="2373"/>
      <c r="AS4" s="2373"/>
      <c r="AT4" s="2373"/>
      <c r="AU4" s="2373"/>
      <c r="AV4" s="2373"/>
      <c r="AW4" s="2373"/>
      <c r="AX4" s="2373"/>
      <c r="AY4" s="1825">
        <v>2014</v>
      </c>
      <c r="AZ4" s="1825">
        <v>2015</v>
      </c>
      <c r="BA4" s="1825">
        <v>2016</v>
      </c>
      <c r="BB4" s="1825">
        <v>2017</v>
      </c>
      <c r="BC4" s="1825">
        <v>2018</v>
      </c>
      <c r="BD4" s="1825">
        <v>2019</v>
      </c>
      <c r="BE4" s="1825">
        <v>2020</v>
      </c>
      <c r="BF4" s="2204">
        <v>2021</v>
      </c>
      <c r="BG4" s="2204">
        <v>2022</v>
      </c>
      <c r="BH4" s="1825">
        <v>2023</v>
      </c>
      <c r="BJ4" s="2358"/>
      <c r="BK4" s="2359"/>
      <c r="BL4" s="2360"/>
      <c r="BM4" s="1825">
        <v>2014</v>
      </c>
      <c r="BN4" s="1825">
        <v>2015</v>
      </c>
      <c r="BO4" s="1825">
        <v>2016</v>
      </c>
      <c r="BP4" s="1825">
        <v>2017</v>
      </c>
      <c r="BQ4" s="1825">
        <v>2018</v>
      </c>
      <c r="BR4" s="1825">
        <v>2019</v>
      </c>
      <c r="BS4" s="1825">
        <v>2020</v>
      </c>
      <c r="BT4" s="2204">
        <v>2021</v>
      </c>
      <c r="BU4" s="2204">
        <v>2022</v>
      </c>
      <c r="BV4" s="1825">
        <v>2023</v>
      </c>
    </row>
    <row r="5" spans="2:74" ht="15.75" thickBot="1">
      <c r="C5" s="2355" t="s">
        <v>911</v>
      </c>
      <c r="D5" s="2356"/>
      <c r="E5" s="2357"/>
      <c r="F5" s="2374"/>
      <c r="G5" s="2374"/>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5"/>
      <c r="AY5" s="1826">
        <f>SUM(AY6,AY12,AY15,AY17)</f>
        <v>-69.014479644128883</v>
      </c>
      <c r="AZ5" s="1826">
        <f t="shared" ref="AZ5:BH5" si="0">SUM(AZ6,AZ12,AZ15,AZ17)</f>
        <v>-65.73764205525687</v>
      </c>
      <c r="BA5" s="1826">
        <f t="shared" si="0"/>
        <v>-64.238039915029773</v>
      </c>
      <c r="BB5" s="1826">
        <f t="shared" si="0"/>
        <v>-63.687602976001145</v>
      </c>
      <c r="BC5" s="1826">
        <f t="shared" si="0"/>
        <v>-62.204440499509637</v>
      </c>
      <c r="BD5" s="1826">
        <f t="shared" si="0"/>
        <v>-58.216619974011429</v>
      </c>
      <c r="BE5" s="1826">
        <f t="shared" si="0"/>
        <v>-55.954364895156004</v>
      </c>
      <c r="BF5" s="1826">
        <f t="shared" si="0"/>
        <v>-56.597248900138716</v>
      </c>
      <c r="BG5" s="1826">
        <f t="shared" si="0"/>
        <v>-53.776983273072602</v>
      </c>
      <c r="BH5" s="1826">
        <f t="shared" si="0"/>
        <v>-53.694266129857688</v>
      </c>
      <c r="BJ5" s="2355" t="s">
        <v>4</v>
      </c>
      <c r="BK5" s="2356"/>
      <c r="BL5" s="2357"/>
      <c r="BM5" s="1826">
        <f t="shared" ref="BM5:BV6" si="1">AY5</f>
        <v>-69.014479644128883</v>
      </c>
      <c r="BN5" s="1826">
        <f t="shared" si="1"/>
        <v>-65.73764205525687</v>
      </c>
      <c r="BO5" s="1826">
        <f t="shared" si="1"/>
        <v>-64.238039915029773</v>
      </c>
      <c r="BP5" s="1826">
        <f t="shared" si="1"/>
        <v>-63.687602976001145</v>
      </c>
      <c r="BQ5" s="1826">
        <f t="shared" si="1"/>
        <v>-62.204440499509637</v>
      </c>
      <c r="BR5" s="1826">
        <f t="shared" si="1"/>
        <v>-58.216619974011429</v>
      </c>
      <c r="BS5" s="1826">
        <f t="shared" si="1"/>
        <v>-55.954364895156004</v>
      </c>
      <c r="BT5" s="1826">
        <f t="shared" si="1"/>
        <v>-56.597248900138716</v>
      </c>
      <c r="BU5" s="1826">
        <f t="shared" si="1"/>
        <v>-53.776983273072602</v>
      </c>
      <c r="BV5" s="1826">
        <f t="shared" si="1"/>
        <v>-53.694266129857688</v>
      </c>
    </row>
    <row r="6" spans="2:74" ht="15.75" thickTop="1">
      <c r="C6" s="2343" t="s">
        <v>878</v>
      </c>
      <c r="D6" s="2343"/>
      <c r="E6" s="2380"/>
      <c r="F6" s="2374"/>
      <c r="G6" s="2374"/>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5"/>
      <c r="AY6" s="1827">
        <f>SUM(AY7:AY9)</f>
        <v>-61.002248337611341</v>
      </c>
      <c r="AZ6" s="1827">
        <f t="shared" ref="AZ6:BH6" si="2">SUM(AZ7:AZ9)</f>
        <v>-57.374414504711893</v>
      </c>
      <c r="BA6" s="1827">
        <f t="shared" si="2"/>
        <v>-55.557794878970718</v>
      </c>
      <c r="BB6" s="1827">
        <f t="shared" si="2"/>
        <v>-55.256604635311298</v>
      </c>
      <c r="BC6" s="1827">
        <f t="shared" si="2"/>
        <v>-53.844449884448295</v>
      </c>
      <c r="BD6" s="1827">
        <f t="shared" si="2"/>
        <v>-49.436562549956548</v>
      </c>
      <c r="BE6" s="1827">
        <f t="shared" si="2"/>
        <v>-47.122574683785686</v>
      </c>
      <c r="BF6" s="1827">
        <f t="shared" si="2"/>
        <v>-47.958955950616662</v>
      </c>
      <c r="BG6" s="1827">
        <f t="shared" si="2"/>
        <v>-45.52389601264975</v>
      </c>
      <c r="BH6" s="1827">
        <f t="shared" si="2"/>
        <v>-45.173977282861692</v>
      </c>
      <c r="BJ6" s="2343" t="s">
        <v>1012</v>
      </c>
      <c r="BK6" s="2343"/>
      <c r="BL6" s="2344"/>
      <c r="BM6" s="1828">
        <f t="shared" si="1"/>
        <v>-61.002248337611341</v>
      </c>
      <c r="BN6" s="1828">
        <f t="shared" si="1"/>
        <v>-57.374414504711893</v>
      </c>
      <c r="BO6" s="1828">
        <f t="shared" si="1"/>
        <v>-55.557794878970718</v>
      </c>
      <c r="BP6" s="1828">
        <f t="shared" si="1"/>
        <v>-55.256604635311298</v>
      </c>
      <c r="BQ6" s="1828">
        <f t="shared" si="1"/>
        <v>-53.844449884448295</v>
      </c>
      <c r="BR6" s="1828">
        <f t="shared" si="1"/>
        <v>-49.436562549956548</v>
      </c>
      <c r="BS6" s="1828">
        <f t="shared" si="1"/>
        <v>-47.122574683785686</v>
      </c>
      <c r="BT6" s="1828">
        <f t="shared" si="1"/>
        <v>-47.958955950616662</v>
      </c>
      <c r="BU6" s="1828">
        <f t="shared" si="1"/>
        <v>-45.52389601264975</v>
      </c>
      <c r="BV6" s="1828">
        <f t="shared" si="1"/>
        <v>-45.173977282861692</v>
      </c>
    </row>
    <row r="7" spans="2:74" ht="16.5" customHeight="1">
      <c r="C7" s="1716"/>
      <c r="D7" s="2345" t="s">
        <v>879</v>
      </c>
      <c r="E7" s="2381"/>
      <c r="F7" s="2376"/>
      <c r="G7" s="2376"/>
      <c r="H7" s="2376"/>
      <c r="I7" s="2376"/>
      <c r="J7" s="2376"/>
      <c r="K7" s="2376"/>
      <c r="L7" s="2376"/>
      <c r="M7" s="2376"/>
      <c r="N7" s="2376"/>
      <c r="O7" s="2376"/>
      <c r="P7" s="2376"/>
      <c r="Q7" s="2376"/>
      <c r="R7" s="2376"/>
      <c r="S7" s="2376"/>
      <c r="T7" s="2376"/>
      <c r="U7" s="2376"/>
      <c r="V7" s="2376"/>
      <c r="W7" s="2376"/>
      <c r="X7" s="2376"/>
      <c r="Y7" s="2376"/>
      <c r="Z7" s="2376"/>
      <c r="AA7" s="2376"/>
      <c r="AB7" s="2376"/>
      <c r="AC7" s="2376"/>
      <c r="AD7" s="2376"/>
      <c r="AE7" s="2376"/>
      <c r="AF7" s="2376"/>
      <c r="AG7" s="2376"/>
      <c r="AH7" s="2376"/>
      <c r="AI7" s="2376"/>
      <c r="AJ7" s="2376"/>
      <c r="AK7" s="2376"/>
      <c r="AL7" s="2376"/>
      <c r="AM7" s="2376"/>
      <c r="AN7" s="2376"/>
      <c r="AO7" s="2376"/>
      <c r="AP7" s="2376"/>
      <c r="AQ7" s="2376"/>
      <c r="AR7" s="2376"/>
      <c r="AS7" s="2376"/>
      <c r="AT7" s="2376"/>
      <c r="AU7" s="2376"/>
      <c r="AV7" s="2376"/>
      <c r="AW7" s="2376"/>
      <c r="AX7" s="2375"/>
      <c r="AY7" s="1829">
        <v>-1.8718541931640744</v>
      </c>
      <c r="AZ7" s="1829">
        <v>-1.8551033622148829</v>
      </c>
      <c r="BA7" s="1829">
        <v>-1.5610821600622868</v>
      </c>
      <c r="BB7" s="1829">
        <v>-1.5000112897475357</v>
      </c>
      <c r="BC7" s="1829">
        <v>-1.3668366915720345</v>
      </c>
      <c r="BD7" s="1829">
        <v>-1.6482126655186837</v>
      </c>
      <c r="BE7" s="1829">
        <v>-1.5751669649998727</v>
      </c>
      <c r="BF7" s="1829">
        <v>-1.5080751236039374</v>
      </c>
      <c r="BG7" s="1829">
        <v>-1.4504873325416665</v>
      </c>
      <c r="BH7" s="1829">
        <v>-1.3849040154987282</v>
      </c>
      <c r="BJ7" s="1716"/>
      <c r="BK7" s="2345" t="s">
        <v>351</v>
      </c>
      <c r="BL7" s="2346"/>
      <c r="BM7" s="1828">
        <f t="shared" ref="BM7:BV7" si="3">AY7</f>
        <v>-1.8718541931640744</v>
      </c>
      <c r="BN7" s="1828">
        <f t="shared" si="3"/>
        <v>-1.8551033622148829</v>
      </c>
      <c r="BO7" s="1828">
        <f t="shared" si="3"/>
        <v>-1.5610821600622868</v>
      </c>
      <c r="BP7" s="1828">
        <f t="shared" si="3"/>
        <v>-1.5000112897475357</v>
      </c>
      <c r="BQ7" s="1828">
        <f t="shared" si="3"/>
        <v>-1.3668366915720345</v>
      </c>
      <c r="BR7" s="1828">
        <f t="shared" si="3"/>
        <v>-1.6482126655186837</v>
      </c>
      <c r="BS7" s="1828">
        <f t="shared" si="3"/>
        <v>-1.5751669649998727</v>
      </c>
      <c r="BT7" s="1828">
        <f t="shared" si="3"/>
        <v>-1.5080751236039374</v>
      </c>
      <c r="BU7" s="1828">
        <f t="shared" si="3"/>
        <v>-1.4504873325416665</v>
      </c>
      <c r="BV7" s="1828">
        <f t="shared" si="3"/>
        <v>-1.3849040154987282</v>
      </c>
    </row>
    <row r="8" spans="2:74" ht="15.75" customHeight="1">
      <c r="C8" s="1716"/>
      <c r="D8" s="2347" t="s">
        <v>880</v>
      </c>
      <c r="E8" s="2382"/>
      <c r="F8" s="2376"/>
      <c r="G8" s="2376"/>
      <c r="H8" s="2376"/>
      <c r="I8" s="2376"/>
      <c r="J8" s="2376"/>
      <c r="K8" s="2376"/>
      <c r="L8" s="2376"/>
      <c r="M8" s="2376"/>
      <c r="N8" s="2376"/>
      <c r="O8" s="2376"/>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2376"/>
      <c r="AN8" s="2376"/>
      <c r="AO8" s="2376"/>
      <c r="AP8" s="2376"/>
      <c r="AQ8" s="2376"/>
      <c r="AR8" s="2376"/>
      <c r="AS8" s="2376"/>
      <c r="AT8" s="2376"/>
      <c r="AU8" s="2376"/>
      <c r="AV8" s="2376"/>
      <c r="AW8" s="2376"/>
      <c r="AX8" s="2375"/>
      <c r="AY8" s="1830">
        <v>3.1272548885385505</v>
      </c>
      <c r="AZ8" s="1830">
        <v>3.3020464922728783</v>
      </c>
      <c r="BA8" s="1830">
        <v>3.2668781630105137</v>
      </c>
      <c r="BB8" s="1830">
        <v>2.9170245883515733</v>
      </c>
      <c r="BC8" s="1830">
        <v>2.881754327260166</v>
      </c>
      <c r="BD8" s="1830">
        <v>3.5812450525532666</v>
      </c>
      <c r="BE8" s="1830">
        <v>3.5864005818874349</v>
      </c>
      <c r="BF8" s="1830">
        <v>3.2930794763175597</v>
      </c>
      <c r="BG8" s="1830">
        <v>3.3084511864370172</v>
      </c>
      <c r="BH8" s="1830">
        <v>2.8376727309721264</v>
      </c>
      <c r="BJ8" s="1716"/>
      <c r="BK8" s="2347" t="s">
        <v>325</v>
      </c>
      <c r="BL8" s="2348"/>
      <c r="BM8" s="1828">
        <f t="shared" ref="BM8:BM9" si="4">AY8</f>
        <v>3.1272548885385505</v>
      </c>
      <c r="BN8" s="1829">
        <f t="shared" ref="BN8:BV17" si="5">AZ8</f>
        <v>3.3020464922728783</v>
      </c>
      <c r="BO8" s="1829">
        <f t="shared" si="5"/>
        <v>3.2668781630105137</v>
      </c>
      <c r="BP8" s="1829">
        <f t="shared" si="5"/>
        <v>2.9170245883515733</v>
      </c>
      <c r="BQ8" s="1829">
        <f t="shared" si="5"/>
        <v>2.881754327260166</v>
      </c>
      <c r="BR8" s="1829">
        <f t="shared" si="5"/>
        <v>3.5812450525532666</v>
      </c>
      <c r="BS8" s="1829">
        <f t="shared" si="5"/>
        <v>3.5864005818874349</v>
      </c>
      <c r="BT8" s="1829">
        <f t="shared" si="5"/>
        <v>3.2930794763175597</v>
      </c>
      <c r="BU8" s="1829">
        <f t="shared" si="5"/>
        <v>3.3084511864370172</v>
      </c>
      <c r="BV8" s="1829">
        <f t="shared" si="5"/>
        <v>2.8376727309721264</v>
      </c>
    </row>
    <row r="9" spans="2:74" ht="15.75" customHeight="1">
      <c r="C9" s="1716"/>
      <c r="D9" s="2349" t="s">
        <v>881</v>
      </c>
      <c r="E9" s="2382"/>
      <c r="F9" s="2376"/>
      <c r="G9" s="2376"/>
      <c r="H9" s="2376"/>
      <c r="I9" s="2376"/>
      <c r="J9" s="2376"/>
      <c r="K9" s="2376"/>
      <c r="L9" s="2376"/>
      <c r="M9" s="2376"/>
      <c r="N9" s="2376"/>
      <c r="O9" s="2376"/>
      <c r="P9" s="2376"/>
      <c r="Q9" s="2376"/>
      <c r="R9" s="2376"/>
      <c r="S9" s="2376"/>
      <c r="T9" s="2376"/>
      <c r="U9" s="2376"/>
      <c r="V9" s="2376"/>
      <c r="W9" s="2376"/>
      <c r="X9" s="2376"/>
      <c r="Y9" s="2376"/>
      <c r="Z9" s="2376"/>
      <c r="AA9" s="2376"/>
      <c r="AB9" s="2376"/>
      <c r="AC9" s="2376"/>
      <c r="AD9" s="2376"/>
      <c r="AE9" s="2376"/>
      <c r="AF9" s="2376"/>
      <c r="AG9" s="2376"/>
      <c r="AH9" s="2376"/>
      <c r="AI9" s="2376"/>
      <c r="AJ9" s="2376"/>
      <c r="AK9" s="2376"/>
      <c r="AL9" s="2376"/>
      <c r="AM9" s="2376"/>
      <c r="AN9" s="2376"/>
      <c r="AO9" s="2376"/>
      <c r="AP9" s="2376"/>
      <c r="AQ9" s="2376"/>
      <c r="AR9" s="2376"/>
      <c r="AS9" s="2376"/>
      <c r="AT9" s="2376"/>
      <c r="AU9" s="2376"/>
      <c r="AV9" s="2376"/>
      <c r="AW9" s="2376"/>
      <c r="AX9" s="2377"/>
      <c r="AY9" s="1830">
        <v>-62.257649032985817</v>
      </c>
      <c r="AZ9" s="1830">
        <v>-58.821357634769889</v>
      </c>
      <c r="BA9" s="1830">
        <v>-57.263590881918944</v>
      </c>
      <c r="BB9" s="1830">
        <v>-56.673617933915338</v>
      </c>
      <c r="BC9" s="1830">
        <v>-55.359367520136423</v>
      </c>
      <c r="BD9" s="1830">
        <v>-51.369594936991135</v>
      </c>
      <c r="BE9" s="1830">
        <v>-49.133808300673252</v>
      </c>
      <c r="BF9" s="1830">
        <v>-49.743960303330283</v>
      </c>
      <c r="BG9" s="1830">
        <v>-47.381859866545099</v>
      </c>
      <c r="BH9" s="1830">
        <v>-46.626745998335089</v>
      </c>
      <c r="BJ9" s="1716"/>
      <c r="BK9" s="2349" t="s">
        <v>433</v>
      </c>
      <c r="BL9" s="2348"/>
      <c r="BM9" s="1828">
        <f t="shared" si="4"/>
        <v>-62.257649032985817</v>
      </c>
      <c r="BN9" s="1829">
        <f t="shared" si="5"/>
        <v>-58.821357634769889</v>
      </c>
      <c r="BO9" s="1829">
        <f t="shared" si="5"/>
        <v>-57.263590881918944</v>
      </c>
      <c r="BP9" s="1829">
        <f t="shared" si="5"/>
        <v>-56.673617933915338</v>
      </c>
      <c r="BQ9" s="1829">
        <f t="shared" si="5"/>
        <v>-55.359367520136423</v>
      </c>
      <c r="BR9" s="1829">
        <f t="shared" si="5"/>
        <v>-51.369594936991135</v>
      </c>
      <c r="BS9" s="1829">
        <f t="shared" si="5"/>
        <v>-49.133808300673252</v>
      </c>
      <c r="BT9" s="1829">
        <f t="shared" si="5"/>
        <v>-49.743960303330283</v>
      </c>
      <c r="BU9" s="1829">
        <f t="shared" si="5"/>
        <v>-47.381859866545099</v>
      </c>
      <c r="BV9" s="1829">
        <f t="shared" si="5"/>
        <v>-46.626745998335089</v>
      </c>
    </row>
    <row r="10" spans="2:74" ht="14.25" customHeight="1">
      <c r="C10" s="1716"/>
      <c r="D10" s="1717"/>
      <c r="E10" s="2383" t="s">
        <v>882</v>
      </c>
      <c r="F10" s="2376"/>
      <c r="G10" s="2376"/>
      <c r="H10" s="2376"/>
      <c r="I10" s="2376"/>
      <c r="J10" s="2376"/>
      <c r="K10" s="2376"/>
      <c r="L10" s="2376"/>
      <c r="M10" s="2376"/>
      <c r="N10" s="2376"/>
      <c r="O10" s="2376"/>
      <c r="P10" s="2376"/>
      <c r="Q10" s="2376"/>
      <c r="R10" s="2376"/>
      <c r="S10" s="2376"/>
      <c r="T10" s="2376"/>
      <c r="U10" s="2376"/>
      <c r="V10" s="2376"/>
      <c r="W10" s="2376"/>
      <c r="X10" s="2376"/>
      <c r="Y10" s="2376"/>
      <c r="Z10" s="2376"/>
      <c r="AA10" s="2376"/>
      <c r="AB10" s="2376"/>
      <c r="AC10" s="2376"/>
      <c r="AD10" s="2376"/>
      <c r="AE10" s="2376"/>
      <c r="AF10" s="2376"/>
      <c r="AG10" s="2376"/>
      <c r="AH10" s="2376"/>
      <c r="AI10" s="2376"/>
      <c r="AJ10" s="2376"/>
      <c r="AK10" s="2376"/>
      <c r="AL10" s="2376"/>
      <c r="AM10" s="2376"/>
      <c r="AN10" s="2376"/>
      <c r="AO10" s="2376"/>
      <c r="AP10" s="2376"/>
      <c r="AQ10" s="2376"/>
      <c r="AR10" s="2376"/>
      <c r="AS10" s="2376"/>
      <c r="AT10" s="2376"/>
      <c r="AU10" s="2376"/>
      <c r="AV10" s="2376"/>
      <c r="AW10" s="2376"/>
      <c r="AX10" s="2375"/>
      <c r="AY10" s="1829">
        <f>AY9-AY11</f>
        <v>-60.083229186821683</v>
      </c>
      <c r="AZ10" s="1829">
        <f t="shared" ref="AZ10:BF10" si="6">AZ9-AZ11</f>
        <v>-56.410257865605594</v>
      </c>
      <c r="BA10" s="1829">
        <f t="shared" si="6"/>
        <v>-54.568740809974322</v>
      </c>
      <c r="BB10" s="1829">
        <f t="shared" si="6"/>
        <v>-53.674170746066146</v>
      </c>
      <c r="BC10" s="1829">
        <f t="shared" si="6"/>
        <v>-52.220765892040198</v>
      </c>
      <c r="BD10" s="1829">
        <f t="shared" si="6"/>
        <v>-48.230820908895964</v>
      </c>
      <c r="BE10" s="1829">
        <f t="shared" si="6"/>
        <v>-46.531556241132705</v>
      </c>
      <c r="BF10" s="1829">
        <f t="shared" si="6"/>
        <v>-46.031097451460525</v>
      </c>
      <c r="BG10" s="1829">
        <f t="shared" ref="BG10:BH10" si="7">BG9-BG11</f>
        <v>-43.858576142068145</v>
      </c>
      <c r="BH10" s="1829">
        <f t="shared" si="7"/>
        <v>-43.331450580948626</v>
      </c>
      <c r="BJ10" s="1716"/>
      <c r="BK10" s="1717"/>
      <c r="BL10" s="1718" t="s">
        <v>434</v>
      </c>
      <c r="BM10" s="1829">
        <f t="shared" ref="BM10:BM17" si="8">AY10</f>
        <v>-60.083229186821683</v>
      </c>
      <c r="BN10" s="1829">
        <f t="shared" si="5"/>
        <v>-56.410257865605594</v>
      </c>
      <c r="BO10" s="1829">
        <f t="shared" si="5"/>
        <v>-54.568740809974322</v>
      </c>
      <c r="BP10" s="1829">
        <f t="shared" si="5"/>
        <v>-53.674170746066146</v>
      </c>
      <c r="BQ10" s="1829">
        <f t="shared" si="5"/>
        <v>-52.220765892040198</v>
      </c>
      <c r="BR10" s="1829">
        <f t="shared" si="5"/>
        <v>-48.230820908895964</v>
      </c>
      <c r="BS10" s="1829">
        <f t="shared" si="5"/>
        <v>-46.531556241132705</v>
      </c>
      <c r="BT10" s="1829">
        <f t="shared" si="5"/>
        <v>-46.031097451460525</v>
      </c>
      <c r="BU10" s="1829">
        <f t="shared" si="5"/>
        <v>-43.858576142068145</v>
      </c>
      <c r="BV10" s="1829">
        <f t="shared" si="5"/>
        <v>-43.331450580948626</v>
      </c>
    </row>
    <row r="11" spans="2:74" ht="15.75">
      <c r="C11" s="1716"/>
      <c r="D11" s="1717"/>
      <c r="E11" s="2384" t="s">
        <v>883</v>
      </c>
      <c r="F11" s="2378"/>
      <c r="G11" s="2378"/>
      <c r="H11" s="2378"/>
      <c r="I11" s="2378"/>
      <c r="J11" s="2378"/>
      <c r="K11" s="2378"/>
      <c r="L11" s="2378"/>
      <c r="M11" s="2378"/>
      <c r="N11" s="2378"/>
      <c r="O11" s="2378"/>
      <c r="P11" s="2378"/>
      <c r="Q11" s="2378"/>
      <c r="R11" s="2378"/>
      <c r="S11" s="2378"/>
      <c r="T11" s="2378"/>
      <c r="U11" s="2378"/>
      <c r="V11" s="2378"/>
      <c r="W11" s="2378"/>
      <c r="X11" s="2378"/>
      <c r="Y11" s="2378"/>
      <c r="Z11" s="2378"/>
      <c r="AA11" s="2378"/>
      <c r="AB11" s="2378"/>
      <c r="AC11" s="2378"/>
      <c r="AD11" s="2378"/>
      <c r="AE11" s="2378"/>
      <c r="AF11" s="2378"/>
      <c r="AG11" s="2378"/>
      <c r="AH11" s="2378"/>
      <c r="AI11" s="2378"/>
      <c r="AJ11" s="2378"/>
      <c r="AK11" s="2378"/>
      <c r="AL11" s="2378"/>
      <c r="AM11" s="2378"/>
      <c r="AN11" s="2378"/>
      <c r="AO11" s="2378"/>
      <c r="AP11" s="2378"/>
      <c r="AQ11" s="2378"/>
      <c r="AR11" s="2378"/>
      <c r="AS11" s="2378"/>
      <c r="AT11" s="2378"/>
      <c r="AU11" s="2378"/>
      <c r="AV11" s="2378"/>
      <c r="AW11" s="2378"/>
      <c r="AX11" s="2375"/>
      <c r="AY11" s="1829">
        <v>-2.1744198461641333</v>
      </c>
      <c r="AZ11" s="1829">
        <v>-2.4110997691642968</v>
      </c>
      <c r="BA11" s="1829">
        <v>-2.6948500719446185</v>
      </c>
      <c r="BB11" s="1829">
        <v>-2.999447187849194</v>
      </c>
      <c r="BC11" s="1829">
        <v>-3.138601628096227</v>
      </c>
      <c r="BD11" s="1829">
        <v>-3.1387740280951739</v>
      </c>
      <c r="BE11" s="1829">
        <v>-2.6022520595405445</v>
      </c>
      <c r="BF11" s="1829">
        <v>-3.7128628518697586</v>
      </c>
      <c r="BG11" s="1829">
        <v>-3.5232837244769506</v>
      </c>
      <c r="BH11" s="1829">
        <v>-3.2952954173864644</v>
      </c>
      <c r="BJ11" s="1716"/>
      <c r="BK11" s="1717"/>
      <c r="BL11" s="1719" t="s">
        <v>435</v>
      </c>
      <c r="BM11" s="1829">
        <f t="shared" si="8"/>
        <v>-2.1744198461641333</v>
      </c>
      <c r="BN11" s="1829">
        <f t="shared" si="5"/>
        <v>-2.4110997691642968</v>
      </c>
      <c r="BO11" s="1829">
        <f t="shared" si="5"/>
        <v>-2.6948500719446185</v>
      </c>
      <c r="BP11" s="1829">
        <f t="shared" si="5"/>
        <v>-2.999447187849194</v>
      </c>
      <c r="BQ11" s="1829">
        <f t="shared" si="5"/>
        <v>-3.138601628096227</v>
      </c>
      <c r="BR11" s="1829">
        <f t="shared" si="5"/>
        <v>-3.1387740280951739</v>
      </c>
      <c r="BS11" s="1829">
        <f t="shared" si="5"/>
        <v>-2.6022520595405445</v>
      </c>
      <c r="BT11" s="1829">
        <f t="shared" si="5"/>
        <v>-3.7128628518697586</v>
      </c>
      <c r="BU11" s="1829">
        <f t="shared" si="5"/>
        <v>-3.5232837244769506</v>
      </c>
      <c r="BV11" s="1829">
        <f t="shared" si="5"/>
        <v>-3.2952954173864644</v>
      </c>
    </row>
    <row r="12" spans="2:74">
      <c r="C12" s="2350" t="s">
        <v>884</v>
      </c>
      <c r="D12" s="2351"/>
      <c r="E12" s="2385"/>
      <c r="F12" s="2378"/>
      <c r="G12" s="2378"/>
      <c r="H12" s="2378"/>
      <c r="I12" s="2378"/>
      <c r="J12" s="2378"/>
      <c r="K12" s="2378"/>
      <c r="L12" s="2378"/>
      <c r="M12" s="2378"/>
      <c r="N12" s="2378"/>
      <c r="O12" s="2378"/>
      <c r="P12" s="2378"/>
      <c r="Q12" s="2378"/>
      <c r="R12" s="2378"/>
      <c r="S12" s="2378"/>
      <c r="T12" s="2378"/>
      <c r="U12" s="2378"/>
      <c r="V12" s="2378"/>
      <c r="W12" s="2378"/>
      <c r="X12" s="2378"/>
      <c r="Y12" s="2378"/>
      <c r="Z12" s="2378"/>
      <c r="AA12" s="2378"/>
      <c r="AB12" s="2378"/>
      <c r="AC12" s="2378"/>
      <c r="AD12" s="2378"/>
      <c r="AE12" s="2378"/>
      <c r="AF12" s="2378"/>
      <c r="AG12" s="2378"/>
      <c r="AH12" s="2378"/>
      <c r="AI12" s="2378"/>
      <c r="AJ12" s="2378"/>
      <c r="AK12" s="2378"/>
      <c r="AL12" s="2378"/>
      <c r="AM12" s="2378"/>
      <c r="AN12" s="2378"/>
      <c r="AO12" s="2378"/>
      <c r="AP12" s="2378"/>
      <c r="AQ12" s="2378"/>
      <c r="AR12" s="2378"/>
      <c r="AS12" s="2378"/>
      <c r="AT12" s="2378"/>
      <c r="AU12" s="2378"/>
      <c r="AV12" s="2378"/>
      <c r="AW12" s="2378"/>
      <c r="AX12" s="2375"/>
      <c r="AY12" s="1829">
        <f>SUM(AY13:AY14)</f>
        <v>-5.921907168082269</v>
      </c>
      <c r="AZ12" s="1829">
        <f t="shared" ref="AZ12:BH12" si="9">SUM(AZ13:AZ14)</f>
        <v>-6.3069012816517338</v>
      </c>
      <c r="BA12" s="1829">
        <f t="shared" si="9"/>
        <v>-6.6471527003455222</v>
      </c>
      <c r="BB12" s="1829">
        <f t="shared" si="9"/>
        <v>-6.4251416084365465</v>
      </c>
      <c r="BC12" s="1829">
        <f t="shared" si="9"/>
        <v>-6.3960464761740772</v>
      </c>
      <c r="BD12" s="1829">
        <f t="shared" si="9"/>
        <v>-6.8266784931047129</v>
      </c>
      <c r="BE12" s="1829">
        <f t="shared" si="9"/>
        <v>-6.9585917576033403</v>
      </c>
      <c r="BF12" s="1829">
        <f t="shared" si="9"/>
        <v>-6.8333948572618226</v>
      </c>
      <c r="BG12" s="1829">
        <f t="shared" si="9"/>
        <v>-6.5271169013237262</v>
      </c>
      <c r="BH12" s="1829">
        <f t="shared" si="9"/>
        <v>-6.8618181609952495</v>
      </c>
      <c r="BJ12" s="2350" t="s">
        <v>1097</v>
      </c>
      <c r="BK12" s="2351"/>
      <c r="BL12" s="2352"/>
      <c r="BM12" s="1829">
        <f t="shared" ref="BM12" si="10">AY12</f>
        <v>-5.921907168082269</v>
      </c>
      <c r="BN12" s="1829">
        <f t="shared" ref="BN12" si="11">AZ12</f>
        <v>-6.3069012816517338</v>
      </c>
      <c r="BO12" s="1829">
        <f t="shared" ref="BO12" si="12">BA12</f>
        <v>-6.6471527003455222</v>
      </c>
      <c r="BP12" s="1829">
        <f t="shared" ref="BP12" si="13">BB12</f>
        <v>-6.4251416084365465</v>
      </c>
      <c r="BQ12" s="1829">
        <f t="shared" ref="BQ12" si="14">BC12</f>
        <v>-6.3960464761740772</v>
      </c>
      <c r="BR12" s="1829">
        <f t="shared" ref="BR12" si="15">BD12</f>
        <v>-6.8266784931047129</v>
      </c>
      <c r="BS12" s="1829">
        <f t="shared" ref="BS12" si="16">BE12</f>
        <v>-6.9585917576033403</v>
      </c>
      <c r="BT12" s="1829">
        <f t="shared" ref="BT12" si="17">BF12</f>
        <v>-6.8333948572618226</v>
      </c>
      <c r="BU12" s="1829">
        <f t="shared" ref="BU12" si="18">BG12</f>
        <v>-6.5271169013237262</v>
      </c>
      <c r="BV12" s="1829">
        <f t="shared" ref="BV12" si="19">BH12</f>
        <v>-6.8618181609952495</v>
      </c>
    </row>
    <row r="13" spans="2:74" ht="15.75">
      <c r="C13" s="1720"/>
      <c r="D13" s="2347" t="s">
        <v>885</v>
      </c>
      <c r="E13" s="2382"/>
      <c r="F13" s="2378"/>
      <c r="G13" s="2378"/>
      <c r="H13" s="2378"/>
      <c r="I13" s="2378"/>
      <c r="J13" s="2378"/>
      <c r="K13" s="2378"/>
      <c r="L13" s="2378"/>
      <c r="M13" s="2378"/>
      <c r="N13" s="2378"/>
      <c r="O13" s="2378"/>
      <c r="P13" s="2378"/>
      <c r="Q13" s="2378"/>
      <c r="R13" s="2378"/>
      <c r="S13" s="2378"/>
      <c r="T13" s="2378"/>
      <c r="U13" s="2378"/>
      <c r="V13" s="2378"/>
      <c r="W13" s="2378"/>
      <c r="X13" s="2378"/>
      <c r="Y13" s="2378"/>
      <c r="Z13" s="2378"/>
      <c r="AA13" s="2378"/>
      <c r="AB13" s="2378"/>
      <c r="AC13" s="2378"/>
      <c r="AD13" s="2378"/>
      <c r="AE13" s="2378"/>
      <c r="AF13" s="2378"/>
      <c r="AG13" s="2378"/>
      <c r="AH13" s="2378"/>
      <c r="AI13" s="2378"/>
      <c r="AJ13" s="2378"/>
      <c r="AK13" s="2378"/>
      <c r="AL13" s="2378"/>
      <c r="AM13" s="2378"/>
      <c r="AN13" s="2378"/>
      <c r="AO13" s="2378"/>
      <c r="AP13" s="2378"/>
      <c r="AQ13" s="2378"/>
      <c r="AR13" s="2378"/>
      <c r="AS13" s="2378"/>
      <c r="AT13" s="2378"/>
      <c r="AU13" s="2378"/>
      <c r="AV13" s="2378"/>
      <c r="AW13" s="2378"/>
      <c r="AX13" s="2375"/>
      <c r="AY13" s="1829">
        <v>-5.1195746081224449</v>
      </c>
      <c r="AZ13" s="1829">
        <v>-5.4002511633938246</v>
      </c>
      <c r="BA13" s="1829">
        <v>-5.6717481394068834</v>
      </c>
      <c r="BB13" s="1829">
        <v>-5.3818251971533044</v>
      </c>
      <c r="BC13" s="1829">
        <v>-5.349500650761426</v>
      </c>
      <c r="BD13" s="1829">
        <v>-5.7012982911239538</v>
      </c>
      <c r="BE13" s="1829">
        <v>-5.7590559603644014</v>
      </c>
      <c r="BF13" s="1829">
        <v>-5.6186097814749472</v>
      </c>
      <c r="BG13" s="1829">
        <v>-5.3657776665459611</v>
      </c>
      <c r="BH13" s="1829">
        <v>-5.6746601285248595</v>
      </c>
      <c r="BJ13" s="1720"/>
      <c r="BK13" s="2347" t="s">
        <v>436</v>
      </c>
      <c r="BL13" s="2348"/>
      <c r="BM13" s="1829">
        <f t="shared" si="8"/>
        <v>-5.1195746081224449</v>
      </c>
      <c r="BN13" s="1829">
        <f t="shared" si="5"/>
        <v>-5.4002511633938246</v>
      </c>
      <c r="BO13" s="1829">
        <f t="shared" si="5"/>
        <v>-5.6717481394068834</v>
      </c>
      <c r="BP13" s="1829">
        <f t="shared" si="5"/>
        <v>-5.3818251971533044</v>
      </c>
      <c r="BQ13" s="1829">
        <f t="shared" si="5"/>
        <v>-5.349500650761426</v>
      </c>
      <c r="BR13" s="1829">
        <f t="shared" si="5"/>
        <v>-5.7012982911239538</v>
      </c>
      <c r="BS13" s="1829">
        <f t="shared" si="5"/>
        <v>-5.7590559603644014</v>
      </c>
      <c r="BT13" s="1829">
        <f t="shared" si="5"/>
        <v>-5.6186097814749472</v>
      </c>
      <c r="BU13" s="1829">
        <f t="shared" si="5"/>
        <v>-5.3657776665459611</v>
      </c>
      <c r="BV13" s="1829">
        <f t="shared" si="5"/>
        <v>-5.6746601285248595</v>
      </c>
    </row>
    <row r="14" spans="2:74" ht="15.75">
      <c r="C14" s="1716"/>
      <c r="D14" s="2349" t="s">
        <v>886</v>
      </c>
      <c r="E14" s="2386"/>
      <c r="F14" s="2373"/>
      <c r="G14" s="2373"/>
      <c r="H14" s="2373"/>
      <c r="I14" s="2373"/>
      <c r="J14" s="2373"/>
      <c r="K14" s="2373"/>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c r="AH14" s="2373"/>
      <c r="AI14" s="2373"/>
      <c r="AJ14" s="2373"/>
      <c r="AK14" s="2373"/>
      <c r="AL14" s="2373"/>
      <c r="AM14" s="2373"/>
      <c r="AN14" s="2373"/>
      <c r="AO14" s="2373"/>
      <c r="AP14" s="2373"/>
      <c r="AQ14" s="2373"/>
      <c r="AR14" s="2373"/>
      <c r="AS14" s="2373"/>
      <c r="AT14" s="2373"/>
      <c r="AU14" s="2373"/>
      <c r="AV14" s="2373"/>
      <c r="AW14" s="2373"/>
      <c r="AX14" s="2379"/>
      <c r="AY14" s="1831">
        <v>-0.80233255995982433</v>
      </c>
      <c r="AZ14" s="1831">
        <v>-0.9066501182579092</v>
      </c>
      <c r="BA14" s="1831">
        <v>-0.97540456093863903</v>
      </c>
      <c r="BB14" s="1831">
        <v>-1.0433164112832423</v>
      </c>
      <c r="BC14" s="1831">
        <v>-1.0465458254126514</v>
      </c>
      <c r="BD14" s="1831">
        <v>-1.1253802019807593</v>
      </c>
      <c r="BE14" s="1831">
        <v>-1.1995357972389393</v>
      </c>
      <c r="BF14" s="1831">
        <v>-1.2147850757868754</v>
      </c>
      <c r="BG14" s="1831">
        <v>-1.1613392347777647</v>
      </c>
      <c r="BH14" s="1831">
        <v>-1.1871580324703899</v>
      </c>
      <c r="BJ14" s="1716"/>
      <c r="BK14" s="2349" t="s">
        <v>437</v>
      </c>
      <c r="BL14" s="2353"/>
      <c r="BM14" s="1829">
        <f t="shared" si="8"/>
        <v>-0.80233255995982433</v>
      </c>
      <c r="BN14" s="1829">
        <f t="shared" si="5"/>
        <v>-0.9066501182579092</v>
      </c>
      <c r="BO14" s="1829">
        <f t="shared" si="5"/>
        <v>-0.97540456093863903</v>
      </c>
      <c r="BP14" s="1829">
        <f t="shared" si="5"/>
        <v>-1.0433164112832423</v>
      </c>
      <c r="BQ14" s="1829">
        <f t="shared" si="5"/>
        <v>-1.0465458254126514</v>
      </c>
      <c r="BR14" s="1829">
        <f t="shared" si="5"/>
        <v>-1.1253802019807593</v>
      </c>
      <c r="BS14" s="1829">
        <f t="shared" si="5"/>
        <v>-1.1995357972389393</v>
      </c>
      <c r="BT14" s="1829">
        <f t="shared" si="5"/>
        <v>-1.2147850757868754</v>
      </c>
      <c r="BU14" s="1829">
        <f t="shared" si="5"/>
        <v>-1.1613392347777647</v>
      </c>
      <c r="BV14" s="1829">
        <f t="shared" si="5"/>
        <v>-1.1871580324703899</v>
      </c>
    </row>
    <row r="15" spans="2:74">
      <c r="C15" s="2350" t="s">
        <v>887</v>
      </c>
      <c r="D15" s="2351"/>
      <c r="E15" s="2385"/>
      <c r="F15" s="2373"/>
      <c r="G15" s="2373"/>
      <c r="H15" s="2373"/>
      <c r="I15" s="2373"/>
      <c r="J15" s="2373"/>
      <c r="K15" s="2373"/>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c r="AH15" s="2373"/>
      <c r="AI15" s="2373"/>
      <c r="AJ15" s="2373"/>
      <c r="AK15" s="2373"/>
      <c r="AL15" s="2373"/>
      <c r="AM15" s="2373"/>
      <c r="AN15" s="2373"/>
      <c r="AO15" s="2373"/>
      <c r="AP15" s="2373"/>
      <c r="AQ15" s="2373"/>
      <c r="AR15" s="2373"/>
      <c r="AS15" s="2373"/>
      <c r="AT15" s="2373"/>
      <c r="AU15" s="2373"/>
      <c r="AV15" s="2373"/>
      <c r="AW15" s="2373"/>
      <c r="AX15" s="2379"/>
      <c r="AY15" s="1831">
        <f>AY16</f>
        <v>-1.7175722076830051</v>
      </c>
      <c r="AZ15" s="1831">
        <f t="shared" ref="AZ15:BG15" si="20">AZ16</f>
        <v>-1.6857937480844207</v>
      </c>
      <c r="BA15" s="1831">
        <f t="shared" si="20"/>
        <v>-1.6638097509829846</v>
      </c>
      <c r="BB15" s="1831">
        <f t="shared" si="20"/>
        <v>-1.6381710491817869</v>
      </c>
      <c r="BC15" s="1831">
        <f t="shared" si="20"/>
        <v>-1.5973596172847837</v>
      </c>
      <c r="BD15" s="1831">
        <f t="shared" si="20"/>
        <v>-1.5679649721004247</v>
      </c>
      <c r="BE15" s="1831">
        <f t="shared" si="20"/>
        <v>-1.5185056397761589</v>
      </c>
      <c r="BF15" s="1831">
        <f t="shared" si="20"/>
        <v>-1.4701546170633644</v>
      </c>
      <c r="BG15" s="1831">
        <f t="shared" si="20"/>
        <v>-1.3867274004872641</v>
      </c>
      <c r="BH15" s="1831">
        <f>BH16</f>
        <v>-1.3203320186711613</v>
      </c>
      <c r="BJ15" s="2350" t="s">
        <v>1018</v>
      </c>
      <c r="BK15" s="2351"/>
      <c r="BL15" s="2352"/>
      <c r="BM15" s="1829">
        <f t="shared" ref="BM15" si="21">AY15</f>
        <v>-1.7175722076830051</v>
      </c>
      <c r="BN15" s="1829">
        <f t="shared" ref="BN15" si="22">AZ15</f>
        <v>-1.6857937480844207</v>
      </c>
      <c r="BO15" s="1829">
        <f t="shared" ref="BO15" si="23">BA15</f>
        <v>-1.6638097509829846</v>
      </c>
      <c r="BP15" s="1829">
        <f t="shared" ref="BP15" si="24">BB15</f>
        <v>-1.6381710491817869</v>
      </c>
      <c r="BQ15" s="1829">
        <f t="shared" ref="BQ15" si="25">BC15</f>
        <v>-1.5973596172847837</v>
      </c>
      <c r="BR15" s="1829">
        <f t="shared" ref="BR15" si="26">BD15</f>
        <v>-1.5679649721004247</v>
      </c>
      <c r="BS15" s="1829">
        <f t="shared" ref="BS15" si="27">BE15</f>
        <v>-1.5185056397761589</v>
      </c>
      <c r="BT15" s="1829">
        <f t="shared" ref="BT15" si="28">BF15</f>
        <v>-1.4701546170633644</v>
      </c>
      <c r="BU15" s="1829">
        <f t="shared" ref="BU15" si="29">BG15</f>
        <v>-1.3867274004872641</v>
      </c>
      <c r="BV15" s="1829">
        <f t="shared" ref="BV15" si="30">BH15</f>
        <v>-1.3203320186711613</v>
      </c>
    </row>
    <row r="16" spans="2:74" ht="15.75">
      <c r="C16" s="1720"/>
      <c r="D16" s="2349" t="s">
        <v>888</v>
      </c>
      <c r="E16" s="2386"/>
      <c r="F16" s="2378"/>
      <c r="G16" s="2378"/>
      <c r="H16" s="2378"/>
      <c r="I16" s="2378"/>
      <c r="J16" s="2378"/>
      <c r="K16" s="2378"/>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c r="AH16" s="2378"/>
      <c r="AI16" s="2378"/>
      <c r="AJ16" s="2378"/>
      <c r="AK16" s="2378"/>
      <c r="AL16" s="2378"/>
      <c r="AM16" s="2378"/>
      <c r="AN16" s="2378"/>
      <c r="AO16" s="2378"/>
      <c r="AP16" s="2378"/>
      <c r="AQ16" s="2378"/>
      <c r="AR16" s="2378"/>
      <c r="AS16" s="2378"/>
      <c r="AT16" s="2378"/>
      <c r="AU16" s="2378"/>
      <c r="AV16" s="2378"/>
      <c r="AW16" s="2378"/>
      <c r="AX16" s="2375"/>
      <c r="AY16" s="1829">
        <v>-1.7175722076830051</v>
      </c>
      <c r="AZ16" s="1829">
        <v>-1.6857937480844207</v>
      </c>
      <c r="BA16" s="1829">
        <v>-1.6638097509829846</v>
      </c>
      <c r="BB16" s="1829">
        <v>-1.6381710491817869</v>
      </c>
      <c r="BC16" s="1829">
        <v>-1.5973596172847837</v>
      </c>
      <c r="BD16" s="1829">
        <v>-1.5679649721004247</v>
      </c>
      <c r="BE16" s="1829">
        <v>-1.5185056397761589</v>
      </c>
      <c r="BF16" s="1829">
        <v>-1.4701546170633644</v>
      </c>
      <c r="BG16" s="1829">
        <v>-1.3867274004872641</v>
      </c>
      <c r="BH16" s="1829">
        <v>-1.3203320186711613</v>
      </c>
      <c r="BJ16" s="1720"/>
      <c r="BK16" s="2349" t="s">
        <v>438</v>
      </c>
      <c r="BL16" s="2353"/>
      <c r="BM16" s="1829">
        <f t="shared" si="8"/>
        <v>-1.7175722076830051</v>
      </c>
      <c r="BN16" s="1829">
        <f t="shared" si="5"/>
        <v>-1.6857937480844207</v>
      </c>
      <c r="BO16" s="1829">
        <f t="shared" si="5"/>
        <v>-1.6638097509829846</v>
      </c>
      <c r="BP16" s="1829">
        <f t="shared" si="5"/>
        <v>-1.6381710491817869</v>
      </c>
      <c r="BQ16" s="1829">
        <f t="shared" si="5"/>
        <v>-1.5973596172847837</v>
      </c>
      <c r="BR16" s="1829">
        <f t="shared" si="5"/>
        <v>-1.5679649721004247</v>
      </c>
      <c r="BS16" s="1829">
        <f t="shared" si="5"/>
        <v>-1.5185056397761589</v>
      </c>
      <c r="BT16" s="1829">
        <f t="shared" si="5"/>
        <v>-1.4701546170633644</v>
      </c>
      <c r="BU16" s="1829">
        <f t="shared" si="5"/>
        <v>-1.3867274004872641</v>
      </c>
      <c r="BV16" s="1829">
        <f t="shared" si="5"/>
        <v>-1.3203320186711613</v>
      </c>
    </row>
    <row r="17" spans="3:74" ht="17.25" customHeight="1">
      <c r="C17" s="2350" t="s">
        <v>889</v>
      </c>
      <c r="D17" s="2351"/>
      <c r="E17" s="2385"/>
      <c r="AY17" s="1831">
        <f>AY18</f>
        <v>-0.37275193075227187</v>
      </c>
      <c r="AZ17" s="1831">
        <f t="shared" ref="AZ17" si="31">AZ18</f>
        <v>-0.37053252080881988</v>
      </c>
      <c r="BA17" s="1831">
        <f t="shared" ref="BA17" si="32">BA18</f>
        <v>-0.36928258473054265</v>
      </c>
      <c r="BB17" s="1831">
        <f t="shared" ref="BB17" si="33">BB18</f>
        <v>-0.36768568307151162</v>
      </c>
      <c r="BC17" s="1831">
        <f t="shared" ref="BC17" si="34">BC18</f>
        <v>-0.36658452160248095</v>
      </c>
      <c r="BD17" s="1831">
        <f t="shared" ref="BD17" si="35">BD18</f>
        <v>-0.38541395884973806</v>
      </c>
      <c r="BE17" s="1831">
        <f t="shared" ref="BE17" si="36">BE18</f>
        <v>-0.3546928139908152</v>
      </c>
      <c r="BF17" s="1831">
        <f t="shared" ref="BF17" si="37">BF18</f>
        <v>-0.33474347519686426</v>
      </c>
      <c r="BG17" s="1831">
        <f t="shared" ref="BG17" si="38">BG18</f>
        <v>-0.33924295861185239</v>
      </c>
      <c r="BH17" s="1831">
        <f t="shared" ref="BH17" si="39">BH18</f>
        <v>-0.33813866732959108</v>
      </c>
      <c r="BJ17" s="2350" t="s">
        <v>1098</v>
      </c>
      <c r="BK17" s="2351"/>
      <c r="BL17" s="2352"/>
      <c r="BM17" s="1829">
        <f t="shared" si="8"/>
        <v>-0.37275193075227187</v>
      </c>
      <c r="BN17" s="1829">
        <f t="shared" si="5"/>
        <v>-0.37053252080881988</v>
      </c>
      <c r="BO17" s="1829">
        <f t="shared" si="5"/>
        <v>-0.36928258473054265</v>
      </c>
      <c r="BP17" s="1829">
        <f t="shared" si="5"/>
        <v>-0.36768568307151162</v>
      </c>
      <c r="BQ17" s="1829">
        <f t="shared" si="5"/>
        <v>-0.36658452160248095</v>
      </c>
      <c r="BR17" s="1829">
        <f t="shared" si="5"/>
        <v>-0.38541395884973806</v>
      </c>
      <c r="BS17" s="1829">
        <f t="shared" si="5"/>
        <v>-0.3546928139908152</v>
      </c>
      <c r="BT17" s="1829">
        <f t="shared" si="5"/>
        <v>-0.33474347519686426</v>
      </c>
      <c r="BU17" s="1829">
        <f t="shared" si="5"/>
        <v>-0.33924295861185239</v>
      </c>
      <c r="BV17" s="1829">
        <f t="shared" si="5"/>
        <v>-0.33813866732959108</v>
      </c>
    </row>
    <row r="18" spans="3:74" ht="15.75">
      <c r="C18" s="1721"/>
      <c r="D18" s="2347" t="s">
        <v>890</v>
      </c>
      <c r="E18" s="2382"/>
      <c r="AY18" s="1829">
        <v>-0.37275193075227187</v>
      </c>
      <c r="AZ18" s="1829">
        <v>-0.37053252080881988</v>
      </c>
      <c r="BA18" s="1829">
        <v>-0.36928258473054265</v>
      </c>
      <c r="BB18" s="1829">
        <v>-0.36768568307151162</v>
      </c>
      <c r="BC18" s="1829">
        <v>-0.36658452160248095</v>
      </c>
      <c r="BD18" s="1829">
        <v>-0.38541395884973806</v>
      </c>
      <c r="BE18" s="1829">
        <v>-0.3546928139908152</v>
      </c>
      <c r="BF18" s="1829">
        <v>-0.33474347519686426</v>
      </c>
      <c r="BG18" s="1829">
        <v>-0.33924295861185239</v>
      </c>
      <c r="BH18" s="1829">
        <v>-0.33813866732959108</v>
      </c>
      <c r="BJ18" s="1721"/>
      <c r="BK18" s="2347" t="s">
        <v>1015</v>
      </c>
      <c r="BL18" s="2348"/>
      <c r="BM18" s="1829">
        <f t="shared" ref="BM18" si="40">AY18</f>
        <v>-0.37275193075227187</v>
      </c>
      <c r="BN18" s="1829">
        <f t="shared" ref="BN18" si="41">AZ18</f>
        <v>-0.37053252080881988</v>
      </c>
      <c r="BO18" s="1829">
        <f t="shared" ref="BO18" si="42">BA18</f>
        <v>-0.36928258473054265</v>
      </c>
      <c r="BP18" s="1829">
        <f t="shared" ref="BP18" si="43">BB18</f>
        <v>-0.36768568307151162</v>
      </c>
      <c r="BQ18" s="1829">
        <f t="shared" ref="BQ18" si="44">BC18</f>
        <v>-0.36658452160248095</v>
      </c>
      <c r="BR18" s="1829">
        <f t="shared" ref="BR18" si="45">BD18</f>
        <v>-0.38541395884973806</v>
      </c>
      <c r="BS18" s="1829">
        <f t="shared" ref="BS18" si="46">BE18</f>
        <v>-0.3546928139908152</v>
      </c>
      <c r="BT18" s="1829">
        <f t="shared" ref="BT18" si="47">BF18</f>
        <v>-0.33474347519686426</v>
      </c>
      <c r="BU18" s="1829">
        <f t="shared" ref="BU18" si="48">BG18</f>
        <v>-0.33924295861185239</v>
      </c>
      <c r="BV18" s="1829">
        <f t="shared" ref="BV18" si="49">BH18</f>
        <v>-0.33813866732959108</v>
      </c>
    </row>
    <row r="19" spans="3:74" ht="17.25" customHeight="1">
      <c r="C19" s="2" t="s">
        <v>912</v>
      </c>
      <c r="BG19" s="4"/>
      <c r="BJ19" s="2" t="s">
        <v>440</v>
      </c>
    </row>
    <row r="20" spans="3:74" ht="18" customHeight="1">
      <c r="C20" s="2">
        <v>1</v>
      </c>
      <c r="E20" s="1832" t="s">
        <v>1014</v>
      </c>
      <c r="BF20" s="1833"/>
      <c r="BJ20" s="2">
        <v>1</v>
      </c>
      <c r="BL20" s="2" t="s">
        <v>1043</v>
      </c>
    </row>
    <row r="21" spans="3:74" ht="18" customHeight="1">
      <c r="E21" s="1832" t="s">
        <v>1044</v>
      </c>
      <c r="BL21" s="2" t="s">
        <v>687</v>
      </c>
    </row>
    <row r="22" spans="3:74" ht="18" customHeight="1">
      <c r="C22" s="2">
        <v>2</v>
      </c>
      <c r="E22" s="1832" t="s">
        <v>1013</v>
      </c>
      <c r="BJ22" s="2">
        <v>2</v>
      </c>
      <c r="BL22" s="1834" t="s">
        <v>424</v>
      </c>
    </row>
    <row r="25" spans="3:74">
      <c r="E25" s="119"/>
      <c r="F25" s="103"/>
      <c r="G25" s="103"/>
      <c r="H25" s="103"/>
      <c r="I25" s="2354" t="s">
        <v>442</v>
      </c>
      <c r="J25" s="2354"/>
      <c r="K25" s="2354"/>
    </row>
    <row r="26" spans="3:74" ht="15.75" customHeight="1"/>
    <row r="27" spans="3:74" ht="15.75" customHeight="1"/>
    <row r="28" spans="3:74" ht="15.75" customHeight="1"/>
    <row r="29" spans="3:74" ht="15.75" customHeight="1"/>
    <row r="30" spans="3:74" ht="31.5" customHeight="1"/>
    <row r="31" spans="3:74" ht="15" customHeight="1"/>
    <row r="32" spans="3:74" ht="15.75" customHeight="1"/>
    <row r="33" ht="15.75" customHeight="1"/>
    <row r="35" ht="15.75" customHeight="1"/>
    <row r="37" ht="15.75" customHeight="1"/>
  </sheetData>
  <mergeCells count="28">
    <mergeCell ref="I25:K25"/>
    <mergeCell ref="BJ5:BL5"/>
    <mergeCell ref="BJ4:BL4"/>
    <mergeCell ref="BJ17:BL17"/>
    <mergeCell ref="C5:E5"/>
    <mergeCell ref="C4:E4"/>
    <mergeCell ref="BK18:BL18"/>
    <mergeCell ref="C6:E6"/>
    <mergeCell ref="D7:E7"/>
    <mergeCell ref="D8:E8"/>
    <mergeCell ref="D9:E9"/>
    <mergeCell ref="D14:E14"/>
    <mergeCell ref="C12:E12"/>
    <mergeCell ref="D13:E13"/>
    <mergeCell ref="C15:E15"/>
    <mergeCell ref="D16:E16"/>
    <mergeCell ref="C17:E17"/>
    <mergeCell ref="D18:E18"/>
    <mergeCell ref="BJ12:BL12"/>
    <mergeCell ref="BK13:BL13"/>
    <mergeCell ref="BK14:BL14"/>
    <mergeCell ref="BJ15:BL15"/>
    <mergeCell ref="BK16:BL16"/>
    <mergeCell ref="BI1:BL1"/>
    <mergeCell ref="BJ6:BL6"/>
    <mergeCell ref="BK7:BL7"/>
    <mergeCell ref="BK8:BL8"/>
    <mergeCell ref="BK9:BL9"/>
  </mergeCells>
  <phoneticPr fontId="10"/>
  <pageMargins left="0.31496062992125984" right="0.11811023622047245" top="0.74803149606299213" bottom="0.74803149606299213" header="0.31496062992125984" footer="0.31496062992125984"/>
  <pageSetup paperSize="9" scale="65" orientation="landscape" r:id="rId1"/>
  <colBreaks count="1" manualBreakCount="1">
    <brk id="60" max="3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18B3-7917-44C6-BD1C-6A0464E602D9}">
  <dimension ref="A1:BZ181"/>
  <sheetViews>
    <sheetView zoomScaleNormal="100" workbookViewId="0">
      <pane xSplit="22" ySplit="4" topLeftCell="W5" activePane="bottomRight" state="frozen"/>
      <selection pane="topRight" activeCell="W1" sqref="W1"/>
      <selection pane="bottomLeft" activeCell="A5" sqref="A5"/>
      <selection pane="bottomRight"/>
    </sheetView>
  </sheetViews>
  <sheetFormatPr defaultColWidth="9" defaultRowHeight="15"/>
  <cols>
    <col min="1" max="1" width="2.625" style="28" customWidth="1"/>
    <col min="2" max="19" width="1.625" style="22" hidden="1" customWidth="1"/>
    <col min="20" max="21" width="1.625" style="22" customWidth="1"/>
    <col min="22" max="22" width="53.625" style="22" customWidth="1"/>
    <col min="23" max="23" width="2.5" style="28" customWidth="1"/>
    <col min="24" max="25" width="2.5" style="22" customWidth="1"/>
    <col min="26" max="26" width="64.875" style="22" customWidth="1"/>
    <col min="27" max="39" width="9.625" style="22" customWidth="1"/>
    <col min="40" max="40" width="10.5" style="22" customWidth="1"/>
    <col min="41" max="41" width="10.125" style="22" customWidth="1"/>
    <col min="42" max="60" width="9.625" style="22" customWidth="1"/>
    <col min="61" max="61" width="33.125" style="22" bestFit="1" customWidth="1"/>
    <col min="62" max="62" width="35" style="22" customWidth="1"/>
    <col min="63" max="16384" width="9" style="22"/>
  </cols>
  <sheetData>
    <row r="1" spans="1:64" ht="50.25" customHeight="1">
      <c r="B1" s="28"/>
      <c r="C1" s="28"/>
      <c r="D1" s="28"/>
      <c r="E1" s="28"/>
      <c r="F1" s="28"/>
      <c r="G1" s="28"/>
      <c r="H1" s="28"/>
      <c r="I1" s="28"/>
      <c r="J1" s="28"/>
      <c r="K1" s="28"/>
      <c r="L1" s="28"/>
      <c r="M1" s="28"/>
      <c r="N1" s="28"/>
      <c r="O1" s="28"/>
      <c r="P1" s="28"/>
      <c r="Q1" s="28"/>
      <c r="R1" s="28"/>
      <c r="T1" s="2362" t="s">
        <v>1019</v>
      </c>
      <c r="U1" s="2363"/>
      <c r="V1" s="2363"/>
      <c r="X1" s="2364" t="s">
        <v>996</v>
      </c>
      <c r="Y1" s="2363"/>
      <c r="Z1" s="2363"/>
      <c r="AA1" s="28"/>
      <c r="AB1" s="28"/>
      <c r="AC1" s="28"/>
      <c r="AD1" s="28"/>
      <c r="AE1" s="28"/>
      <c r="AF1" s="28"/>
      <c r="AG1" s="28"/>
      <c r="AH1" s="28"/>
      <c r="AI1" s="28"/>
      <c r="AJ1" s="28"/>
      <c r="AK1" s="28"/>
      <c r="AL1" s="28"/>
    </row>
    <row r="2" spans="1:64" ht="8.25" customHeight="1">
      <c r="B2" s="28"/>
      <c r="C2" s="28"/>
      <c r="D2" s="28"/>
      <c r="E2" s="28"/>
      <c r="F2" s="28"/>
      <c r="G2" s="28"/>
      <c r="H2" s="28"/>
      <c r="I2" s="28"/>
      <c r="J2" s="28"/>
      <c r="K2" s="28"/>
      <c r="L2" s="28"/>
      <c r="M2" s="28"/>
      <c r="N2" s="28"/>
      <c r="O2" s="28"/>
      <c r="P2" s="28"/>
      <c r="Q2" s="28"/>
      <c r="R2" s="28"/>
      <c r="T2" s="29"/>
      <c r="U2" s="29"/>
      <c r="V2" s="29"/>
      <c r="X2" s="29"/>
      <c r="Y2" s="23"/>
      <c r="Z2" s="29"/>
      <c r="AA2" s="28"/>
      <c r="AB2" s="28"/>
      <c r="AC2" s="28"/>
      <c r="AD2" s="28"/>
      <c r="AE2" s="28"/>
      <c r="AF2" s="28"/>
      <c r="AG2" s="28"/>
      <c r="AH2" s="28"/>
      <c r="AI2" s="28"/>
      <c r="AJ2" s="28"/>
      <c r="AK2" s="28"/>
      <c r="AL2" s="28"/>
    </row>
    <row r="3" spans="1:64" s="28" customFormat="1" ht="21" thickBot="1">
      <c r="A3" s="30"/>
      <c r="T3" s="31" t="str">
        <f>'0.Contents'!$B$2</f>
        <v>＜報告値＞</v>
      </c>
      <c r="X3" s="32" t="str">
        <f>'0.Contents'!$D$2</f>
        <v>&lt;Reported Value&gt;</v>
      </c>
      <c r="Y3" s="22"/>
      <c r="Z3" s="22"/>
      <c r="BJ3" s="22"/>
    </row>
    <row r="4" spans="1:64" ht="17.25" thickBot="1">
      <c r="T4" s="22" t="s">
        <v>1020</v>
      </c>
      <c r="X4" s="22" t="s">
        <v>997</v>
      </c>
      <c r="AA4" s="1260">
        <v>1990</v>
      </c>
      <c r="AB4" s="36">
        <f t="shared" ref="AB4:BH4" si="0">AA4+1</f>
        <v>1991</v>
      </c>
      <c r="AC4" s="36">
        <f t="shared" si="0"/>
        <v>1992</v>
      </c>
      <c r="AD4" s="36">
        <f t="shared" si="0"/>
        <v>1993</v>
      </c>
      <c r="AE4" s="36">
        <f t="shared" si="0"/>
        <v>1994</v>
      </c>
      <c r="AF4" s="36">
        <f t="shared" si="0"/>
        <v>1995</v>
      </c>
      <c r="AG4" s="36">
        <f t="shared" si="0"/>
        <v>1996</v>
      </c>
      <c r="AH4" s="36">
        <f t="shared" si="0"/>
        <v>1997</v>
      </c>
      <c r="AI4" s="36">
        <f t="shared" si="0"/>
        <v>1998</v>
      </c>
      <c r="AJ4" s="36">
        <f t="shared" si="0"/>
        <v>1999</v>
      </c>
      <c r="AK4" s="36">
        <f t="shared" si="0"/>
        <v>2000</v>
      </c>
      <c r="AL4" s="36">
        <f t="shared" si="0"/>
        <v>2001</v>
      </c>
      <c r="AM4" s="36">
        <f t="shared" si="0"/>
        <v>2002</v>
      </c>
      <c r="AN4" s="36">
        <f t="shared" si="0"/>
        <v>2003</v>
      </c>
      <c r="AO4" s="36">
        <f t="shared" si="0"/>
        <v>2004</v>
      </c>
      <c r="AP4" s="36">
        <f t="shared" si="0"/>
        <v>2005</v>
      </c>
      <c r="AQ4" s="36">
        <f t="shared" si="0"/>
        <v>2006</v>
      </c>
      <c r="AR4" s="36">
        <f t="shared" si="0"/>
        <v>2007</v>
      </c>
      <c r="AS4" s="36">
        <f t="shared" si="0"/>
        <v>2008</v>
      </c>
      <c r="AT4" s="36">
        <f t="shared" si="0"/>
        <v>2009</v>
      </c>
      <c r="AU4" s="36">
        <f t="shared" si="0"/>
        <v>2010</v>
      </c>
      <c r="AV4" s="36">
        <f t="shared" si="0"/>
        <v>2011</v>
      </c>
      <c r="AW4" s="36">
        <f t="shared" si="0"/>
        <v>2012</v>
      </c>
      <c r="AX4" s="36">
        <f t="shared" si="0"/>
        <v>2013</v>
      </c>
      <c r="AY4" s="36">
        <f t="shared" si="0"/>
        <v>2014</v>
      </c>
      <c r="AZ4" s="36">
        <f t="shared" si="0"/>
        <v>2015</v>
      </c>
      <c r="BA4" s="36">
        <f t="shared" si="0"/>
        <v>2016</v>
      </c>
      <c r="BB4" s="36">
        <f t="shared" si="0"/>
        <v>2017</v>
      </c>
      <c r="BC4" s="36">
        <f t="shared" si="0"/>
        <v>2018</v>
      </c>
      <c r="BD4" s="36">
        <f t="shared" si="0"/>
        <v>2019</v>
      </c>
      <c r="BE4" s="36">
        <f t="shared" si="0"/>
        <v>2020</v>
      </c>
      <c r="BF4" s="36">
        <f t="shared" si="0"/>
        <v>2021</v>
      </c>
      <c r="BG4" s="1237">
        <f t="shared" si="0"/>
        <v>2022</v>
      </c>
      <c r="BH4" s="37">
        <f t="shared" si="0"/>
        <v>2023</v>
      </c>
      <c r="BI4" s="1260" t="s">
        <v>18</v>
      </c>
      <c r="BJ4" s="37" t="s">
        <v>2</v>
      </c>
    </row>
    <row r="5" spans="1:64" ht="24" thickBot="1">
      <c r="T5" s="738" t="s">
        <v>773</v>
      </c>
      <c r="X5" s="738" t="s">
        <v>773</v>
      </c>
    </row>
    <row r="6" spans="1:64" ht="15.75" thickBot="1">
      <c r="T6" s="33" t="s">
        <v>156</v>
      </c>
      <c r="U6" s="34"/>
      <c r="V6" s="1088"/>
      <c r="X6" s="33" t="s">
        <v>840</v>
      </c>
      <c r="Y6" s="34"/>
      <c r="Z6" s="1088"/>
      <c r="AA6" s="35">
        <v>1990</v>
      </c>
      <c r="AB6" s="36">
        <f t="shared" ref="AB6:BH6" si="1">AA6+1</f>
        <v>1991</v>
      </c>
      <c r="AC6" s="36">
        <f t="shared" si="1"/>
        <v>1992</v>
      </c>
      <c r="AD6" s="36">
        <f t="shared" si="1"/>
        <v>1993</v>
      </c>
      <c r="AE6" s="36">
        <f t="shared" si="1"/>
        <v>1994</v>
      </c>
      <c r="AF6" s="36">
        <f t="shared" si="1"/>
        <v>1995</v>
      </c>
      <c r="AG6" s="36">
        <f t="shared" si="1"/>
        <v>1996</v>
      </c>
      <c r="AH6" s="36">
        <f t="shared" si="1"/>
        <v>1997</v>
      </c>
      <c r="AI6" s="36">
        <f t="shared" si="1"/>
        <v>1998</v>
      </c>
      <c r="AJ6" s="36">
        <f t="shared" si="1"/>
        <v>1999</v>
      </c>
      <c r="AK6" s="36">
        <f t="shared" si="1"/>
        <v>2000</v>
      </c>
      <c r="AL6" s="36">
        <f t="shared" si="1"/>
        <v>2001</v>
      </c>
      <c r="AM6" s="36">
        <f t="shared" si="1"/>
        <v>2002</v>
      </c>
      <c r="AN6" s="36">
        <f t="shared" si="1"/>
        <v>2003</v>
      </c>
      <c r="AO6" s="36">
        <f t="shared" si="1"/>
        <v>2004</v>
      </c>
      <c r="AP6" s="36">
        <f t="shared" si="1"/>
        <v>2005</v>
      </c>
      <c r="AQ6" s="36">
        <f t="shared" si="1"/>
        <v>2006</v>
      </c>
      <c r="AR6" s="36">
        <f t="shared" si="1"/>
        <v>2007</v>
      </c>
      <c r="AS6" s="36">
        <f t="shared" si="1"/>
        <v>2008</v>
      </c>
      <c r="AT6" s="36">
        <f t="shared" si="1"/>
        <v>2009</v>
      </c>
      <c r="AU6" s="36">
        <f t="shared" si="1"/>
        <v>2010</v>
      </c>
      <c r="AV6" s="36">
        <f t="shared" si="1"/>
        <v>2011</v>
      </c>
      <c r="AW6" s="36">
        <f t="shared" si="1"/>
        <v>2012</v>
      </c>
      <c r="AX6" s="36">
        <f t="shared" si="1"/>
        <v>2013</v>
      </c>
      <c r="AY6" s="36">
        <f t="shared" si="1"/>
        <v>2014</v>
      </c>
      <c r="AZ6" s="36">
        <f t="shared" si="1"/>
        <v>2015</v>
      </c>
      <c r="BA6" s="36">
        <f t="shared" si="1"/>
        <v>2016</v>
      </c>
      <c r="BB6" s="36">
        <f t="shared" si="1"/>
        <v>2017</v>
      </c>
      <c r="BC6" s="36">
        <f t="shared" si="1"/>
        <v>2018</v>
      </c>
      <c r="BD6" s="36">
        <f t="shared" si="1"/>
        <v>2019</v>
      </c>
      <c r="BE6" s="36">
        <f t="shared" si="1"/>
        <v>2020</v>
      </c>
      <c r="BF6" s="36">
        <f t="shared" si="1"/>
        <v>2021</v>
      </c>
      <c r="BG6" s="1237">
        <f t="shared" si="1"/>
        <v>2022</v>
      </c>
      <c r="BH6" s="1237">
        <f t="shared" si="1"/>
        <v>2023</v>
      </c>
      <c r="BI6" s="1260" t="s">
        <v>18</v>
      </c>
      <c r="BJ6" s="37" t="s">
        <v>2</v>
      </c>
    </row>
    <row r="7" spans="1:64" ht="15" customHeight="1">
      <c r="T7" s="38" t="s">
        <v>393</v>
      </c>
      <c r="U7" s="39"/>
      <c r="V7" s="1186"/>
      <c r="X7" s="38" t="s">
        <v>365</v>
      </c>
      <c r="Y7" s="39"/>
      <c r="Z7" s="1186"/>
      <c r="AA7" s="1213">
        <v>1077475.9775980052</v>
      </c>
      <c r="AB7" s="1213">
        <v>1087994.0673939565</v>
      </c>
      <c r="AC7" s="1213">
        <v>1096223.1081778305</v>
      </c>
      <c r="AD7" s="1213">
        <v>1091293.0582813518</v>
      </c>
      <c r="AE7" s="1213">
        <v>1141547.2715785739</v>
      </c>
      <c r="AF7" s="1213">
        <v>1153095.7259958156</v>
      </c>
      <c r="AG7" s="1213">
        <v>1164803.0443567021</v>
      </c>
      <c r="AH7" s="1213">
        <v>1158990.5413906027</v>
      </c>
      <c r="AI7" s="1213">
        <v>1125496.6728980043</v>
      </c>
      <c r="AJ7" s="1213">
        <v>1162109.6226790915</v>
      </c>
      <c r="AK7" s="1213">
        <v>1183814.9565011249</v>
      </c>
      <c r="AL7" s="1213">
        <v>1171853.4409605735</v>
      </c>
      <c r="AM7" s="1213">
        <v>1204247.1101848013</v>
      </c>
      <c r="AN7" s="1213">
        <v>1213228.9762060905</v>
      </c>
      <c r="AO7" s="1213">
        <v>1209068.5485986359</v>
      </c>
      <c r="AP7" s="1213">
        <v>1215738.1877123094</v>
      </c>
      <c r="AQ7" s="1213">
        <v>1193172.2624950733</v>
      </c>
      <c r="AR7" s="1213">
        <v>1229143.248169055</v>
      </c>
      <c r="AS7" s="1213">
        <v>1162054.9640327326</v>
      </c>
      <c r="AT7" s="1213">
        <v>1101408.3732585243</v>
      </c>
      <c r="AU7" s="1213">
        <v>1151284.3163166214</v>
      </c>
      <c r="AV7" s="1213">
        <v>1202351.3028339229</v>
      </c>
      <c r="AW7" s="1213">
        <v>1242611.5950154117</v>
      </c>
      <c r="AX7" s="1213">
        <v>1250319.9695112505</v>
      </c>
      <c r="AY7" s="1213">
        <v>1199902.0206064323</v>
      </c>
      <c r="AZ7" s="1213">
        <v>1160791.532556968</v>
      </c>
      <c r="BA7" s="1213">
        <v>1141945.2418849769</v>
      </c>
      <c r="BB7" s="1213">
        <v>1125776.5159991346</v>
      </c>
      <c r="BC7" s="1213">
        <v>1079989.3146336558</v>
      </c>
      <c r="BD7" s="1213">
        <v>1045389.5904549714</v>
      </c>
      <c r="BE7" s="1213">
        <v>984406.1670449907</v>
      </c>
      <c r="BF7" s="1213">
        <v>1003703.7957249342</v>
      </c>
      <c r="BG7" s="1213">
        <v>977701.79857367883</v>
      </c>
      <c r="BH7" s="1213">
        <v>937943.91844478471</v>
      </c>
      <c r="BI7" s="1261"/>
      <c r="BJ7" s="40"/>
      <c r="BK7" s="41"/>
      <c r="BL7" s="41"/>
    </row>
    <row r="8" spans="1:64" ht="15" customHeight="1">
      <c r="T8" s="1074"/>
      <c r="U8" s="42" t="s">
        <v>157</v>
      </c>
      <c r="V8" s="962"/>
      <c r="X8" s="1074"/>
      <c r="Y8" s="42" t="s">
        <v>316</v>
      </c>
      <c r="Z8" s="962"/>
      <c r="AA8" s="1214">
        <f>SUM(AA9:AA11)</f>
        <v>368153.30267823965</v>
      </c>
      <c r="AB8" s="43">
        <f t="shared" ref="AB8:BG8" si="2">SUM(AB9:AB11)</f>
        <v>369051.05547387898</v>
      </c>
      <c r="AC8" s="43">
        <f t="shared" si="2"/>
        <v>373946.43067890615</v>
      </c>
      <c r="AD8" s="43">
        <f t="shared" si="2"/>
        <v>356662.59313482337</v>
      </c>
      <c r="AE8" s="43">
        <f t="shared" si="2"/>
        <v>391062.77716245694</v>
      </c>
      <c r="AF8" s="43">
        <f t="shared" si="2"/>
        <v>378493.00837794016</v>
      </c>
      <c r="AG8" s="43">
        <f t="shared" si="2"/>
        <v>381039.37124134135</v>
      </c>
      <c r="AH8" s="43">
        <f t="shared" si="2"/>
        <v>376924.83008541673</v>
      </c>
      <c r="AI8" s="43">
        <f t="shared" si="2"/>
        <v>364474.7072941669</v>
      </c>
      <c r="AJ8" s="43">
        <f t="shared" si="2"/>
        <v>386456.72711846535</v>
      </c>
      <c r="AK8" s="43">
        <f t="shared" si="2"/>
        <v>395018.0694893715</v>
      </c>
      <c r="AL8" s="43">
        <f t="shared" si="2"/>
        <v>386076.35519588715</v>
      </c>
      <c r="AM8" s="43">
        <f t="shared" si="2"/>
        <v>412956.76974373899</v>
      </c>
      <c r="AN8" s="43">
        <f t="shared" si="2"/>
        <v>432043.42712549958</v>
      </c>
      <c r="AO8" s="43">
        <f t="shared" si="2"/>
        <v>429709.17853795213</v>
      </c>
      <c r="AP8" s="43">
        <f t="shared" si="2"/>
        <v>449106.14990784461</v>
      </c>
      <c r="AQ8" s="43">
        <f t="shared" si="2"/>
        <v>440119.61913220747</v>
      </c>
      <c r="AR8" s="43">
        <f t="shared" si="2"/>
        <v>490336.29392224085</v>
      </c>
      <c r="AS8" s="43">
        <f t="shared" si="2"/>
        <v>471132.41522317892</v>
      </c>
      <c r="AT8" s="43">
        <f t="shared" si="2"/>
        <v>440852.74617711746</v>
      </c>
      <c r="AU8" s="43">
        <f t="shared" si="2"/>
        <v>473249.84348003427</v>
      </c>
      <c r="AV8" s="43">
        <f t="shared" si="2"/>
        <v>534211.9467107103</v>
      </c>
      <c r="AW8" s="43">
        <f t="shared" si="2"/>
        <v>580915.22912076255</v>
      </c>
      <c r="AX8" s="43">
        <f t="shared" si="2"/>
        <v>582887.55760545668</v>
      </c>
      <c r="AY8" s="43">
        <f t="shared" si="2"/>
        <v>552276.84411716845</v>
      </c>
      <c r="AZ8" s="43">
        <f t="shared" si="2"/>
        <v>526714.81693682761</v>
      </c>
      <c r="BA8" s="43">
        <f t="shared" si="2"/>
        <v>521653.01285292942</v>
      </c>
      <c r="BB8" s="43">
        <f t="shared" si="2"/>
        <v>507792.17858858011</v>
      </c>
      <c r="BC8" s="43">
        <f t="shared" si="2"/>
        <v>469705.67643703677</v>
      </c>
      <c r="BD8" s="43">
        <f t="shared" si="2"/>
        <v>447655.28025365673</v>
      </c>
      <c r="BE8" s="43">
        <f t="shared" si="2"/>
        <v>436055.15438409807</v>
      </c>
      <c r="BF8" s="43">
        <f t="shared" si="2"/>
        <v>442408.21764344967</v>
      </c>
      <c r="BG8" s="1238">
        <f t="shared" si="2"/>
        <v>434511.72787223954</v>
      </c>
      <c r="BH8" s="1238">
        <f t="shared" ref="BH8" si="3">SUM(BH9:BH11)</f>
        <v>409689.16935580585</v>
      </c>
      <c r="BI8" s="1262"/>
      <c r="BJ8" s="44"/>
      <c r="BK8" s="41"/>
      <c r="BL8" s="41"/>
    </row>
    <row r="9" spans="1:64" ht="15" customHeight="1">
      <c r="T9" s="1074"/>
      <c r="U9" s="65"/>
      <c r="V9" s="1187" t="s">
        <v>708</v>
      </c>
      <c r="X9" s="1074"/>
      <c r="Y9" s="65"/>
      <c r="Z9" s="1187" t="s">
        <v>783</v>
      </c>
      <c r="AA9" s="1215">
        <v>303054.87200858042</v>
      </c>
      <c r="AB9" s="45">
        <v>305126.7077809968</v>
      </c>
      <c r="AC9" s="45">
        <v>311886.4973292246</v>
      </c>
      <c r="AD9" s="45">
        <v>292340.10844713263</v>
      </c>
      <c r="AE9" s="45">
        <v>330213.28435363708</v>
      </c>
      <c r="AF9" s="45">
        <v>317587.27964837541</v>
      </c>
      <c r="AG9" s="45">
        <v>319160.72721108171</v>
      </c>
      <c r="AH9" s="45">
        <v>312836.11915757204</v>
      </c>
      <c r="AI9" s="45">
        <v>302942.95220984821</v>
      </c>
      <c r="AJ9" s="45">
        <v>322518.16813004902</v>
      </c>
      <c r="AK9" s="45">
        <v>330117.86827302969</v>
      </c>
      <c r="AL9" s="45">
        <v>323028.7100697775</v>
      </c>
      <c r="AM9" s="45">
        <v>350095.46362330782</v>
      </c>
      <c r="AN9" s="45">
        <v>367664.92802646628</v>
      </c>
      <c r="AO9" s="45">
        <v>362723.91366389371</v>
      </c>
      <c r="AP9" s="45">
        <v>378044.3813409498</v>
      </c>
      <c r="AQ9" s="45">
        <v>369049.96210362978</v>
      </c>
      <c r="AR9" s="45">
        <v>419683.91894836887</v>
      </c>
      <c r="AS9" s="45">
        <v>402635.2313733109</v>
      </c>
      <c r="AT9" s="45">
        <v>373132.37250626925</v>
      </c>
      <c r="AU9" s="45">
        <v>404238.65629349498</v>
      </c>
      <c r="AV9" s="45">
        <v>468951.32126357767</v>
      </c>
      <c r="AW9" s="45">
        <v>516375.92269990908</v>
      </c>
      <c r="AX9" s="45">
        <v>521861.62502923241</v>
      </c>
      <c r="AY9" s="45">
        <v>493349.71774073958</v>
      </c>
      <c r="AZ9" s="45">
        <v>468472.1795475501</v>
      </c>
      <c r="BA9" s="45">
        <v>466819.93761660322</v>
      </c>
      <c r="BB9" s="45">
        <v>454785.83895441645</v>
      </c>
      <c r="BC9" s="45">
        <v>414810.53318565793</v>
      </c>
      <c r="BD9" s="45">
        <v>395962.11791954469</v>
      </c>
      <c r="BE9" s="45">
        <v>392293.34996731253</v>
      </c>
      <c r="BF9" s="45">
        <v>395403.21871073043</v>
      </c>
      <c r="BG9" s="1239">
        <v>387428.22460691427</v>
      </c>
      <c r="BH9" s="1239">
        <v>366340.9069298968</v>
      </c>
      <c r="BI9" s="1263"/>
      <c r="BJ9" s="46"/>
      <c r="BK9" s="41"/>
      <c r="BL9" s="41"/>
    </row>
    <row r="10" spans="1:64" ht="15" customHeight="1">
      <c r="T10" s="1074"/>
      <c r="U10" s="65"/>
      <c r="V10" s="1188" t="s">
        <v>709</v>
      </c>
      <c r="X10" s="1074"/>
      <c r="Y10" s="65"/>
      <c r="Z10" s="1188" t="s">
        <v>784</v>
      </c>
      <c r="AA10" s="1216">
        <v>36020.347431859787</v>
      </c>
      <c r="AB10" s="47">
        <v>36763.04614945416</v>
      </c>
      <c r="AC10" s="47">
        <v>37429.715715412298</v>
      </c>
      <c r="AD10" s="47">
        <v>39853.546372362398</v>
      </c>
      <c r="AE10" s="47">
        <v>39953.055244687566</v>
      </c>
      <c r="AF10" s="47">
        <v>40673.264596817622</v>
      </c>
      <c r="AG10" s="47">
        <v>42417.024805728113</v>
      </c>
      <c r="AH10" s="47">
        <v>45600.71585102471</v>
      </c>
      <c r="AI10" s="47">
        <v>44897.393556342584</v>
      </c>
      <c r="AJ10" s="47">
        <v>46170.347569703605</v>
      </c>
      <c r="AK10" s="47">
        <v>46502.009059776829</v>
      </c>
      <c r="AL10" s="47">
        <v>45230.269679707046</v>
      </c>
      <c r="AM10" s="47">
        <v>44914.540440979647</v>
      </c>
      <c r="AN10" s="47">
        <v>47304.96168124731</v>
      </c>
      <c r="AO10" s="47">
        <v>49089.001489167546</v>
      </c>
      <c r="AP10" s="47">
        <v>50330.22027633962</v>
      </c>
      <c r="AQ10" s="47">
        <v>50377.509678562463</v>
      </c>
      <c r="AR10" s="47">
        <v>49223.044444331659</v>
      </c>
      <c r="AS10" s="47">
        <v>47286.106893317017</v>
      </c>
      <c r="AT10" s="47">
        <v>46609.147807566587</v>
      </c>
      <c r="AU10" s="47">
        <v>47120.225031493654</v>
      </c>
      <c r="AV10" s="47">
        <v>43900.245762216757</v>
      </c>
      <c r="AW10" s="47">
        <v>42732.410911346691</v>
      </c>
      <c r="AX10" s="47">
        <v>42356.108383506806</v>
      </c>
      <c r="AY10" s="47">
        <v>40514.500209590486</v>
      </c>
      <c r="AZ10" s="47">
        <v>41088.088021328549</v>
      </c>
      <c r="BA10" s="47">
        <v>37016.875715228678</v>
      </c>
      <c r="BB10" s="47">
        <v>36197.91414923397</v>
      </c>
      <c r="BC10" s="47">
        <v>37028.795245558176</v>
      </c>
      <c r="BD10" s="47">
        <v>35339.912559498276</v>
      </c>
      <c r="BE10" s="47">
        <v>28917.574417883669</v>
      </c>
      <c r="BF10" s="47">
        <v>30678.05606892339</v>
      </c>
      <c r="BG10" s="1240">
        <v>31190.539028251122</v>
      </c>
      <c r="BH10" s="1240">
        <v>29189.967254504376</v>
      </c>
      <c r="BI10" s="1650" t="s">
        <v>801</v>
      </c>
      <c r="BJ10" s="48" t="s">
        <v>324</v>
      </c>
      <c r="BK10" s="41"/>
      <c r="BL10" s="41"/>
    </row>
    <row r="11" spans="1:64" ht="15" customHeight="1">
      <c r="T11" s="1074"/>
      <c r="U11" s="65"/>
      <c r="V11" s="1189" t="s">
        <v>710</v>
      </c>
      <c r="X11" s="1074"/>
      <c r="Y11" s="65"/>
      <c r="Z11" s="1189" t="s">
        <v>785</v>
      </c>
      <c r="AA11" s="1217">
        <v>29078.083237799448</v>
      </c>
      <c r="AB11" s="49">
        <v>27161.301543428035</v>
      </c>
      <c r="AC11" s="49">
        <v>24630.217634269273</v>
      </c>
      <c r="AD11" s="49">
        <v>24468.938315328302</v>
      </c>
      <c r="AE11" s="49">
        <v>20896.43756413232</v>
      </c>
      <c r="AF11" s="49">
        <v>20232.464132747118</v>
      </c>
      <c r="AG11" s="49">
        <v>19461.619224531525</v>
      </c>
      <c r="AH11" s="49">
        <v>18487.995076819985</v>
      </c>
      <c r="AI11" s="49">
        <v>16634.361527976096</v>
      </c>
      <c r="AJ11" s="49">
        <v>17768.211418712752</v>
      </c>
      <c r="AK11" s="49">
        <v>18398.192156564968</v>
      </c>
      <c r="AL11" s="49">
        <v>17817.375446402559</v>
      </c>
      <c r="AM11" s="49">
        <v>17946.765679451495</v>
      </c>
      <c r="AN11" s="49">
        <v>17073.537417785956</v>
      </c>
      <c r="AO11" s="49">
        <v>17896.263384890855</v>
      </c>
      <c r="AP11" s="49">
        <v>20731.548290555194</v>
      </c>
      <c r="AQ11" s="49">
        <v>20692.14735001521</v>
      </c>
      <c r="AR11" s="49">
        <v>21429.330529540304</v>
      </c>
      <c r="AS11" s="49">
        <v>21211.07695655102</v>
      </c>
      <c r="AT11" s="49">
        <v>21111.225863281623</v>
      </c>
      <c r="AU11" s="49">
        <v>21890.962155045636</v>
      </c>
      <c r="AV11" s="49">
        <v>21360.379684915919</v>
      </c>
      <c r="AW11" s="49">
        <v>21806.895509506769</v>
      </c>
      <c r="AX11" s="49">
        <v>18669.824192717402</v>
      </c>
      <c r="AY11" s="49">
        <v>18412.62616683833</v>
      </c>
      <c r="AZ11" s="49">
        <v>17154.549367948941</v>
      </c>
      <c r="BA11" s="49">
        <v>17816.199521097504</v>
      </c>
      <c r="BB11" s="49">
        <v>16808.425484929699</v>
      </c>
      <c r="BC11" s="49">
        <v>17866.348005820651</v>
      </c>
      <c r="BD11" s="49">
        <v>16353.249774613781</v>
      </c>
      <c r="BE11" s="49">
        <v>14844.229998901905</v>
      </c>
      <c r="BF11" s="49">
        <v>16326.942863795832</v>
      </c>
      <c r="BG11" s="1241">
        <v>15892.96423707412</v>
      </c>
      <c r="BH11" s="1241">
        <v>14158.295171404659</v>
      </c>
      <c r="BI11" s="1651" t="s">
        <v>801</v>
      </c>
      <c r="BJ11" s="50" t="s">
        <v>324</v>
      </c>
      <c r="BK11" s="41"/>
      <c r="BL11" s="41"/>
    </row>
    <row r="12" spans="1:64" ht="15" customHeight="1">
      <c r="T12" s="1074"/>
      <c r="U12" s="42" t="s">
        <v>357</v>
      </c>
      <c r="V12" s="1190"/>
      <c r="X12" s="1074"/>
      <c r="Y12" s="42" t="s">
        <v>317</v>
      </c>
      <c r="Z12" s="1190"/>
      <c r="AA12" s="607">
        <f>SUM(AA13:AA19)</f>
        <v>349014.52006586018</v>
      </c>
      <c r="AB12" s="51">
        <f>SUM(AB13:AB19)</f>
        <v>345606.70263284957</v>
      </c>
      <c r="AC12" s="51">
        <f t="shared" ref="AC12:BG12" si="4">SUM(AC13:AC19)</f>
        <v>339923.15176492225</v>
      </c>
      <c r="AD12" s="51">
        <f t="shared" si="4"/>
        <v>341426.58142655983</v>
      </c>
      <c r="AE12" s="51">
        <f t="shared" si="4"/>
        <v>349544.02250124654</v>
      </c>
      <c r="AF12" s="51">
        <f t="shared" si="4"/>
        <v>356409.304552963</v>
      </c>
      <c r="AG12" s="51">
        <f t="shared" si="4"/>
        <v>359901.39995477389</v>
      </c>
      <c r="AH12" s="51">
        <f t="shared" si="4"/>
        <v>355544.10820771754</v>
      </c>
      <c r="AI12" s="51">
        <f t="shared" si="4"/>
        <v>331021.64405111416</v>
      </c>
      <c r="AJ12" s="51">
        <f t="shared" si="4"/>
        <v>335765.16842712148</v>
      </c>
      <c r="AK12" s="51">
        <f t="shared" si="4"/>
        <v>345461.66880791908</v>
      </c>
      <c r="AL12" s="51">
        <f t="shared" si="4"/>
        <v>339649.24582043372</v>
      </c>
      <c r="AM12" s="51">
        <f t="shared" si="4"/>
        <v>345067.34654686612</v>
      </c>
      <c r="AN12" s="51">
        <f t="shared" si="4"/>
        <v>342877.84402226319</v>
      </c>
      <c r="AO12" s="51">
        <f t="shared" si="4"/>
        <v>342209.9151069888</v>
      </c>
      <c r="AP12" s="51">
        <f t="shared" si="4"/>
        <v>332590.0162886593</v>
      </c>
      <c r="AQ12" s="51">
        <f t="shared" si="4"/>
        <v>330151.92635597556</v>
      </c>
      <c r="AR12" s="51">
        <f t="shared" si="4"/>
        <v>328210.53473354684</v>
      </c>
      <c r="AS12" s="51">
        <f t="shared" si="4"/>
        <v>299500.8774907979</v>
      </c>
      <c r="AT12" s="51">
        <f t="shared" si="4"/>
        <v>282754.03033113276</v>
      </c>
      <c r="AU12" s="51">
        <f t="shared" si="4"/>
        <v>299286.23720605695</v>
      </c>
      <c r="AV12" s="51">
        <f t="shared" si="4"/>
        <v>298347.82824794762</v>
      </c>
      <c r="AW12" s="51">
        <f t="shared" si="4"/>
        <v>297968.05504975986</v>
      </c>
      <c r="AX12" s="51">
        <f t="shared" si="4"/>
        <v>303077.07012092089</v>
      </c>
      <c r="AY12" s="51">
        <f t="shared" si="4"/>
        <v>295601.32592417399</v>
      </c>
      <c r="AZ12" s="51">
        <f t="shared" si="4"/>
        <v>286119.26854543237</v>
      </c>
      <c r="BA12" s="51">
        <f t="shared" si="4"/>
        <v>272414.94435143465</v>
      </c>
      <c r="BB12" s="51">
        <f t="shared" si="4"/>
        <v>268600.81213446503</v>
      </c>
      <c r="BC12" s="51">
        <f t="shared" si="4"/>
        <v>265539.57427219697</v>
      </c>
      <c r="BD12" s="51">
        <f t="shared" si="4"/>
        <v>257854.68269704268</v>
      </c>
      <c r="BE12" s="51">
        <f t="shared" si="4"/>
        <v>230963.18491906836</v>
      </c>
      <c r="BF12" s="51">
        <f t="shared" si="4"/>
        <v>247913.1162932411</v>
      </c>
      <c r="BG12" s="1242">
        <f t="shared" si="4"/>
        <v>229925.13240544448</v>
      </c>
      <c r="BH12" s="1242">
        <f t="shared" ref="BH12" si="5">SUM(BH13:BH19)</f>
        <v>222928.93530408863</v>
      </c>
      <c r="BI12" s="1652" t="s">
        <v>802</v>
      </c>
      <c r="BJ12" s="52" t="s">
        <v>1101</v>
      </c>
      <c r="BK12" s="41"/>
      <c r="BL12" s="41"/>
    </row>
    <row r="13" spans="1:64" ht="15" customHeight="1">
      <c r="T13" s="1074"/>
      <c r="U13" s="65"/>
      <c r="V13" s="1188" t="s">
        <v>711</v>
      </c>
      <c r="X13" s="1074"/>
      <c r="Y13" s="65"/>
      <c r="Z13" s="1188" t="s">
        <v>786</v>
      </c>
      <c r="AA13" s="1218">
        <v>150621.38403110209</v>
      </c>
      <c r="AB13" s="53">
        <v>146142.07023653109</v>
      </c>
      <c r="AC13" s="53">
        <v>139357.42299449196</v>
      </c>
      <c r="AD13" s="53">
        <v>139224.18176780723</v>
      </c>
      <c r="AE13" s="53">
        <v>141462.89448917028</v>
      </c>
      <c r="AF13" s="53">
        <v>142997.68749458593</v>
      </c>
      <c r="AG13" s="53">
        <v>145523.18612389395</v>
      </c>
      <c r="AH13" s="53">
        <v>147955.60720741423</v>
      </c>
      <c r="AI13" s="53">
        <v>140094.36389813203</v>
      </c>
      <c r="AJ13" s="53">
        <v>144181.18566452357</v>
      </c>
      <c r="AK13" s="53">
        <v>152020.80616107513</v>
      </c>
      <c r="AL13" s="53">
        <v>149446.75319854586</v>
      </c>
      <c r="AM13" s="53">
        <v>155288.9454461881</v>
      </c>
      <c r="AN13" s="53">
        <v>156753.73053954437</v>
      </c>
      <c r="AO13" s="53">
        <v>157522.29683761083</v>
      </c>
      <c r="AP13" s="53">
        <v>154091.88255798322</v>
      </c>
      <c r="AQ13" s="53">
        <v>156061.68312447908</v>
      </c>
      <c r="AR13" s="53">
        <v>160283.4899869884</v>
      </c>
      <c r="AS13" s="53">
        <v>144725.92960727008</v>
      </c>
      <c r="AT13" s="53">
        <v>135624.14959156091</v>
      </c>
      <c r="AU13" s="53">
        <v>153143.78592929576</v>
      </c>
      <c r="AV13" s="53">
        <v>148876.65435924695</v>
      </c>
      <c r="AW13" s="53">
        <v>151278.99167807258</v>
      </c>
      <c r="AX13" s="53">
        <v>157539.36778527606</v>
      </c>
      <c r="AY13" s="53">
        <v>155081.49961827719</v>
      </c>
      <c r="AZ13" s="53">
        <v>148845.54375223644</v>
      </c>
      <c r="BA13" s="53">
        <v>142727.52092883407</v>
      </c>
      <c r="BB13" s="53">
        <v>139732.37963299386</v>
      </c>
      <c r="BC13" s="53">
        <v>136150.3019164064</v>
      </c>
      <c r="BD13" s="53">
        <v>134115.01966410261</v>
      </c>
      <c r="BE13" s="53">
        <v>111954.76351152577</v>
      </c>
      <c r="BF13" s="53">
        <v>124769.16773739624</v>
      </c>
      <c r="BG13" s="1243">
        <v>114173.32639554587</v>
      </c>
      <c r="BH13" s="1243">
        <v>112833.0508221505</v>
      </c>
      <c r="BI13" s="1653" t="s">
        <v>801</v>
      </c>
      <c r="BJ13" s="54" t="s">
        <v>324</v>
      </c>
      <c r="BK13" s="41"/>
      <c r="BL13" s="41"/>
    </row>
    <row r="14" spans="1:64" ht="15" customHeight="1">
      <c r="T14" s="1074"/>
      <c r="U14" s="65"/>
      <c r="V14" s="1191" t="s">
        <v>712</v>
      </c>
      <c r="X14" s="1074"/>
      <c r="Y14" s="65"/>
      <c r="Z14" s="1191" t="s">
        <v>787</v>
      </c>
      <c r="AA14" s="1218">
        <v>8428.7542192021938</v>
      </c>
      <c r="AB14" s="53">
        <v>8292.3635106935471</v>
      </c>
      <c r="AC14" s="53">
        <v>8298.7259793314952</v>
      </c>
      <c r="AD14" s="53">
        <v>7955.3508334829203</v>
      </c>
      <c r="AE14" s="53">
        <v>7734.7069671716754</v>
      </c>
      <c r="AF14" s="53">
        <v>7380.6608090325281</v>
      </c>
      <c r="AG14" s="53">
        <v>6683.0819233066104</v>
      </c>
      <c r="AH14" s="53">
        <v>6869.5268759919454</v>
      </c>
      <c r="AI14" s="53">
        <v>6684.1235005617618</v>
      </c>
      <c r="AJ14" s="53">
        <v>6609.5570801324211</v>
      </c>
      <c r="AK14" s="53">
        <v>6311.2387110200507</v>
      </c>
      <c r="AL14" s="53">
        <v>6329.5083449283111</v>
      </c>
      <c r="AM14" s="53">
        <v>6265.4186812165553</v>
      </c>
      <c r="AN14" s="53">
        <v>6274.1050464868376</v>
      </c>
      <c r="AO14" s="53">
        <v>6160.6907915213515</v>
      </c>
      <c r="AP14" s="53">
        <v>5686.2623958084832</v>
      </c>
      <c r="AQ14" s="53">
        <v>5623.8264206551758</v>
      </c>
      <c r="AR14" s="53">
        <v>5018.9721479324589</v>
      </c>
      <c r="AS14" s="53">
        <v>4774.1279018362893</v>
      </c>
      <c r="AT14" s="53">
        <v>4050.6165542186964</v>
      </c>
      <c r="AU14" s="53">
        <v>3960.9632603196633</v>
      </c>
      <c r="AV14" s="53">
        <v>3834.9448652526075</v>
      </c>
      <c r="AW14" s="53">
        <v>3991.688418566484</v>
      </c>
      <c r="AX14" s="53">
        <v>3742.3059119155364</v>
      </c>
      <c r="AY14" s="53">
        <v>3636.7760543095424</v>
      </c>
      <c r="AZ14" s="53">
        <v>3238.7051690284147</v>
      </c>
      <c r="BA14" s="53">
        <v>3499.3810273480244</v>
      </c>
      <c r="BB14" s="53">
        <v>3128.9160707955266</v>
      </c>
      <c r="BC14" s="53">
        <v>3284.3171949355255</v>
      </c>
      <c r="BD14" s="53">
        <v>2869.9294571984892</v>
      </c>
      <c r="BE14" s="53">
        <v>2751.8156078813331</v>
      </c>
      <c r="BF14" s="53">
        <v>3023.9125625842089</v>
      </c>
      <c r="BG14" s="1243">
        <v>2920.2577625807248</v>
      </c>
      <c r="BH14" s="1243">
        <v>2819.0702689265395</v>
      </c>
      <c r="BI14" s="1653" t="s">
        <v>801</v>
      </c>
      <c r="BJ14" s="54" t="s">
        <v>324</v>
      </c>
      <c r="BK14" s="41"/>
      <c r="BL14" s="41"/>
    </row>
    <row r="15" spans="1:64" ht="15" customHeight="1">
      <c r="T15" s="1074"/>
      <c r="U15" s="65"/>
      <c r="V15" s="1188" t="s">
        <v>713</v>
      </c>
      <c r="X15" s="1074"/>
      <c r="Y15" s="65"/>
      <c r="Z15" s="1188" t="s">
        <v>788</v>
      </c>
      <c r="AA15" s="1218">
        <v>58039.131002580936</v>
      </c>
      <c r="AB15" s="53">
        <v>59092.402416783756</v>
      </c>
      <c r="AC15" s="53">
        <v>59360.201589027958</v>
      </c>
      <c r="AD15" s="53">
        <v>60067.384138679641</v>
      </c>
      <c r="AE15" s="53">
        <v>62982.180047518734</v>
      </c>
      <c r="AF15" s="53">
        <v>64338.549433763677</v>
      </c>
      <c r="AG15" s="53">
        <v>66518.120545136291</v>
      </c>
      <c r="AH15" s="53">
        <v>65137.636505608214</v>
      </c>
      <c r="AI15" s="53">
        <v>55321.454530617622</v>
      </c>
      <c r="AJ15" s="53">
        <v>55930.460601919382</v>
      </c>
      <c r="AK15" s="53">
        <v>59517.910893288557</v>
      </c>
      <c r="AL15" s="53">
        <v>57845.928360358303</v>
      </c>
      <c r="AM15" s="53">
        <v>57348.950046804872</v>
      </c>
      <c r="AN15" s="53">
        <v>55572.539538939905</v>
      </c>
      <c r="AO15" s="53">
        <v>56110.435138234781</v>
      </c>
      <c r="AP15" s="53">
        <v>54951.890535835701</v>
      </c>
      <c r="AQ15" s="53">
        <v>54059.250038120197</v>
      </c>
      <c r="AR15" s="53">
        <v>54590.425993023768</v>
      </c>
      <c r="AS15" s="53">
        <v>50524.763001315921</v>
      </c>
      <c r="AT15" s="53">
        <v>49533.369268750022</v>
      </c>
      <c r="AU15" s="53">
        <v>50116.520323405923</v>
      </c>
      <c r="AV15" s="53">
        <v>49491.254669441332</v>
      </c>
      <c r="AW15" s="53">
        <v>47331.287426413925</v>
      </c>
      <c r="AX15" s="53">
        <v>48265.330580022593</v>
      </c>
      <c r="AY15" s="53">
        <v>46579.685736219391</v>
      </c>
      <c r="AZ15" s="53">
        <v>45562.839369331494</v>
      </c>
      <c r="BA15" s="53">
        <v>42307.428677268756</v>
      </c>
      <c r="BB15" s="53">
        <v>42931.956212796322</v>
      </c>
      <c r="BC15" s="53">
        <v>42250.169290690937</v>
      </c>
      <c r="BD15" s="53">
        <v>42146.439121747528</v>
      </c>
      <c r="BE15" s="53">
        <v>39536.259735895415</v>
      </c>
      <c r="BF15" s="53">
        <v>42642.69020345551</v>
      </c>
      <c r="BG15" s="1243">
        <v>40779.939820804553</v>
      </c>
      <c r="BH15" s="1243">
        <v>39340.841548730416</v>
      </c>
      <c r="BI15" s="1653" t="s">
        <v>801</v>
      </c>
      <c r="BJ15" s="54" t="s">
        <v>324</v>
      </c>
      <c r="BK15" s="41"/>
      <c r="BL15" s="41"/>
    </row>
    <row r="16" spans="1:64" ht="15" customHeight="1">
      <c r="T16" s="1074"/>
      <c r="U16" s="65"/>
      <c r="V16" s="1188" t="s">
        <v>714</v>
      </c>
      <c r="X16" s="1074"/>
      <c r="Y16" s="65"/>
      <c r="Z16" s="1188" t="s">
        <v>789</v>
      </c>
      <c r="AA16" s="1218">
        <v>27106.453495207807</v>
      </c>
      <c r="AB16" s="53">
        <v>27510.351615533349</v>
      </c>
      <c r="AC16" s="53">
        <v>27391.551345395445</v>
      </c>
      <c r="AD16" s="53">
        <v>28251.464769505721</v>
      </c>
      <c r="AE16" s="53">
        <v>29496.393565601367</v>
      </c>
      <c r="AF16" s="53">
        <v>31428.064095092905</v>
      </c>
      <c r="AG16" s="53">
        <v>31392.751168699291</v>
      </c>
      <c r="AH16" s="53">
        <v>31299.635088516268</v>
      </c>
      <c r="AI16" s="53">
        <v>30443.921885818418</v>
      </c>
      <c r="AJ16" s="53">
        <v>30918.190984500165</v>
      </c>
      <c r="AK16" s="53">
        <v>31672.264125876562</v>
      </c>
      <c r="AL16" s="53">
        <v>31255.61614549025</v>
      </c>
      <c r="AM16" s="53">
        <v>30964.608720461241</v>
      </c>
      <c r="AN16" s="53">
        <v>30575.367022643019</v>
      </c>
      <c r="AO16" s="53">
        <v>30850.023891656179</v>
      </c>
      <c r="AP16" s="53">
        <v>29732.391950551286</v>
      </c>
      <c r="AQ16" s="53">
        <v>28097.415901677618</v>
      </c>
      <c r="AR16" s="53">
        <v>26853.022394242784</v>
      </c>
      <c r="AS16" s="53">
        <v>24984.978927086617</v>
      </c>
      <c r="AT16" s="53">
        <v>23476.676610291946</v>
      </c>
      <c r="AU16" s="53">
        <v>22644.355503308361</v>
      </c>
      <c r="AV16" s="53">
        <v>23318.199617564482</v>
      </c>
      <c r="AW16" s="53">
        <v>23810.570900014649</v>
      </c>
      <c r="AX16" s="53">
        <v>23831.740806351405</v>
      </c>
      <c r="AY16" s="53">
        <v>22899.776331223889</v>
      </c>
      <c r="AZ16" s="53">
        <v>23305.470403541967</v>
      </c>
      <c r="BA16" s="53">
        <v>20847.26397311805</v>
      </c>
      <c r="BB16" s="53">
        <v>20510.406137352329</v>
      </c>
      <c r="BC16" s="53">
        <v>20430.386259752664</v>
      </c>
      <c r="BD16" s="53">
        <v>18981.747411628916</v>
      </c>
      <c r="BE16" s="53">
        <v>17835.757956304515</v>
      </c>
      <c r="BF16" s="53">
        <v>17744.693067170851</v>
      </c>
      <c r="BG16" s="1243">
        <v>15791.645801522816</v>
      </c>
      <c r="BH16" s="1243">
        <v>15384.05273301636</v>
      </c>
      <c r="BI16" s="1653" t="s">
        <v>801</v>
      </c>
      <c r="BJ16" s="54" t="s">
        <v>324</v>
      </c>
      <c r="BK16" s="41"/>
      <c r="BL16" s="41"/>
    </row>
    <row r="17" spans="20:64" ht="15" customHeight="1">
      <c r="T17" s="1074"/>
      <c r="U17" s="65"/>
      <c r="V17" s="1188" t="s">
        <v>715</v>
      </c>
      <c r="X17" s="1074"/>
      <c r="Y17" s="65"/>
      <c r="Z17" s="1188" t="s">
        <v>790</v>
      </c>
      <c r="AA17" s="1218">
        <v>7649.463950571133</v>
      </c>
      <c r="AB17" s="53">
        <v>8081.9147429120358</v>
      </c>
      <c r="AC17" s="53">
        <v>8580.2053924281536</v>
      </c>
      <c r="AD17" s="53">
        <v>9077.3937114178007</v>
      </c>
      <c r="AE17" s="53">
        <v>9300.0156434634646</v>
      </c>
      <c r="AF17" s="53">
        <v>10133.338639092755</v>
      </c>
      <c r="AG17" s="53">
        <v>9958.0676115532879</v>
      </c>
      <c r="AH17" s="53">
        <v>10343.983597480577</v>
      </c>
      <c r="AI17" s="53">
        <v>11096.618290111208</v>
      </c>
      <c r="AJ17" s="53">
        <v>11557.46158346586</v>
      </c>
      <c r="AK17" s="53">
        <v>11468.1708778254</v>
      </c>
      <c r="AL17" s="53">
        <v>11881.373938242068</v>
      </c>
      <c r="AM17" s="53">
        <v>12342.889451474904</v>
      </c>
      <c r="AN17" s="53">
        <v>11996.987759677024</v>
      </c>
      <c r="AO17" s="53">
        <v>12413.950485520078</v>
      </c>
      <c r="AP17" s="53">
        <v>12169.084183944617</v>
      </c>
      <c r="AQ17" s="53">
        <v>11848.655000450073</v>
      </c>
      <c r="AR17" s="53">
        <v>10808.137458502113</v>
      </c>
      <c r="AS17" s="53">
        <v>10004.132862373179</v>
      </c>
      <c r="AT17" s="53">
        <v>9861.9915575612631</v>
      </c>
      <c r="AU17" s="53">
        <v>9821.3118884839751</v>
      </c>
      <c r="AV17" s="53">
        <v>10787.173865877274</v>
      </c>
      <c r="AW17" s="53">
        <v>10530.058354294186</v>
      </c>
      <c r="AX17" s="53">
        <v>9809.0461608905262</v>
      </c>
      <c r="AY17" s="53">
        <v>9526.0684880083882</v>
      </c>
      <c r="AZ17" s="53">
        <v>8459.4465156687838</v>
      </c>
      <c r="BA17" s="53">
        <v>8416.4944055533178</v>
      </c>
      <c r="BB17" s="53">
        <v>7919.4626778872225</v>
      </c>
      <c r="BC17" s="53">
        <v>8736.9336585095953</v>
      </c>
      <c r="BD17" s="53">
        <v>7657.699463551834</v>
      </c>
      <c r="BE17" s="53">
        <v>7864.4519586239076</v>
      </c>
      <c r="BF17" s="53">
        <v>8080.1392158718463</v>
      </c>
      <c r="BG17" s="1243">
        <v>7660.0852690449883</v>
      </c>
      <c r="BH17" s="1243">
        <v>7129.3233528643104</v>
      </c>
      <c r="BI17" s="1653"/>
      <c r="BJ17" s="54"/>
      <c r="BK17" s="41"/>
      <c r="BL17" s="41"/>
    </row>
    <row r="18" spans="20:64" ht="15" customHeight="1">
      <c r="T18" s="1074"/>
      <c r="U18" s="65"/>
      <c r="V18" s="1188" t="s">
        <v>716</v>
      </c>
      <c r="X18" s="1074"/>
      <c r="Y18" s="65"/>
      <c r="Z18" s="1188" t="s">
        <v>839</v>
      </c>
      <c r="AA18" s="1218">
        <v>43634.230168556336</v>
      </c>
      <c r="AB18" s="53">
        <v>44236.557797210808</v>
      </c>
      <c r="AC18" s="53">
        <v>44692.05632799126</v>
      </c>
      <c r="AD18" s="53">
        <v>45297.483222986004</v>
      </c>
      <c r="AE18" s="53">
        <v>46010.848309226094</v>
      </c>
      <c r="AF18" s="53">
        <v>46460.549983695761</v>
      </c>
      <c r="AG18" s="53">
        <v>46359.787687544595</v>
      </c>
      <c r="AH18" s="53">
        <v>45366.707649506177</v>
      </c>
      <c r="AI18" s="53">
        <v>40554.2431282322</v>
      </c>
      <c r="AJ18" s="53">
        <v>40240.171955064332</v>
      </c>
      <c r="AK18" s="53">
        <v>40100.115952703723</v>
      </c>
      <c r="AL18" s="53">
        <v>38910.272421285918</v>
      </c>
      <c r="AM18" s="53">
        <v>38525.441036882723</v>
      </c>
      <c r="AN18" s="53">
        <v>38448.358053348842</v>
      </c>
      <c r="AO18" s="53">
        <v>36499.466110399866</v>
      </c>
      <c r="AP18" s="53">
        <v>35443.178136377443</v>
      </c>
      <c r="AQ18" s="53">
        <v>35570.412090115038</v>
      </c>
      <c r="AR18" s="53">
        <v>34472.696708099953</v>
      </c>
      <c r="AS18" s="53">
        <v>32802.258647670889</v>
      </c>
      <c r="AT18" s="53">
        <v>29257.696559060365</v>
      </c>
      <c r="AU18" s="53">
        <v>28710.504766085469</v>
      </c>
      <c r="AV18" s="53">
        <v>28625.615197171493</v>
      </c>
      <c r="AW18" s="53">
        <v>28833.478238577965</v>
      </c>
      <c r="AX18" s="53">
        <v>29802.900407918554</v>
      </c>
      <c r="AY18" s="53">
        <v>28991.41409530384</v>
      </c>
      <c r="AZ18" s="53">
        <v>28053.762379389162</v>
      </c>
      <c r="BA18" s="53">
        <v>27058.097808198578</v>
      </c>
      <c r="BB18" s="53">
        <v>26924.632101026014</v>
      </c>
      <c r="BC18" s="53">
        <v>27008.980548077416</v>
      </c>
      <c r="BD18" s="53">
        <v>25849.447477336969</v>
      </c>
      <c r="BE18" s="53">
        <v>25072.714012901582</v>
      </c>
      <c r="BF18" s="53">
        <v>24969.121906624983</v>
      </c>
      <c r="BG18" s="1243">
        <v>22294.141554994887</v>
      </c>
      <c r="BH18" s="1243">
        <v>20682.177362455404</v>
      </c>
      <c r="BI18" s="1653" t="s">
        <v>801</v>
      </c>
      <c r="BJ18" s="54" t="s">
        <v>324</v>
      </c>
      <c r="BK18" s="41"/>
      <c r="BL18" s="41"/>
    </row>
    <row r="19" spans="20:64" ht="15" customHeight="1">
      <c r="T19" s="1074"/>
      <c r="U19" s="65"/>
      <c r="V19" s="1191" t="s">
        <v>717</v>
      </c>
      <c r="X19" s="1074"/>
      <c r="Y19" s="65"/>
      <c r="Z19" s="1191" t="s">
        <v>791</v>
      </c>
      <c r="AA19" s="1218">
        <v>53535.103198639692</v>
      </c>
      <c r="AB19" s="53">
        <v>52251.042313185004</v>
      </c>
      <c r="AC19" s="53">
        <v>52242.988136255975</v>
      </c>
      <c r="AD19" s="53">
        <v>51553.322982680489</v>
      </c>
      <c r="AE19" s="53">
        <v>52556.983479094866</v>
      </c>
      <c r="AF19" s="53">
        <v>53670.454097699425</v>
      </c>
      <c r="AG19" s="53">
        <v>53466.404894639854</v>
      </c>
      <c r="AH19" s="53">
        <v>48571.011283200118</v>
      </c>
      <c r="AI19" s="53">
        <v>46826.918817640937</v>
      </c>
      <c r="AJ19" s="53">
        <v>46328.140557515711</v>
      </c>
      <c r="AK19" s="53">
        <v>44371.162086129632</v>
      </c>
      <c r="AL19" s="53">
        <v>43979.793411583029</v>
      </c>
      <c r="AM19" s="53">
        <v>44331.093163837802</v>
      </c>
      <c r="AN19" s="53">
        <v>43256.756061623215</v>
      </c>
      <c r="AO19" s="53">
        <v>42653.05185204577</v>
      </c>
      <c r="AP19" s="53">
        <v>40515.326528158592</v>
      </c>
      <c r="AQ19" s="53">
        <v>38890.683780478394</v>
      </c>
      <c r="AR19" s="53">
        <v>36183.790044757356</v>
      </c>
      <c r="AS19" s="53">
        <v>31684.686543244956</v>
      </c>
      <c r="AT19" s="53">
        <v>30949.530189689583</v>
      </c>
      <c r="AU19" s="53">
        <v>30888.79553515782</v>
      </c>
      <c r="AV19" s="53">
        <v>33413.985673393443</v>
      </c>
      <c r="AW19" s="53">
        <v>32191.980033820015</v>
      </c>
      <c r="AX19" s="53">
        <v>30086.378468546172</v>
      </c>
      <c r="AY19" s="53">
        <v>28886.105600831721</v>
      </c>
      <c r="AZ19" s="53">
        <v>28653.500956236119</v>
      </c>
      <c r="BA19" s="53">
        <v>27558.757531113861</v>
      </c>
      <c r="BB19" s="53">
        <v>27453.059301613714</v>
      </c>
      <c r="BC19" s="53">
        <v>27678.485403824394</v>
      </c>
      <c r="BD19" s="53">
        <v>26234.400101476323</v>
      </c>
      <c r="BE19" s="53">
        <v>25947.422135935823</v>
      </c>
      <c r="BF19" s="53">
        <v>26683.391600137435</v>
      </c>
      <c r="BG19" s="1243">
        <v>26305.735800950613</v>
      </c>
      <c r="BH19" s="1243">
        <v>24740.419215945123</v>
      </c>
      <c r="BI19" s="1653" t="s">
        <v>801</v>
      </c>
      <c r="BJ19" s="54" t="s">
        <v>324</v>
      </c>
      <c r="BK19" s="41"/>
      <c r="BL19" s="41"/>
    </row>
    <row r="20" spans="20:64" ht="15" customHeight="1">
      <c r="T20" s="1074"/>
      <c r="U20" s="42" t="s">
        <v>158</v>
      </c>
      <c r="V20" s="1190"/>
      <c r="X20" s="1074"/>
      <c r="Y20" s="42" t="s">
        <v>318</v>
      </c>
      <c r="Z20" s="1190"/>
      <c r="AA20" s="607">
        <v>202140.11534103067</v>
      </c>
      <c r="AB20" s="51">
        <v>213934.08222977704</v>
      </c>
      <c r="AC20" s="51">
        <v>220526.06623127253</v>
      </c>
      <c r="AD20" s="51">
        <v>224286.24647361104</v>
      </c>
      <c r="AE20" s="51">
        <v>233490.66505129787</v>
      </c>
      <c r="AF20" s="51">
        <v>242797.01264033676</v>
      </c>
      <c r="AG20" s="51">
        <v>249560.89382832177</v>
      </c>
      <c r="AH20" s="51">
        <v>251337.87863106074</v>
      </c>
      <c r="AI20" s="51">
        <v>249460.66525977172</v>
      </c>
      <c r="AJ20" s="51">
        <v>253558.61703050177</v>
      </c>
      <c r="AK20" s="51">
        <v>253090.58953046464</v>
      </c>
      <c r="AL20" s="51">
        <v>257239.62102595167</v>
      </c>
      <c r="AM20" s="51">
        <v>253573.25023016124</v>
      </c>
      <c r="AN20" s="51">
        <v>249533.22677876052</v>
      </c>
      <c r="AO20" s="51">
        <v>243582.04554075835</v>
      </c>
      <c r="AP20" s="51">
        <v>238065.17075890163</v>
      </c>
      <c r="AQ20" s="51">
        <v>235338.10885729676</v>
      </c>
      <c r="AR20" s="51">
        <v>232541.02855571153</v>
      </c>
      <c r="AS20" s="51">
        <v>224864.80483726814</v>
      </c>
      <c r="AT20" s="51">
        <v>221558.7924529005</v>
      </c>
      <c r="AU20" s="51">
        <v>221968.63067432618</v>
      </c>
      <c r="AV20" s="51">
        <v>217137.95480887167</v>
      </c>
      <c r="AW20" s="51">
        <v>218004.14655659714</v>
      </c>
      <c r="AX20" s="51">
        <v>215114.76391054285</v>
      </c>
      <c r="AY20" s="51">
        <v>210150.0954674939</v>
      </c>
      <c r="AZ20" s="51">
        <v>208875.29650901878</v>
      </c>
      <c r="BA20" s="51">
        <v>207066.93562881084</v>
      </c>
      <c r="BB20" s="51">
        <v>205304.807153998</v>
      </c>
      <c r="BC20" s="51">
        <v>202857.89656711224</v>
      </c>
      <c r="BD20" s="51">
        <v>198757.41102765076</v>
      </c>
      <c r="BE20" s="51">
        <v>176575.50910079174</v>
      </c>
      <c r="BF20" s="51">
        <v>178043.1199409304</v>
      </c>
      <c r="BG20" s="1242">
        <v>184639.99863257859</v>
      </c>
      <c r="BH20" s="1242">
        <v>183564.22175704647</v>
      </c>
      <c r="BI20" s="1265"/>
      <c r="BJ20" s="52"/>
      <c r="BK20" s="41"/>
      <c r="BL20" s="41"/>
    </row>
    <row r="21" spans="20:64" ht="15" customHeight="1">
      <c r="T21" s="1074"/>
      <c r="U21" s="65"/>
      <c r="V21" s="1187" t="s">
        <v>718</v>
      </c>
      <c r="X21" s="1074"/>
      <c r="Y21" s="65"/>
      <c r="Z21" s="1187" t="s">
        <v>792</v>
      </c>
      <c r="AA21" s="1218">
        <v>7162.4137346729703</v>
      </c>
      <c r="AB21" s="53">
        <v>7762.9604814168806</v>
      </c>
      <c r="AC21" s="53">
        <v>8291.4720276213466</v>
      </c>
      <c r="AD21" s="53">
        <v>8688.7643217319237</v>
      </c>
      <c r="AE21" s="53">
        <v>9153.1617710055089</v>
      </c>
      <c r="AF21" s="53">
        <v>10278.290579645151</v>
      </c>
      <c r="AG21" s="53">
        <v>10086.072696871748</v>
      </c>
      <c r="AH21" s="53">
        <v>10744.189447108491</v>
      </c>
      <c r="AI21" s="53">
        <v>10709.474289425118</v>
      </c>
      <c r="AJ21" s="53">
        <v>10531.51751020182</v>
      </c>
      <c r="AK21" s="53">
        <v>10677.130984677187</v>
      </c>
      <c r="AL21" s="53">
        <v>10724.198612064285</v>
      </c>
      <c r="AM21" s="53">
        <v>10933.837362880102</v>
      </c>
      <c r="AN21" s="53">
        <v>11063.17716772301</v>
      </c>
      <c r="AO21" s="53">
        <v>10663.394897683746</v>
      </c>
      <c r="AP21" s="53">
        <v>10798.818155679724</v>
      </c>
      <c r="AQ21" s="53">
        <v>11178.230718591558</v>
      </c>
      <c r="AR21" s="53">
        <v>10875.772003646296</v>
      </c>
      <c r="AS21" s="53">
        <v>10277.138151555278</v>
      </c>
      <c r="AT21" s="53">
        <v>9781.3172932625148</v>
      </c>
      <c r="AU21" s="53">
        <v>9192.9735720128101</v>
      </c>
      <c r="AV21" s="53">
        <v>9001.1970499937906</v>
      </c>
      <c r="AW21" s="53">
        <v>9523.5394943963129</v>
      </c>
      <c r="AX21" s="53">
        <v>10149.054986645211</v>
      </c>
      <c r="AY21" s="53">
        <v>10173.09098063461</v>
      </c>
      <c r="AZ21" s="53">
        <v>10066.904845201447</v>
      </c>
      <c r="BA21" s="53">
        <v>10186.863626035054</v>
      </c>
      <c r="BB21" s="53">
        <v>10399.46119476998</v>
      </c>
      <c r="BC21" s="53">
        <v>10536.957247686007</v>
      </c>
      <c r="BD21" s="53">
        <v>10487.593100724322</v>
      </c>
      <c r="BE21" s="53">
        <v>5237.7937012617331</v>
      </c>
      <c r="BF21" s="53">
        <v>6818.8242979666511</v>
      </c>
      <c r="BG21" s="1243">
        <v>9704.8711491614522</v>
      </c>
      <c r="BH21" s="1243">
        <v>10190.152659559413</v>
      </c>
      <c r="BI21" s="1266"/>
      <c r="BJ21" s="54"/>
      <c r="BK21" s="41"/>
      <c r="BL21" s="41"/>
    </row>
    <row r="22" spans="20:64" ht="15" customHeight="1">
      <c r="T22" s="1074"/>
      <c r="U22" s="65"/>
      <c r="V22" s="1188" t="s">
        <v>719</v>
      </c>
      <c r="X22" s="1074"/>
      <c r="Y22" s="65"/>
      <c r="Z22" s="1188" t="s">
        <v>793</v>
      </c>
      <c r="AA22" s="1218">
        <v>180367.41777436962</v>
      </c>
      <c r="AB22" s="53">
        <v>190960.38547227939</v>
      </c>
      <c r="AC22" s="53">
        <v>197255.97552357099</v>
      </c>
      <c r="AD22" s="53">
        <v>200822.70853634132</v>
      </c>
      <c r="AE22" s="53">
        <v>209292.03805293719</v>
      </c>
      <c r="AF22" s="53">
        <v>217027.51069559573</v>
      </c>
      <c r="AG22" s="53">
        <v>223096.31510490453</v>
      </c>
      <c r="AH22" s="53">
        <v>223144.43942259185</v>
      </c>
      <c r="AI22" s="53">
        <v>223092.04555054998</v>
      </c>
      <c r="AJ22" s="53">
        <v>227489.00426497147</v>
      </c>
      <c r="AK22" s="53">
        <v>226690.22062252247</v>
      </c>
      <c r="AL22" s="53">
        <v>231269.08667851595</v>
      </c>
      <c r="AM22" s="53">
        <v>227281.02151383689</v>
      </c>
      <c r="AN22" s="53">
        <v>223604.30895809902</v>
      </c>
      <c r="AO22" s="53">
        <v>219246.82206863727</v>
      </c>
      <c r="AP22" s="53">
        <v>213605.13339448045</v>
      </c>
      <c r="AQ22" s="53">
        <v>210798.4253166928</v>
      </c>
      <c r="AR22" s="53">
        <v>208846.93045477523</v>
      </c>
      <c r="AS22" s="53">
        <v>202674.06912879273</v>
      </c>
      <c r="AT22" s="53">
        <v>200726.19511171518</v>
      </c>
      <c r="AU22" s="53">
        <v>201457.4073325028</v>
      </c>
      <c r="AV22" s="53">
        <v>197148.11980228606</v>
      </c>
      <c r="AW22" s="53">
        <v>197158.14924598054</v>
      </c>
      <c r="AX22" s="53">
        <v>193437.47224580304</v>
      </c>
      <c r="AY22" s="53">
        <v>188540.56750421596</v>
      </c>
      <c r="AZ22" s="53">
        <v>187640.93616353188</v>
      </c>
      <c r="BA22" s="53">
        <v>185722.7285957493</v>
      </c>
      <c r="BB22" s="53">
        <v>183855.14290445743</v>
      </c>
      <c r="BC22" s="53">
        <v>181292.14115896783</v>
      </c>
      <c r="BD22" s="53">
        <v>177363.09692750068</v>
      </c>
      <c r="BE22" s="53">
        <v>160907.16186403763</v>
      </c>
      <c r="BF22" s="53">
        <v>160348.60642450341</v>
      </c>
      <c r="BG22" s="1243">
        <v>163914.83057543752</v>
      </c>
      <c r="BH22" s="1243">
        <v>163031.0795470016</v>
      </c>
      <c r="BI22" s="1266" t="s">
        <v>462</v>
      </c>
      <c r="BJ22" s="54" t="s">
        <v>1109</v>
      </c>
      <c r="BK22" s="41"/>
      <c r="BL22" s="41"/>
    </row>
    <row r="23" spans="20:64" ht="15" customHeight="1">
      <c r="T23" s="1074"/>
      <c r="U23" s="65"/>
      <c r="V23" s="1188" t="s">
        <v>720</v>
      </c>
      <c r="X23" s="1074"/>
      <c r="Y23" s="65"/>
      <c r="Z23" s="1188" t="s">
        <v>794</v>
      </c>
      <c r="AA23" s="1218">
        <v>935.4023703910384</v>
      </c>
      <c r="AB23" s="53">
        <v>924.73711416675837</v>
      </c>
      <c r="AC23" s="53">
        <v>900.22486958611023</v>
      </c>
      <c r="AD23" s="53">
        <v>851.02964741526978</v>
      </c>
      <c r="AE23" s="53">
        <v>843.00028797963614</v>
      </c>
      <c r="AF23" s="53">
        <v>822.17533400256741</v>
      </c>
      <c r="AG23" s="53">
        <v>810.87375714092957</v>
      </c>
      <c r="AH23" s="53">
        <v>782.43829381819467</v>
      </c>
      <c r="AI23" s="53">
        <v>776.13000214239332</v>
      </c>
      <c r="AJ23" s="53">
        <v>731.20540326174444</v>
      </c>
      <c r="AK23" s="53">
        <v>711.403495518819</v>
      </c>
      <c r="AL23" s="53">
        <v>681.64268984165449</v>
      </c>
      <c r="AM23" s="53">
        <v>670.21021158376595</v>
      </c>
      <c r="AN23" s="53">
        <v>632.22569392365551</v>
      </c>
      <c r="AO23" s="53">
        <v>651.56287742535312</v>
      </c>
      <c r="AP23" s="53">
        <v>647.0677978049041</v>
      </c>
      <c r="AQ23" s="53">
        <v>622.91564507416251</v>
      </c>
      <c r="AR23" s="53">
        <v>626.90617424157449</v>
      </c>
      <c r="AS23" s="53">
        <v>603.68456239706109</v>
      </c>
      <c r="AT23" s="53">
        <v>589.72112820930715</v>
      </c>
      <c r="AU23" s="53">
        <v>573.57841434281033</v>
      </c>
      <c r="AV23" s="53">
        <v>554.49699583701715</v>
      </c>
      <c r="AW23" s="53">
        <v>553.71830274521631</v>
      </c>
      <c r="AX23" s="53">
        <v>539.51131813857171</v>
      </c>
      <c r="AY23" s="53">
        <v>524.14696338831527</v>
      </c>
      <c r="AZ23" s="53">
        <v>522.77335686342576</v>
      </c>
      <c r="BA23" s="53">
        <v>498.77630803433271</v>
      </c>
      <c r="BB23" s="53">
        <v>519.72696757269421</v>
      </c>
      <c r="BC23" s="53">
        <v>491.55360405416951</v>
      </c>
      <c r="BD23" s="53">
        <v>490.15918575036449</v>
      </c>
      <c r="BE23" s="53">
        <v>467.99467910242254</v>
      </c>
      <c r="BF23" s="53">
        <v>448.70877971126208</v>
      </c>
      <c r="BG23" s="1243">
        <v>453.76507977307858</v>
      </c>
      <c r="BH23" s="1243">
        <v>451.30067855071997</v>
      </c>
      <c r="BI23" s="1266"/>
      <c r="BJ23" s="54"/>
      <c r="BK23" s="41"/>
      <c r="BL23" s="41"/>
    </row>
    <row r="24" spans="20:64" ht="15" customHeight="1">
      <c r="T24" s="1074"/>
      <c r="U24" s="65"/>
      <c r="V24" s="1188" t="s">
        <v>721</v>
      </c>
      <c r="X24" s="1074"/>
      <c r="Y24" s="65"/>
      <c r="Z24" s="1188" t="s">
        <v>795</v>
      </c>
      <c r="AA24" s="1218">
        <v>13674.881461597057</v>
      </c>
      <c r="AB24" s="53">
        <v>14285.999161914011</v>
      </c>
      <c r="AC24" s="53">
        <v>14078.393810494077</v>
      </c>
      <c r="AD24" s="53">
        <v>13923.743968122528</v>
      </c>
      <c r="AE24" s="53">
        <v>14202.464939375535</v>
      </c>
      <c r="AF24" s="53">
        <v>14669.036031093345</v>
      </c>
      <c r="AG24" s="53">
        <v>15567.632269404563</v>
      </c>
      <c r="AH24" s="53">
        <v>16666.811467542233</v>
      </c>
      <c r="AI24" s="53">
        <v>14883.015417654216</v>
      </c>
      <c r="AJ24" s="53">
        <v>14806.889852066743</v>
      </c>
      <c r="AK24" s="53">
        <v>15011.83442774618</v>
      </c>
      <c r="AL24" s="53">
        <v>14564.693045529775</v>
      </c>
      <c r="AM24" s="53">
        <v>14688.181141860496</v>
      </c>
      <c r="AN24" s="53">
        <v>14233.514959014825</v>
      </c>
      <c r="AO24" s="53">
        <v>13020.265697011992</v>
      </c>
      <c r="AP24" s="53">
        <v>13014.151410936556</v>
      </c>
      <c r="AQ24" s="53">
        <v>12738.537176938236</v>
      </c>
      <c r="AR24" s="53">
        <v>12191.41992304845</v>
      </c>
      <c r="AS24" s="53">
        <v>11309.91299452308</v>
      </c>
      <c r="AT24" s="53">
        <v>10461.558919713474</v>
      </c>
      <c r="AU24" s="53">
        <v>10744.671355467766</v>
      </c>
      <c r="AV24" s="53">
        <v>10434.140960754787</v>
      </c>
      <c r="AW24" s="53">
        <v>10768.73951347507</v>
      </c>
      <c r="AX24" s="53">
        <v>10988.725359956039</v>
      </c>
      <c r="AY24" s="53">
        <v>10912.290019255028</v>
      </c>
      <c r="AZ24" s="53">
        <v>10644.68214342204</v>
      </c>
      <c r="BA24" s="53">
        <v>10658.567098992145</v>
      </c>
      <c r="BB24" s="53">
        <v>10530.476087197907</v>
      </c>
      <c r="BC24" s="53">
        <v>10537.244556404226</v>
      </c>
      <c r="BD24" s="53">
        <v>10416.561813675389</v>
      </c>
      <c r="BE24" s="53">
        <v>9962.5588563899564</v>
      </c>
      <c r="BF24" s="53">
        <v>10426.980438749082</v>
      </c>
      <c r="BG24" s="1243">
        <v>10566.531828206535</v>
      </c>
      <c r="BH24" s="1243">
        <v>9891.6888719347226</v>
      </c>
      <c r="BI24" s="1266" t="s">
        <v>464</v>
      </c>
      <c r="BJ24" s="54" t="s">
        <v>1109</v>
      </c>
      <c r="BK24" s="41"/>
      <c r="BL24" s="41"/>
    </row>
    <row r="25" spans="20:64" ht="15" customHeight="1">
      <c r="T25" s="1074"/>
      <c r="U25" s="42" t="s">
        <v>359</v>
      </c>
      <c r="V25" s="1190"/>
      <c r="X25" s="1074"/>
      <c r="Y25" s="42" t="s">
        <v>1035</v>
      </c>
      <c r="Z25" s="1190"/>
      <c r="AA25" s="1219">
        <v>158168.03951287467</v>
      </c>
      <c r="AB25" s="1219">
        <v>159402.22705745097</v>
      </c>
      <c r="AC25" s="1219">
        <v>161827.45950272941</v>
      </c>
      <c r="AD25" s="1219">
        <v>168917.63724635754</v>
      </c>
      <c r="AE25" s="1219">
        <v>167449.80686357265</v>
      </c>
      <c r="AF25" s="1219">
        <v>175396.4004245757</v>
      </c>
      <c r="AG25" s="1219">
        <v>174301.37933226521</v>
      </c>
      <c r="AH25" s="1219">
        <v>175183.72446640773</v>
      </c>
      <c r="AI25" s="1219">
        <v>180539.65629295152</v>
      </c>
      <c r="AJ25" s="1219">
        <v>186329.11010300287</v>
      </c>
      <c r="AK25" s="1219">
        <v>190244.62867336953</v>
      </c>
      <c r="AL25" s="1219">
        <v>188888.21891830087</v>
      </c>
      <c r="AM25" s="1219">
        <v>192649.74366403479</v>
      </c>
      <c r="AN25" s="1219">
        <v>188774.47827956721</v>
      </c>
      <c r="AO25" s="1219">
        <v>193567.40941293645</v>
      </c>
      <c r="AP25" s="1219">
        <v>195976.85075690379</v>
      </c>
      <c r="AQ25" s="1219">
        <v>187562.60814959343</v>
      </c>
      <c r="AR25" s="1219">
        <v>178055.39095755568</v>
      </c>
      <c r="AS25" s="1219">
        <v>166556.86648148761</v>
      </c>
      <c r="AT25" s="1219">
        <v>156242.80429737363</v>
      </c>
      <c r="AU25" s="1219">
        <v>156779.60495620396</v>
      </c>
      <c r="AV25" s="1219">
        <v>152653.57306639332</v>
      </c>
      <c r="AW25" s="1219">
        <v>145724.16428829217</v>
      </c>
      <c r="AX25" s="1219">
        <v>149240.57787433008</v>
      </c>
      <c r="AY25" s="1219">
        <v>141873.75509759603</v>
      </c>
      <c r="AZ25" s="1219">
        <v>139082.15056568931</v>
      </c>
      <c r="BA25" s="1219">
        <v>140810.34905180204</v>
      </c>
      <c r="BB25" s="1219">
        <v>144078.71812209149</v>
      </c>
      <c r="BC25" s="1219">
        <v>141886.16735730963</v>
      </c>
      <c r="BD25" s="1219">
        <v>141122.21647662137</v>
      </c>
      <c r="BE25" s="1219">
        <v>140812.3186410325</v>
      </c>
      <c r="BF25" s="1219">
        <v>135339.34184731296</v>
      </c>
      <c r="BG25" s="1219">
        <v>128624.93966341624</v>
      </c>
      <c r="BH25" s="1219">
        <v>121761.59202784384</v>
      </c>
      <c r="BI25" s="1265"/>
      <c r="BJ25" s="52"/>
      <c r="BK25" s="41"/>
      <c r="BL25" s="41"/>
    </row>
    <row r="26" spans="20:64" ht="15" customHeight="1">
      <c r="T26" s="1074"/>
      <c r="U26" s="65"/>
      <c r="V26" s="1188" t="s">
        <v>722</v>
      </c>
      <c r="X26" s="1074"/>
      <c r="Y26" s="65"/>
      <c r="Z26" s="1188" t="s">
        <v>841</v>
      </c>
      <c r="AA26" s="1216">
        <v>79058.660503236475</v>
      </c>
      <c r="AB26" s="47">
        <v>78622.757385571618</v>
      </c>
      <c r="AC26" s="47">
        <v>78049.49109101815</v>
      </c>
      <c r="AD26" s="47">
        <v>82240.808594359609</v>
      </c>
      <c r="AE26" s="47">
        <v>83663.379948534857</v>
      </c>
      <c r="AF26" s="47">
        <v>88196.091002265675</v>
      </c>
      <c r="AG26" s="47">
        <v>83866.452317409188</v>
      </c>
      <c r="AH26" s="47">
        <v>88125.907217580316</v>
      </c>
      <c r="AI26" s="47">
        <v>93481.473094071072</v>
      </c>
      <c r="AJ26" s="47">
        <v>97936.35111441453</v>
      </c>
      <c r="AK26" s="47">
        <v>98165.416267636334</v>
      </c>
      <c r="AL26" s="47">
        <v>99652.411074879492</v>
      </c>
      <c r="AM26" s="47">
        <v>101373.54538767814</v>
      </c>
      <c r="AN26" s="47">
        <v>100951.55686008788</v>
      </c>
      <c r="AO26" s="47">
        <v>105323.08790384588</v>
      </c>
      <c r="AP26" s="47">
        <v>105905.66691381132</v>
      </c>
      <c r="AQ26" s="47">
        <v>102826.86117850346</v>
      </c>
      <c r="AR26" s="47">
        <v>93947.332413347802</v>
      </c>
      <c r="AS26" s="47">
        <v>88833.745404098561</v>
      </c>
      <c r="AT26" s="47">
        <v>75735.001147565999</v>
      </c>
      <c r="AU26" s="47">
        <v>74762.97372068328</v>
      </c>
      <c r="AV26" s="47">
        <v>73607.387791990492</v>
      </c>
      <c r="AW26" s="47">
        <v>66911.308611228611</v>
      </c>
      <c r="AX26" s="47">
        <v>74149.142208239733</v>
      </c>
      <c r="AY26" s="47">
        <v>69134.854677543291</v>
      </c>
      <c r="AZ26" s="47">
        <v>66979.785915902088</v>
      </c>
      <c r="BA26" s="47">
        <v>67218.794291137019</v>
      </c>
      <c r="BB26" s="47">
        <v>67939.608639685117</v>
      </c>
      <c r="BC26" s="47">
        <v>74095.305013859179</v>
      </c>
      <c r="BD26" s="47">
        <v>70195.500208497309</v>
      </c>
      <c r="BE26" s="47">
        <v>66483.327155843857</v>
      </c>
      <c r="BF26" s="47">
        <v>67352.680265731236</v>
      </c>
      <c r="BG26" s="1240">
        <v>62349.933109148988</v>
      </c>
      <c r="BH26" s="1240">
        <v>58632.787378640947</v>
      </c>
      <c r="BI26" s="1650" t="s">
        <v>801</v>
      </c>
      <c r="BJ26" s="48" t="s">
        <v>324</v>
      </c>
      <c r="BK26" s="41"/>
      <c r="BL26" s="41"/>
    </row>
    <row r="27" spans="20:64" ht="15" customHeight="1">
      <c r="T27" s="1074"/>
      <c r="U27" s="65"/>
      <c r="V27" s="1188" t="s">
        <v>723</v>
      </c>
      <c r="X27" s="1074"/>
      <c r="Y27" s="65"/>
      <c r="Z27" s="1188" t="s">
        <v>796</v>
      </c>
      <c r="AA27" s="1216">
        <v>58167.167508504077</v>
      </c>
      <c r="AB27" s="47">
        <v>59301.332402088723</v>
      </c>
      <c r="AC27" s="47">
        <v>62218.053306693371</v>
      </c>
      <c r="AD27" s="47">
        <v>65643.249734996367</v>
      </c>
      <c r="AE27" s="47">
        <v>63833.413322368244</v>
      </c>
      <c r="AF27" s="47">
        <v>67477.227735701628</v>
      </c>
      <c r="AG27" s="47">
        <v>69880.366957828868</v>
      </c>
      <c r="AH27" s="47">
        <v>66730.205120783314</v>
      </c>
      <c r="AI27" s="47">
        <v>66775.264262267563</v>
      </c>
      <c r="AJ27" s="47">
        <v>68588.834743351952</v>
      </c>
      <c r="AK27" s="47">
        <v>72226.24200626128</v>
      </c>
      <c r="AL27" s="47">
        <v>68553.135738847646</v>
      </c>
      <c r="AM27" s="47">
        <v>71334.893190037052</v>
      </c>
      <c r="AN27" s="47">
        <v>67914.862135508389</v>
      </c>
      <c r="AO27" s="47">
        <v>68006.409833997881</v>
      </c>
      <c r="AP27" s="47">
        <v>70395.478550084474</v>
      </c>
      <c r="AQ27" s="47">
        <v>66123.070259378146</v>
      </c>
      <c r="AR27" s="47">
        <v>65403.902026637894</v>
      </c>
      <c r="AS27" s="47">
        <v>61704.132512039883</v>
      </c>
      <c r="AT27" s="47">
        <v>61350.897200800668</v>
      </c>
      <c r="AU27" s="47">
        <v>64216.941912273163</v>
      </c>
      <c r="AV27" s="47">
        <v>62540.928568696123</v>
      </c>
      <c r="AW27" s="47">
        <v>62626.438217539071</v>
      </c>
      <c r="AX27" s="47">
        <v>60319.27447058422</v>
      </c>
      <c r="AY27" s="47">
        <v>58013.755532842843</v>
      </c>
      <c r="AZ27" s="47">
        <v>55391.50902658113</v>
      </c>
      <c r="BA27" s="47">
        <v>55711.740759276734</v>
      </c>
      <c r="BB27" s="47">
        <v>59259.947954539704</v>
      </c>
      <c r="BC27" s="47">
        <v>52156.305071909723</v>
      </c>
      <c r="BD27" s="47">
        <v>53360.723810031515</v>
      </c>
      <c r="BE27" s="47">
        <v>55802.956751216458</v>
      </c>
      <c r="BF27" s="47">
        <v>51569.396488135113</v>
      </c>
      <c r="BG27" s="1240">
        <v>49641.457715965364</v>
      </c>
      <c r="BH27" s="1240">
        <v>46383.369708271523</v>
      </c>
      <c r="BI27" s="1264"/>
      <c r="BJ27" s="48"/>
      <c r="BK27" s="41"/>
      <c r="BL27" s="41"/>
    </row>
    <row r="28" spans="20:64" ht="15" customHeight="1" thickBot="1">
      <c r="T28" s="1074"/>
      <c r="U28" s="65"/>
      <c r="V28" s="1188" t="s">
        <v>724</v>
      </c>
      <c r="X28" s="1074"/>
      <c r="Y28" s="65"/>
      <c r="Z28" s="1188" t="s">
        <v>1036</v>
      </c>
      <c r="AA28" s="1220">
        <v>20942.211501134112</v>
      </c>
      <c r="AB28" s="55">
        <v>21478.137269790641</v>
      </c>
      <c r="AC28" s="55">
        <v>21559.915105017895</v>
      </c>
      <c r="AD28" s="55">
        <v>21033.578917001578</v>
      </c>
      <c r="AE28" s="55">
        <v>19953.013592669537</v>
      </c>
      <c r="AF28" s="55">
        <v>19723.081686608399</v>
      </c>
      <c r="AG28" s="55">
        <v>20554.56005702716</v>
      </c>
      <c r="AH28" s="55">
        <v>20327.612128044097</v>
      </c>
      <c r="AI28" s="55">
        <v>20282.918936612878</v>
      </c>
      <c r="AJ28" s="55">
        <v>19803.92424523638</v>
      </c>
      <c r="AK28" s="55">
        <v>19852.970399471931</v>
      </c>
      <c r="AL28" s="55">
        <v>20682.672104573747</v>
      </c>
      <c r="AM28" s="55">
        <v>19941.305086319597</v>
      </c>
      <c r="AN28" s="55">
        <v>19908.05928397095</v>
      </c>
      <c r="AO28" s="55">
        <v>20237.911675092673</v>
      </c>
      <c r="AP28" s="55">
        <v>19675.705293007974</v>
      </c>
      <c r="AQ28" s="55">
        <v>18612.676711711825</v>
      </c>
      <c r="AR28" s="55">
        <v>18704.156517569976</v>
      </c>
      <c r="AS28" s="55">
        <v>16018.988565349171</v>
      </c>
      <c r="AT28" s="55">
        <v>19156.90594900697</v>
      </c>
      <c r="AU28" s="55">
        <v>17799.68932324753</v>
      </c>
      <c r="AV28" s="55">
        <v>16505.256705706706</v>
      </c>
      <c r="AW28" s="55">
        <v>16186.417459524509</v>
      </c>
      <c r="AX28" s="55">
        <v>14772.161195506151</v>
      </c>
      <c r="AY28" s="55">
        <v>14725.144887209904</v>
      </c>
      <c r="AZ28" s="55">
        <v>16710.855623206087</v>
      </c>
      <c r="BA28" s="55">
        <v>17879.814001388306</v>
      </c>
      <c r="BB28" s="55">
        <v>16879.161527866683</v>
      </c>
      <c r="BC28" s="55">
        <v>15634.557271540743</v>
      </c>
      <c r="BD28" s="55">
        <v>17565.992458092533</v>
      </c>
      <c r="BE28" s="55">
        <v>18526.034733972177</v>
      </c>
      <c r="BF28" s="55">
        <v>16417.265093446611</v>
      </c>
      <c r="BG28" s="1244">
        <v>16633.548838301882</v>
      </c>
      <c r="BH28" s="1244">
        <v>16745.434940931369</v>
      </c>
      <c r="BI28" s="1267"/>
      <c r="BJ28" s="56"/>
      <c r="BK28" s="41"/>
      <c r="BL28" s="41"/>
    </row>
    <row r="29" spans="20:64" ht="15" customHeight="1" thickBot="1">
      <c r="T29" s="38" t="s">
        <v>394</v>
      </c>
      <c r="U29" s="57"/>
      <c r="V29" s="1192"/>
      <c r="X29" s="38" t="s">
        <v>323</v>
      </c>
      <c r="Y29" s="57"/>
      <c r="Z29" s="1192"/>
      <c r="AA29" s="1221">
        <v>202.72285482882239</v>
      </c>
      <c r="AB29" s="58">
        <v>218.50608024518368</v>
      </c>
      <c r="AC29" s="58">
        <v>210.14458848593259</v>
      </c>
      <c r="AD29" s="58">
        <v>215.58831043862921</v>
      </c>
      <c r="AE29" s="58">
        <v>236.61162680889748</v>
      </c>
      <c r="AF29" s="58">
        <v>526.44129915563587</v>
      </c>
      <c r="AG29" s="58">
        <v>576.21910161581957</v>
      </c>
      <c r="AH29" s="58">
        <v>587.91711809195635</v>
      </c>
      <c r="AI29" s="58">
        <v>508.69782632981946</v>
      </c>
      <c r="AJ29" s="58">
        <v>551.7995360053792</v>
      </c>
      <c r="AK29" s="58">
        <v>527.25391565688074</v>
      </c>
      <c r="AL29" s="58">
        <v>564.22571906362589</v>
      </c>
      <c r="AM29" s="58">
        <v>544.91038238393355</v>
      </c>
      <c r="AN29" s="58">
        <v>525.52950315381634</v>
      </c>
      <c r="AO29" s="58">
        <v>499.28187812142323</v>
      </c>
      <c r="AP29" s="58">
        <v>531.98536431599553</v>
      </c>
      <c r="AQ29" s="58">
        <v>580.08425778946469</v>
      </c>
      <c r="AR29" s="58">
        <v>644.02664424886245</v>
      </c>
      <c r="AS29" s="58">
        <v>592.6430261248131</v>
      </c>
      <c r="AT29" s="58">
        <v>527.23038990473628</v>
      </c>
      <c r="AU29" s="58">
        <v>499.87031048436074</v>
      </c>
      <c r="AV29" s="58">
        <v>502.8624047469209</v>
      </c>
      <c r="AW29" s="58">
        <v>514.80838462414954</v>
      </c>
      <c r="AX29" s="58">
        <v>461.56340913357639</v>
      </c>
      <c r="AY29" s="58">
        <v>470.07403455972462</v>
      </c>
      <c r="AZ29" s="58">
        <v>445.70528622436433</v>
      </c>
      <c r="BA29" s="58">
        <v>479.21730893602131</v>
      </c>
      <c r="BB29" s="58">
        <v>459.13778534966406</v>
      </c>
      <c r="BC29" s="58">
        <v>446.84373331101244</v>
      </c>
      <c r="BD29" s="58">
        <v>404.41012535168483</v>
      </c>
      <c r="BE29" s="58">
        <v>408.34472492056648</v>
      </c>
      <c r="BF29" s="58">
        <v>373.64110448559467</v>
      </c>
      <c r="BG29" s="1245">
        <v>349.0003413598713</v>
      </c>
      <c r="BH29" s="1245">
        <v>335.66362333265909</v>
      </c>
      <c r="BI29" s="1268"/>
      <c r="BJ29" s="59"/>
      <c r="BK29" s="41"/>
      <c r="BL29" s="41"/>
    </row>
    <row r="30" spans="20:64" ht="15" customHeight="1">
      <c r="T30" s="38" t="s">
        <v>343</v>
      </c>
      <c r="U30" s="60"/>
      <c r="V30" s="1193"/>
      <c r="X30" s="38" t="s">
        <v>344</v>
      </c>
      <c r="Y30" s="60"/>
      <c r="Z30" s="1193"/>
      <c r="AA30" s="1222">
        <f t="shared" ref="AA30:BH30" si="6">SUM(AA31,AA32,AA33:AA35)</f>
        <v>65178.266643491886</v>
      </c>
      <c r="AB30" s="61">
        <f t="shared" si="6"/>
        <v>66488.177132629964</v>
      </c>
      <c r="AC30" s="61">
        <f t="shared" si="6"/>
        <v>66472.204804766225</v>
      </c>
      <c r="AD30" s="61">
        <f t="shared" si="6"/>
        <v>65184.712067559791</v>
      </c>
      <c r="AE30" s="61">
        <f t="shared" si="6"/>
        <v>66886.258860143498</v>
      </c>
      <c r="AF30" s="61">
        <f t="shared" si="6"/>
        <v>67190.41688705892</v>
      </c>
      <c r="AG30" s="61">
        <f t="shared" si="6"/>
        <v>67781.290785393605</v>
      </c>
      <c r="AH30" s="61">
        <f t="shared" si="6"/>
        <v>65268.885992276773</v>
      </c>
      <c r="AI30" s="61">
        <f t="shared" si="6"/>
        <v>59219.173366100258</v>
      </c>
      <c r="AJ30" s="61">
        <f t="shared" si="6"/>
        <v>59591.494269262868</v>
      </c>
      <c r="AK30" s="61">
        <f t="shared" si="6"/>
        <v>60117.859808705864</v>
      </c>
      <c r="AL30" s="61">
        <f t="shared" si="6"/>
        <v>58863.699719224081</v>
      </c>
      <c r="AM30" s="61">
        <f t="shared" si="6"/>
        <v>56540.326104107684</v>
      </c>
      <c r="AN30" s="61">
        <f t="shared" si="6"/>
        <v>55944.100075474293</v>
      </c>
      <c r="AO30" s="61">
        <f t="shared" si="6"/>
        <v>55935.234905087127</v>
      </c>
      <c r="AP30" s="61">
        <f t="shared" si="6"/>
        <v>57043.434739404169</v>
      </c>
      <c r="AQ30" s="61">
        <f t="shared" si="6"/>
        <v>57304.989143110812</v>
      </c>
      <c r="AR30" s="61">
        <f t="shared" si="6"/>
        <v>56493.228253818495</v>
      </c>
      <c r="AS30" s="61">
        <f t="shared" si="6"/>
        <v>52138.721078612762</v>
      </c>
      <c r="AT30" s="61">
        <f t="shared" si="6"/>
        <v>46705.320648911431</v>
      </c>
      <c r="AU30" s="61">
        <f t="shared" si="6"/>
        <v>47822.93831416282</v>
      </c>
      <c r="AV30" s="61">
        <f t="shared" si="6"/>
        <v>47537.799188604804</v>
      </c>
      <c r="AW30" s="61">
        <f t="shared" si="6"/>
        <v>47720.2899244117</v>
      </c>
      <c r="AX30" s="61">
        <f t="shared" si="6"/>
        <v>49442.97114494093</v>
      </c>
      <c r="AY30" s="61">
        <f t="shared" si="6"/>
        <v>48905.778333295333</v>
      </c>
      <c r="AZ30" s="61">
        <f t="shared" si="6"/>
        <v>47571.842262526567</v>
      </c>
      <c r="BA30" s="61">
        <f t="shared" si="6"/>
        <v>47179.720271577287</v>
      </c>
      <c r="BB30" s="61">
        <f t="shared" si="6"/>
        <v>47939.341747216968</v>
      </c>
      <c r="BC30" s="61">
        <f t="shared" si="6"/>
        <v>47216.473347228566</v>
      </c>
      <c r="BD30" s="61">
        <f t="shared" si="6"/>
        <v>45559.922045201936</v>
      </c>
      <c r="BE30" s="61">
        <f t="shared" si="6"/>
        <v>42602.829086688624</v>
      </c>
      <c r="BF30" s="61">
        <f t="shared" si="6"/>
        <v>44061.866888786695</v>
      </c>
      <c r="BG30" s="1246">
        <f t="shared" si="6"/>
        <v>41115.512151993396</v>
      </c>
      <c r="BH30" s="1246">
        <f t="shared" si="6"/>
        <v>38579.477680706448</v>
      </c>
      <c r="BI30" s="1269"/>
      <c r="BJ30" s="62"/>
      <c r="BK30" s="41"/>
      <c r="BL30" s="41"/>
    </row>
    <row r="31" spans="20:64" ht="15" customHeight="1">
      <c r="T31" s="1074"/>
      <c r="U31" s="66" t="s">
        <v>395</v>
      </c>
      <c r="V31" s="1195"/>
      <c r="X31" s="1074"/>
      <c r="Y31" s="66" t="s">
        <v>1037</v>
      </c>
      <c r="Z31" s="1195"/>
      <c r="AA31" s="1511">
        <v>48713.799951557143</v>
      </c>
      <c r="AB31" s="1511">
        <v>50055.727509006254</v>
      </c>
      <c r="AC31" s="1511">
        <v>50515.742177053216</v>
      </c>
      <c r="AD31" s="1511">
        <v>49824.560488012197</v>
      </c>
      <c r="AE31" s="1511">
        <v>50822.750362904619</v>
      </c>
      <c r="AF31" s="1511">
        <v>50688.531077973988</v>
      </c>
      <c r="AG31" s="1511">
        <v>51044.127701300742</v>
      </c>
      <c r="AH31" s="1511">
        <v>48409.229513127852</v>
      </c>
      <c r="AI31" s="1511">
        <v>43437.701232996616</v>
      </c>
      <c r="AJ31" s="1511">
        <v>43162.221354085559</v>
      </c>
      <c r="AK31" s="1511">
        <v>43487.276922285935</v>
      </c>
      <c r="AL31" s="1511">
        <v>42501.923029075173</v>
      </c>
      <c r="AM31" s="1511">
        <v>40225.138974983514</v>
      </c>
      <c r="AN31" s="1511">
        <v>40022.706637526935</v>
      </c>
      <c r="AO31" s="1511">
        <v>39745.124832842463</v>
      </c>
      <c r="AP31" s="1511">
        <v>41111.508723424922</v>
      </c>
      <c r="AQ31" s="1511">
        <v>41069.217387605189</v>
      </c>
      <c r="AR31" s="1511">
        <v>40094.300578232018</v>
      </c>
      <c r="AS31" s="1511">
        <v>37327.809573850856</v>
      </c>
      <c r="AT31" s="1511">
        <v>32651.320523922066</v>
      </c>
      <c r="AU31" s="1511">
        <v>32676.031698858231</v>
      </c>
      <c r="AV31" s="1511">
        <v>32983.411629760099</v>
      </c>
      <c r="AW31" s="1511">
        <v>33594.961899891277</v>
      </c>
      <c r="AX31" s="1511">
        <v>34930.311560817281</v>
      </c>
      <c r="AY31" s="1511">
        <v>34678.091525374628</v>
      </c>
      <c r="AZ31" s="1511">
        <v>33528.331890682399</v>
      </c>
      <c r="BA31" s="1511">
        <v>33431.599708774542</v>
      </c>
      <c r="BB31" s="1511">
        <v>33948.521332946191</v>
      </c>
      <c r="BC31" s="1511">
        <v>33571.283613378429</v>
      </c>
      <c r="BD31" s="1511">
        <v>32231.805069421283</v>
      </c>
      <c r="BE31" s="1511">
        <v>30704.635742564144</v>
      </c>
      <c r="BF31" s="1511">
        <v>31086.153924131802</v>
      </c>
      <c r="BG31" s="1511">
        <v>28926.600285414388</v>
      </c>
      <c r="BH31" s="1511">
        <v>26839.122069135439</v>
      </c>
      <c r="BI31" s="1271"/>
      <c r="BJ31" s="68"/>
    </row>
    <row r="32" spans="20:64" ht="15" customHeight="1">
      <c r="T32" s="1074"/>
      <c r="U32" s="76" t="s">
        <v>370</v>
      </c>
      <c r="V32" s="1194"/>
      <c r="X32" s="1074"/>
      <c r="Y32" s="76" t="s">
        <v>374</v>
      </c>
      <c r="Z32" s="1194"/>
      <c r="AA32" s="1512">
        <v>6046.5321394566863</v>
      </c>
      <c r="AB32" s="1512">
        <v>6050.7391618907741</v>
      </c>
      <c r="AC32" s="1512">
        <v>5855.4155222932541</v>
      </c>
      <c r="AD32" s="1512">
        <v>5424.8104805551984</v>
      </c>
      <c r="AE32" s="1512">
        <v>5840.5414848882592</v>
      </c>
      <c r="AF32" s="1512">
        <v>6018.9490719316391</v>
      </c>
      <c r="AG32" s="1512">
        <v>6025.1120702482795</v>
      </c>
      <c r="AH32" s="1512">
        <v>6108.0440153068812</v>
      </c>
      <c r="AI32" s="1512">
        <v>5498.0254197827926</v>
      </c>
      <c r="AJ32" s="1512">
        <v>6063.1311695055556</v>
      </c>
      <c r="AK32" s="1512">
        <v>5924.2655957328298</v>
      </c>
      <c r="AL32" s="1512">
        <v>5561.4055448113222</v>
      </c>
      <c r="AM32" s="1512">
        <v>5545.3196467717898</v>
      </c>
      <c r="AN32" s="1512">
        <v>5412.6329361449652</v>
      </c>
      <c r="AO32" s="1512">
        <v>5496.3049712070424</v>
      </c>
      <c r="AP32" s="1512">
        <v>5170.4012403243996</v>
      </c>
      <c r="AQ32" s="1512">
        <v>5250.8475229868127</v>
      </c>
      <c r="AR32" s="1512">
        <v>5336.2116022462542</v>
      </c>
      <c r="AS32" s="1512">
        <v>4473.1761549145422</v>
      </c>
      <c r="AT32" s="1512">
        <v>4336.4519135445926</v>
      </c>
      <c r="AU32" s="1512">
        <v>4819.0751039190191</v>
      </c>
      <c r="AV32" s="1512">
        <v>4490.2484055430823</v>
      </c>
      <c r="AW32" s="1512">
        <v>4071.0018397573604</v>
      </c>
      <c r="AX32" s="1512">
        <v>4177.1312653515224</v>
      </c>
      <c r="AY32" s="1512">
        <v>4077.7717016032366</v>
      </c>
      <c r="AZ32" s="1512">
        <v>3967.3905253050571</v>
      </c>
      <c r="BA32" s="1512">
        <v>3618.1989803633692</v>
      </c>
      <c r="BB32" s="1512">
        <v>3808.8858414041229</v>
      </c>
      <c r="BC32" s="1512">
        <v>3555.5165291371413</v>
      </c>
      <c r="BD32" s="1512">
        <v>3709.8775602584878</v>
      </c>
      <c r="BE32" s="1512">
        <v>3075.4707525081408</v>
      </c>
      <c r="BF32" s="1512">
        <v>3752.6644970678194</v>
      </c>
      <c r="BG32" s="1512">
        <v>3420.5620198929505</v>
      </c>
      <c r="BH32" s="1512">
        <v>3182.9449699446041</v>
      </c>
      <c r="BI32" s="1270"/>
      <c r="BJ32" s="63"/>
    </row>
    <row r="33" spans="20:62" ht="15" customHeight="1">
      <c r="T33" s="1307"/>
      <c r="U33" s="76" t="s">
        <v>619</v>
      </c>
      <c r="V33" s="1194"/>
      <c r="X33" s="1307"/>
      <c r="Y33" s="76" t="s">
        <v>426</v>
      </c>
      <c r="Z33" s="1194"/>
      <c r="AA33" s="1512">
        <v>7291.915390772615</v>
      </c>
      <c r="AB33" s="1513">
        <v>7146.2683935530358</v>
      </c>
      <c r="AC33" s="1513">
        <v>6857.0325806033115</v>
      </c>
      <c r="AD33" s="1513">
        <v>6721.5437435466529</v>
      </c>
      <c r="AE33" s="1513">
        <v>6734.715549927414</v>
      </c>
      <c r="AF33" s="1513">
        <v>6934.8693436402045</v>
      </c>
      <c r="AG33" s="1513">
        <v>6961.7470675153536</v>
      </c>
      <c r="AH33" s="1513">
        <v>6933.0550566879692</v>
      </c>
      <c r="AI33" s="1513">
        <v>6645.6791620745325</v>
      </c>
      <c r="AJ33" s="1513">
        <v>6579.1671999380887</v>
      </c>
      <c r="AK33" s="1513">
        <v>6868.788005630905</v>
      </c>
      <c r="AL33" s="1513">
        <v>6905.4541855198513</v>
      </c>
      <c r="AM33" s="1513">
        <v>6769.6024972655568</v>
      </c>
      <c r="AN33" s="1513">
        <v>6541.266540862217</v>
      </c>
      <c r="AO33" s="1513">
        <v>6648.0376678722487</v>
      </c>
      <c r="AP33" s="1513">
        <v>6679.9189014638569</v>
      </c>
      <c r="AQ33" s="1513">
        <v>6738.0902715798866</v>
      </c>
      <c r="AR33" s="1513">
        <v>6842.3843609696351</v>
      </c>
      <c r="AS33" s="1513">
        <v>6418.765218714525</v>
      </c>
      <c r="AT33" s="1513">
        <v>5759.9277441809072</v>
      </c>
      <c r="AU33" s="1513">
        <v>6368.0951760737253</v>
      </c>
      <c r="AV33" s="1513">
        <v>6172.6167854647665</v>
      </c>
      <c r="AW33" s="1513">
        <v>6267.8100894465824</v>
      </c>
      <c r="AX33" s="1513">
        <v>6396.5658012495514</v>
      </c>
      <c r="AY33" s="1513">
        <v>6312.2780579273285</v>
      </c>
      <c r="AZ33" s="1513">
        <v>6098.5824787502133</v>
      </c>
      <c r="BA33" s="1513">
        <v>6021.4248259002661</v>
      </c>
      <c r="BB33" s="1513">
        <v>5934.3023872740705</v>
      </c>
      <c r="BC33" s="1513">
        <v>5810.2614054390242</v>
      </c>
      <c r="BD33" s="1513">
        <v>5488.9210124854344</v>
      </c>
      <c r="BE33" s="1513">
        <v>5051.2431344175584</v>
      </c>
      <c r="BF33" s="1513">
        <v>5424.8457868233982</v>
      </c>
      <c r="BG33" s="1514">
        <v>5173.4981053792599</v>
      </c>
      <c r="BH33" s="1514">
        <v>5028.1087316400508</v>
      </c>
      <c r="BI33" s="1270"/>
      <c r="BJ33" s="63"/>
    </row>
    <row r="34" spans="20:62" ht="15" customHeight="1">
      <c r="T34" s="1307"/>
      <c r="U34" s="76" t="s">
        <v>396</v>
      </c>
      <c r="V34" s="1194"/>
      <c r="X34" s="1307"/>
      <c r="Y34" s="76" t="s">
        <v>405</v>
      </c>
      <c r="Z34" s="1194"/>
      <c r="AA34" s="1512">
        <v>2245.6814106802035</v>
      </c>
      <c r="AB34" s="1513">
        <v>2344.7390199560305</v>
      </c>
      <c r="AC34" s="1513">
        <v>2322.6304007198523</v>
      </c>
      <c r="AD34" s="1513">
        <v>2303.723622903889</v>
      </c>
      <c r="AE34" s="1513">
        <v>2541.5874087288621</v>
      </c>
      <c r="AF34" s="1513">
        <v>2586.0979263812847</v>
      </c>
      <c r="AG34" s="1513">
        <v>2755.8229729642217</v>
      </c>
      <c r="AH34" s="1513">
        <v>2840.1315651568775</v>
      </c>
      <c r="AI34" s="1513">
        <v>2693.8274654909169</v>
      </c>
      <c r="AJ34" s="1513">
        <v>2846.4867915912992</v>
      </c>
      <c r="AK34" s="1513">
        <v>2897.5841797258527</v>
      </c>
      <c r="AL34" s="1513">
        <v>2962.4900559608604</v>
      </c>
      <c r="AM34" s="1513">
        <v>3097.6935883773804</v>
      </c>
      <c r="AN34" s="1513">
        <v>3048.0369135398491</v>
      </c>
      <c r="AO34" s="1513">
        <v>3125.8475503368459</v>
      </c>
      <c r="AP34" s="1513">
        <v>3130.5014556446718</v>
      </c>
      <c r="AQ34" s="1513">
        <v>3296.7839317200273</v>
      </c>
      <c r="AR34" s="1513">
        <v>3261.502931667641</v>
      </c>
      <c r="AS34" s="1513">
        <v>2980.6360023274638</v>
      </c>
      <c r="AT34" s="1513">
        <v>3091.9880121381075</v>
      </c>
      <c r="AU34" s="1513">
        <v>3031.6862883118506</v>
      </c>
      <c r="AV34" s="1513">
        <v>2950.7785438368592</v>
      </c>
      <c r="AW34" s="1513">
        <v>2837.6005443164804</v>
      </c>
      <c r="AX34" s="1513">
        <v>2963.2262275225717</v>
      </c>
      <c r="AY34" s="1513">
        <v>2834.413961390142</v>
      </c>
      <c r="AZ34" s="1513">
        <v>2960.1691397889008</v>
      </c>
      <c r="BA34" s="1513">
        <v>3067.7373905391114</v>
      </c>
      <c r="BB34" s="1513">
        <v>3188.8744255925794</v>
      </c>
      <c r="BC34" s="1513">
        <v>3231.5553942739757</v>
      </c>
      <c r="BD34" s="1513">
        <v>3127.222444396728</v>
      </c>
      <c r="BE34" s="1513">
        <v>2831.4939297987776</v>
      </c>
      <c r="BF34" s="1513">
        <v>2834.7349179636776</v>
      </c>
      <c r="BG34" s="1514">
        <v>2654.1521266971972</v>
      </c>
      <c r="BH34" s="1514">
        <v>2592.060320032353</v>
      </c>
      <c r="BI34" s="1270"/>
      <c r="BJ34" s="63"/>
    </row>
    <row r="35" spans="20:62" ht="15" customHeight="1" thickBot="1">
      <c r="T35" s="1515"/>
      <c r="U35" s="69" t="s">
        <v>628</v>
      </c>
      <c r="V35" s="1196"/>
      <c r="X35" s="1515"/>
      <c r="Y35" s="69" t="s">
        <v>622</v>
      </c>
      <c r="Z35" s="1196"/>
      <c r="AA35" s="1516">
        <v>880.337751025236</v>
      </c>
      <c r="AB35" s="1517">
        <v>890.70304822387254</v>
      </c>
      <c r="AC35" s="1517">
        <v>921.38412409658747</v>
      </c>
      <c r="AD35" s="1517">
        <v>910.0737325418504</v>
      </c>
      <c r="AE35" s="1517">
        <v>946.66405369434369</v>
      </c>
      <c r="AF35" s="1517">
        <v>961.96946713180546</v>
      </c>
      <c r="AG35" s="1517">
        <v>994.48097336500155</v>
      </c>
      <c r="AH35" s="1517">
        <v>978.42584199719704</v>
      </c>
      <c r="AI35" s="1517">
        <v>943.94008575539249</v>
      </c>
      <c r="AJ35" s="1517">
        <v>940.48775414237036</v>
      </c>
      <c r="AK35" s="1517">
        <v>939.9451053303361</v>
      </c>
      <c r="AL35" s="1517">
        <v>932.42690385688365</v>
      </c>
      <c r="AM35" s="1517">
        <v>902.57139670944093</v>
      </c>
      <c r="AN35" s="1517">
        <v>919.45704740031942</v>
      </c>
      <c r="AO35" s="1517">
        <v>919.91988282853208</v>
      </c>
      <c r="AP35" s="1517">
        <v>951.1044185463262</v>
      </c>
      <c r="AQ35" s="1517">
        <v>950.05002921889377</v>
      </c>
      <c r="AR35" s="1517">
        <v>958.82878070295828</v>
      </c>
      <c r="AS35" s="1517">
        <v>938.3341288053698</v>
      </c>
      <c r="AT35" s="1517">
        <v>865.63245512575486</v>
      </c>
      <c r="AU35" s="1517">
        <v>928.05004699999995</v>
      </c>
      <c r="AV35" s="1517">
        <v>940.74382400000013</v>
      </c>
      <c r="AW35" s="1517">
        <v>948.91555100000005</v>
      </c>
      <c r="AX35" s="1517">
        <v>975.73629000000005</v>
      </c>
      <c r="AY35" s="1517">
        <v>1003.2230869999999</v>
      </c>
      <c r="AZ35" s="1517">
        <v>1017.3682279999998</v>
      </c>
      <c r="BA35" s="1517">
        <v>1040.759366</v>
      </c>
      <c r="BB35" s="1517">
        <v>1058.75776</v>
      </c>
      <c r="BC35" s="1517">
        <v>1047.856405</v>
      </c>
      <c r="BD35" s="1517">
        <v>1002.0959586399999</v>
      </c>
      <c r="BE35" s="1517">
        <v>939.98552740000014</v>
      </c>
      <c r="BF35" s="1517">
        <v>963.46776279999995</v>
      </c>
      <c r="BG35" s="1518">
        <v>940.69961460960008</v>
      </c>
      <c r="BH35" s="1518">
        <v>937.24158995399989</v>
      </c>
      <c r="BI35" s="1272"/>
      <c r="BJ35" s="72"/>
    </row>
    <row r="36" spans="20:62" ht="15" customHeight="1">
      <c r="T36" s="38" t="s">
        <v>159</v>
      </c>
      <c r="U36" s="60"/>
      <c r="V36" s="1193"/>
      <c r="X36" s="81" t="s">
        <v>283</v>
      </c>
      <c r="Y36" s="2057"/>
      <c r="Z36" s="2058"/>
      <c r="AA36" s="1519">
        <f>SUM(AA37:AA38)</f>
        <v>732.01263237142848</v>
      </c>
      <c r="AB36" s="1520">
        <f t="shared" ref="AB36:BG36" si="7">SUM(AB37:AB38)</f>
        <v>669.24675483809528</v>
      </c>
      <c r="AC36" s="1520">
        <f t="shared" si="7"/>
        <v>617.68904015238104</v>
      </c>
      <c r="AD36" s="1520">
        <f t="shared" si="7"/>
        <v>649.39861873333325</v>
      </c>
      <c r="AE36" s="1520">
        <f t="shared" si="7"/>
        <v>461.93021495238099</v>
      </c>
      <c r="AF36" s="1520">
        <f t="shared" si="7"/>
        <v>473.19245233333345</v>
      </c>
      <c r="AG36" s="1520">
        <f t="shared" si="7"/>
        <v>452.86890544761911</v>
      </c>
      <c r="AH36" s="1520">
        <f t="shared" si="7"/>
        <v>466.20345032380953</v>
      </c>
      <c r="AI36" s="1520">
        <f t="shared" si="7"/>
        <v>465.63080153333328</v>
      </c>
      <c r="AJ36" s="1520">
        <f t="shared" si="7"/>
        <v>449.73589016190482</v>
      </c>
      <c r="AK36" s="1520">
        <f t="shared" si="7"/>
        <v>500.67083900952377</v>
      </c>
      <c r="AL36" s="1520">
        <f t="shared" si="7"/>
        <v>418.82785549523805</v>
      </c>
      <c r="AM36" s="1520">
        <f t="shared" si="7"/>
        <v>439.84258287619048</v>
      </c>
      <c r="AN36" s="1520">
        <f t="shared" si="7"/>
        <v>456.54704228571433</v>
      </c>
      <c r="AO36" s="1520">
        <f t="shared" si="7"/>
        <v>429.73283707619044</v>
      </c>
      <c r="AP36" s="1520">
        <f t="shared" si="7"/>
        <v>428.08294037142866</v>
      </c>
      <c r="AQ36" s="1520">
        <f t="shared" si="7"/>
        <v>398.41545647619051</v>
      </c>
      <c r="AR36" s="1520">
        <f t="shared" si="7"/>
        <v>522.67691258095238</v>
      </c>
      <c r="AS36" s="1520">
        <f t="shared" si="7"/>
        <v>466.22188391428574</v>
      </c>
      <c r="AT36" s="1520">
        <f t="shared" si="7"/>
        <v>416.73084545714289</v>
      </c>
      <c r="AU36" s="1520">
        <f t="shared" si="7"/>
        <v>427.24741525714285</v>
      </c>
      <c r="AV36" s="1520">
        <f t="shared" si="7"/>
        <v>434.79094319047624</v>
      </c>
      <c r="AW36" s="1520">
        <f t="shared" si="7"/>
        <v>541.97401332380957</v>
      </c>
      <c r="AX36" s="1520">
        <f t="shared" si="7"/>
        <v>594.0059417809523</v>
      </c>
      <c r="AY36" s="1520">
        <f t="shared" si="7"/>
        <v>566.76543345714276</v>
      </c>
      <c r="AZ36" s="1520">
        <f t="shared" si="7"/>
        <v>473.5399851809525</v>
      </c>
      <c r="BA36" s="1520">
        <f t="shared" si="7"/>
        <v>461.20452504761903</v>
      </c>
      <c r="BB36" s="1520">
        <f t="shared" si="7"/>
        <v>524.98361446666672</v>
      </c>
      <c r="BC36" s="1520">
        <f t="shared" si="7"/>
        <v>387.73145655047051</v>
      </c>
      <c r="BD36" s="1520">
        <f t="shared" si="7"/>
        <v>390.54235172423432</v>
      </c>
      <c r="BE36" s="1520">
        <f t="shared" si="7"/>
        <v>379.77731777346952</v>
      </c>
      <c r="BF36" s="1520">
        <f t="shared" si="7"/>
        <v>381.44598877809813</v>
      </c>
      <c r="BG36" s="1521">
        <f t="shared" si="7"/>
        <v>379.34134329851054</v>
      </c>
      <c r="BH36" s="1521">
        <f t="shared" ref="BH36" si="8">SUM(BH37:BH38)</f>
        <v>379.34134329851054</v>
      </c>
      <c r="BI36" s="1522"/>
      <c r="BJ36" s="1523"/>
    </row>
    <row r="37" spans="20:62" ht="15" customHeight="1">
      <c r="T37" s="1307"/>
      <c r="U37" s="66" t="s">
        <v>397</v>
      </c>
      <c r="V37" s="1195"/>
      <c r="X37" s="1307"/>
      <c r="Y37" s="76" t="s">
        <v>406</v>
      </c>
      <c r="Z37" s="1194"/>
      <c r="AA37" s="1524">
        <v>550.23920379999993</v>
      </c>
      <c r="AB37" s="1525">
        <v>527.37032626666667</v>
      </c>
      <c r="AC37" s="1525">
        <v>477.13732586666669</v>
      </c>
      <c r="AD37" s="1525">
        <v>481.58261873333328</v>
      </c>
      <c r="AE37" s="1525">
        <v>292.75650066666674</v>
      </c>
      <c r="AF37" s="1525">
        <v>303.52845233333341</v>
      </c>
      <c r="AG37" s="1525">
        <v>292.73561973333341</v>
      </c>
      <c r="AH37" s="1525">
        <v>303.65330746666666</v>
      </c>
      <c r="AI37" s="1525">
        <v>300.00380153333327</v>
      </c>
      <c r="AJ37" s="1525">
        <v>293.56731873333337</v>
      </c>
      <c r="AK37" s="1525">
        <v>332.90198186666657</v>
      </c>
      <c r="AL37" s="1525">
        <v>247.34728406666662</v>
      </c>
      <c r="AM37" s="1525">
        <v>269.91772573333333</v>
      </c>
      <c r="AN37" s="1525">
        <v>246.39832800000002</v>
      </c>
      <c r="AO37" s="1525">
        <v>236.30097993333328</v>
      </c>
      <c r="AP37" s="1525">
        <v>231.29451180000001</v>
      </c>
      <c r="AQ37" s="1525">
        <v>230.36059933333334</v>
      </c>
      <c r="AR37" s="1525">
        <v>325.00062686666666</v>
      </c>
      <c r="AS37" s="1525">
        <v>305.7365982</v>
      </c>
      <c r="AT37" s="1525">
        <v>270.15270260000005</v>
      </c>
      <c r="AU37" s="1525">
        <v>242.88427239999999</v>
      </c>
      <c r="AV37" s="1525">
        <v>246.77580033333334</v>
      </c>
      <c r="AW37" s="1525">
        <v>369.97487046666669</v>
      </c>
      <c r="AX37" s="1525">
        <v>379.5766560666666</v>
      </c>
      <c r="AY37" s="1525">
        <v>362.50329059999996</v>
      </c>
      <c r="AZ37" s="1525">
        <v>258.74769946666675</v>
      </c>
      <c r="BA37" s="1525">
        <v>253.01223933333333</v>
      </c>
      <c r="BB37" s="1525">
        <v>293.53987446666667</v>
      </c>
      <c r="BC37" s="1525">
        <v>236.52075113333333</v>
      </c>
      <c r="BD37" s="1525">
        <v>236.56661160000004</v>
      </c>
      <c r="BE37" s="1525">
        <v>224.16840526666667</v>
      </c>
      <c r="BF37" s="1525">
        <v>220.83570886666669</v>
      </c>
      <c r="BG37" s="1526">
        <v>203.20678473333334</v>
      </c>
      <c r="BH37" s="1526">
        <v>203.20678473333334</v>
      </c>
      <c r="BI37" s="1270"/>
      <c r="BJ37" s="63"/>
    </row>
    <row r="38" spans="20:62" ht="15" customHeight="1" thickBot="1">
      <c r="T38" s="1527"/>
      <c r="U38" s="69" t="s">
        <v>620</v>
      </c>
      <c r="V38" s="1196"/>
      <c r="X38" s="1527"/>
      <c r="Y38" s="69" t="s">
        <v>407</v>
      </c>
      <c r="Z38" s="1196"/>
      <c r="AA38" s="1224">
        <v>181.77342857142855</v>
      </c>
      <c r="AB38" s="70">
        <v>141.87642857142856</v>
      </c>
      <c r="AC38" s="70">
        <v>140.5517142857143</v>
      </c>
      <c r="AD38" s="70">
        <v>167.816</v>
      </c>
      <c r="AE38" s="70">
        <v>169.17371428571428</v>
      </c>
      <c r="AF38" s="70">
        <v>169.66400000000002</v>
      </c>
      <c r="AG38" s="70">
        <v>160.13328571428571</v>
      </c>
      <c r="AH38" s="70">
        <v>162.55014285714287</v>
      </c>
      <c r="AI38" s="70">
        <v>165.62700000000001</v>
      </c>
      <c r="AJ38" s="70">
        <v>156.16857142857145</v>
      </c>
      <c r="AK38" s="71">
        <v>167.76885714285717</v>
      </c>
      <c r="AL38" s="71">
        <v>171.48057142857147</v>
      </c>
      <c r="AM38" s="71">
        <v>169.92485714285715</v>
      </c>
      <c r="AN38" s="71">
        <v>210.14871428571431</v>
      </c>
      <c r="AO38" s="71">
        <v>193.43185714285713</v>
      </c>
      <c r="AP38" s="71">
        <v>196.78842857142862</v>
      </c>
      <c r="AQ38" s="71">
        <v>168.05485714285717</v>
      </c>
      <c r="AR38" s="71">
        <v>197.67628571428571</v>
      </c>
      <c r="AS38" s="71">
        <v>160.48528571428571</v>
      </c>
      <c r="AT38" s="71">
        <v>146.57814285714286</v>
      </c>
      <c r="AU38" s="71">
        <v>184.36314285714286</v>
      </c>
      <c r="AV38" s="71">
        <v>188.01514285714288</v>
      </c>
      <c r="AW38" s="71">
        <v>171.99914285714289</v>
      </c>
      <c r="AX38" s="71">
        <v>214.42928571428573</v>
      </c>
      <c r="AY38" s="71">
        <v>204.26214285714286</v>
      </c>
      <c r="AZ38" s="71">
        <v>214.79228571428573</v>
      </c>
      <c r="BA38" s="71">
        <v>208.1922857142857</v>
      </c>
      <c r="BB38" s="71">
        <v>231.44374000000002</v>
      </c>
      <c r="BC38" s="71">
        <v>151.21070541713718</v>
      </c>
      <c r="BD38" s="71">
        <v>153.97574012423425</v>
      </c>
      <c r="BE38" s="71">
        <v>155.60891250680285</v>
      </c>
      <c r="BF38" s="71">
        <v>160.61027991143146</v>
      </c>
      <c r="BG38" s="1248">
        <v>176.13455856517717</v>
      </c>
      <c r="BH38" s="1248">
        <v>176.13455856517717</v>
      </c>
      <c r="BI38" s="1272"/>
      <c r="BJ38" s="72"/>
    </row>
    <row r="39" spans="20:62" ht="15" customHeight="1">
      <c r="T39" s="38" t="s">
        <v>466</v>
      </c>
      <c r="U39" s="39"/>
      <c r="V39" s="1186"/>
      <c r="X39" s="38" t="s">
        <v>320</v>
      </c>
      <c r="Y39" s="39"/>
      <c r="Z39" s="1186"/>
      <c r="AA39" s="1225">
        <f>SUM(AA40:AA47)</f>
        <v>-77633.935549092421</v>
      </c>
      <c r="AB39" s="1225">
        <f>SUM(AB40:AB47)</f>
        <v>-83670.078155224634</v>
      </c>
      <c r="AC39" s="1225">
        <f t="shared" ref="AC39:BE39" si="9">SUM(AC40:AC47)</f>
        <v>-86599.03274536175</v>
      </c>
      <c r="AD39" s="1225">
        <f t="shared" si="9"/>
        <v>-88761.737562596099</v>
      </c>
      <c r="AE39" s="1225">
        <f t="shared" si="9"/>
        <v>-89560.759652629567</v>
      </c>
      <c r="AF39" s="1225">
        <f t="shared" si="9"/>
        <v>-88877.746748081758</v>
      </c>
      <c r="AG39" s="1225">
        <f t="shared" si="9"/>
        <v>-89531.467800343613</v>
      </c>
      <c r="AH39" s="1225">
        <f t="shared" si="9"/>
        <v>-90949.123457889291</v>
      </c>
      <c r="AI39" s="1225">
        <f t="shared" si="9"/>
        <v>-90147.524180358771</v>
      </c>
      <c r="AJ39" s="1225">
        <f t="shared" si="9"/>
        <v>-89976.471943115175</v>
      </c>
      <c r="AK39" s="1225">
        <f t="shared" si="9"/>
        <v>-91892.344657378984</v>
      </c>
      <c r="AL39" s="1225">
        <f t="shared" si="9"/>
        <v>-92937.513377345967</v>
      </c>
      <c r="AM39" s="1225">
        <f t="shared" si="9"/>
        <v>-94530.155895232485</v>
      </c>
      <c r="AN39" s="1225">
        <f t="shared" si="9"/>
        <v>-105000.67892831979</v>
      </c>
      <c r="AO39" s="1225">
        <f t="shared" si="9"/>
        <v>-102871.16571079708</v>
      </c>
      <c r="AP39" s="1225">
        <f t="shared" si="9"/>
        <v>-98528.295021679776</v>
      </c>
      <c r="AQ39" s="1225">
        <f t="shared" si="9"/>
        <v>-92259.062718314934</v>
      </c>
      <c r="AR39" s="1225">
        <f t="shared" si="9"/>
        <v>-87639.454665408863</v>
      </c>
      <c r="AS39" s="1225">
        <f t="shared" si="9"/>
        <v>-77715.907987629122</v>
      </c>
      <c r="AT39" s="1225">
        <f t="shared" si="9"/>
        <v>-75456.572991217283</v>
      </c>
      <c r="AU39" s="1225">
        <f t="shared" si="9"/>
        <v>-79107.854246512259</v>
      </c>
      <c r="AV39" s="1225">
        <f t="shared" si="9"/>
        <v>-78263.096732751379</v>
      </c>
      <c r="AW39" s="1225">
        <f t="shared" si="9"/>
        <v>-82144.59445677363</v>
      </c>
      <c r="AX39" s="1225">
        <f t="shared" si="9"/>
        <v>-75619.733734373644</v>
      </c>
      <c r="AY39" s="1225">
        <f t="shared" si="9"/>
        <v>-69894.015248513941</v>
      </c>
      <c r="AZ39" s="1225">
        <f t="shared" si="9"/>
        <v>-64365.845622342858</v>
      </c>
      <c r="BA39" s="1225">
        <f t="shared" si="9"/>
        <v>-59745.279336557083</v>
      </c>
      <c r="BB39" s="1225">
        <f t="shared" si="9"/>
        <v>-62985.844452444369</v>
      </c>
      <c r="BC39" s="1225">
        <f t="shared" si="9"/>
        <v>-62402.336791286754</v>
      </c>
      <c r="BD39" s="1225">
        <f t="shared" si="9"/>
        <v>-57018.387467507964</v>
      </c>
      <c r="BE39" s="1225">
        <f t="shared" si="9"/>
        <v>-58940.656193155097</v>
      </c>
      <c r="BF39" s="1225">
        <f>SUM(BF40:BF47)</f>
        <v>-58017.020026885446</v>
      </c>
      <c r="BG39" s="1249">
        <f>SUM(BG40:BG47)</f>
        <v>-52440.489840238333</v>
      </c>
      <c r="BH39" s="1249">
        <f>SUM(BH40:BH47)</f>
        <v>-50707.835375418617</v>
      </c>
      <c r="BI39" s="1273"/>
      <c r="BJ39" s="73"/>
    </row>
    <row r="40" spans="20:62" ht="15" customHeight="1">
      <c r="T40" s="1074"/>
      <c r="U40" s="66" t="s">
        <v>398</v>
      </c>
      <c r="V40" s="1195"/>
      <c r="X40" s="1074"/>
      <c r="Y40" s="66" t="s">
        <v>842</v>
      </c>
      <c r="Z40" s="1195"/>
      <c r="AA40" s="1226">
        <v>-97557.368509170876</v>
      </c>
      <c r="AB40" s="74">
        <v>-102540.45567008811</v>
      </c>
      <c r="AC40" s="74">
        <v>-102751.8005861486</v>
      </c>
      <c r="AD40" s="74">
        <v>-102963.65862617659</v>
      </c>
      <c r="AE40" s="74">
        <v>-103171.52152584145</v>
      </c>
      <c r="AF40" s="74">
        <v>-103379.90656316718</v>
      </c>
      <c r="AG40" s="74">
        <v>-104105.950078133</v>
      </c>
      <c r="AH40" s="74">
        <v>-104037.61710806127</v>
      </c>
      <c r="AI40" s="74">
        <v>-103966.98727014691</v>
      </c>
      <c r="AJ40" s="74">
        <v>-103899.71221572606</v>
      </c>
      <c r="AK40" s="74">
        <v>-103829.82462801842</v>
      </c>
      <c r="AL40" s="74">
        <v>-103764.70118725378</v>
      </c>
      <c r="AM40" s="74">
        <v>-103691.5164304841</v>
      </c>
      <c r="AN40" s="74">
        <v>-111787.45942892486</v>
      </c>
      <c r="AO40" s="74">
        <v>-111822.32700651775</v>
      </c>
      <c r="AP40" s="74">
        <v>-106059.04708862786</v>
      </c>
      <c r="AQ40" s="74">
        <v>-100062.86398668303</v>
      </c>
      <c r="AR40" s="74">
        <v>-98247.290750844099</v>
      </c>
      <c r="AS40" s="74">
        <v>-93235.755506131871</v>
      </c>
      <c r="AT40" s="74">
        <v>-88926.339103263585</v>
      </c>
      <c r="AU40" s="74">
        <v>-89494.192411719792</v>
      </c>
      <c r="AV40" s="74">
        <v>-91460.794057442879</v>
      </c>
      <c r="AW40" s="74">
        <v>-91408.138571269767</v>
      </c>
      <c r="AX40" s="74">
        <v>-83600.436449882967</v>
      </c>
      <c r="AY40" s="74">
        <v>-80504.452415478736</v>
      </c>
      <c r="AZ40" s="74">
        <v>-73789.146282580026</v>
      </c>
      <c r="BA40" s="74">
        <v>-68995.153429151833</v>
      </c>
      <c r="BB40" s="74">
        <v>-70792.108617982289</v>
      </c>
      <c r="BC40" s="74">
        <v>-68979.761201423447</v>
      </c>
      <c r="BD40" s="74">
        <v>-64462.178714156849</v>
      </c>
      <c r="BE40" s="74">
        <v>-65850.981475755383</v>
      </c>
      <c r="BF40" s="74">
        <v>-63593.885929897842</v>
      </c>
      <c r="BG40" s="1250">
        <v>-59762.853005180237</v>
      </c>
      <c r="BH40" s="1250">
        <v>-57767.717995852749</v>
      </c>
      <c r="BI40" s="1274"/>
      <c r="BJ40" s="75"/>
    </row>
    <row r="41" spans="20:62" ht="15" customHeight="1">
      <c r="T41" s="1074"/>
      <c r="U41" s="76" t="s">
        <v>399</v>
      </c>
      <c r="V41" s="1194"/>
      <c r="X41" s="1074"/>
      <c r="Y41" s="76" t="s">
        <v>408</v>
      </c>
      <c r="Z41" s="1194"/>
      <c r="AA41" s="1227">
        <v>7286.893229408819</v>
      </c>
      <c r="AB41" s="77">
        <v>6350.0254946090845</v>
      </c>
      <c r="AC41" s="77">
        <v>3423.1691993299337</v>
      </c>
      <c r="AD41" s="77">
        <v>2787.1437338214591</v>
      </c>
      <c r="AE41" s="77">
        <v>2981.1605643022385</v>
      </c>
      <c r="AF41" s="77">
        <v>3778.6612421656546</v>
      </c>
      <c r="AG41" s="77">
        <v>3170.2040012225575</v>
      </c>
      <c r="AH41" s="77">
        <v>3708.2905843747612</v>
      </c>
      <c r="AI41" s="77">
        <v>5535.7184952396792</v>
      </c>
      <c r="AJ41" s="77">
        <v>5267.7495680289294</v>
      </c>
      <c r="AK41" s="78">
        <v>3457.8108322874095</v>
      </c>
      <c r="AL41" s="78">
        <v>2878.0395242511286</v>
      </c>
      <c r="AM41" s="77">
        <v>2511.0668266284829</v>
      </c>
      <c r="AN41" s="77">
        <v>774.90864405352386</v>
      </c>
      <c r="AO41" s="77">
        <v>3438.5759689315714</v>
      </c>
      <c r="AP41" s="77">
        <v>2308.9713491172893</v>
      </c>
      <c r="AQ41" s="77">
        <v>2475.1694957677241</v>
      </c>
      <c r="AR41" s="77">
        <v>6193.6223779633583</v>
      </c>
      <c r="AS41" s="77">
        <v>11333.394447634604</v>
      </c>
      <c r="AT41" s="77">
        <v>8164.1586119578906</v>
      </c>
      <c r="AU41" s="77">
        <v>5760.3865291243801</v>
      </c>
      <c r="AV41" s="77">
        <v>6817.8171336394935</v>
      </c>
      <c r="AW41" s="77">
        <v>6098.2836832735729</v>
      </c>
      <c r="AX41" s="77">
        <v>4546.2886171065884</v>
      </c>
      <c r="AY41" s="77">
        <v>6143.1126119643031</v>
      </c>
      <c r="AZ41" s="77">
        <v>5346.6982406203242</v>
      </c>
      <c r="BA41" s="77">
        <v>5713.3763919325875</v>
      </c>
      <c r="BB41" s="77">
        <v>4986.7992358162828</v>
      </c>
      <c r="BC41" s="77">
        <v>4236.3146681457101</v>
      </c>
      <c r="BD41" s="77">
        <v>4529.0321378848776</v>
      </c>
      <c r="BE41" s="77">
        <v>3886.5571151354948</v>
      </c>
      <c r="BF41" s="77">
        <v>4213.6960651192067</v>
      </c>
      <c r="BG41" s="1251">
        <v>5091.4742209839624</v>
      </c>
      <c r="BH41" s="1251">
        <v>4527.6323534963158</v>
      </c>
      <c r="BI41" s="1275"/>
      <c r="BJ41" s="79"/>
    </row>
    <row r="42" spans="20:62" ht="15" customHeight="1">
      <c r="T42" s="1074"/>
      <c r="U42" s="76" t="s">
        <v>400</v>
      </c>
      <c r="V42" s="1194"/>
      <c r="X42" s="1074"/>
      <c r="Y42" s="76" t="s">
        <v>409</v>
      </c>
      <c r="Z42" s="1194"/>
      <c r="AA42" s="1227">
        <v>994.47168568707298</v>
      </c>
      <c r="AB42" s="77">
        <v>185.66316084534324</v>
      </c>
      <c r="AC42" s="78">
        <v>-524.59372444265819</v>
      </c>
      <c r="AD42" s="77">
        <v>-1002.7671141503804</v>
      </c>
      <c r="AE42" s="78">
        <v>-1058.5973400589644</v>
      </c>
      <c r="AF42" s="77">
        <v>-215.28186734905603</v>
      </c>
      <c r="AG42" s="77">
        <v>-461.05198447031933</v>
      </c>
      <c r="AH42" s="78">
        <v>-1149.0854432871511</v>
      </c>
      <c r="AI42" s="78">
        <v>-819.18572152399656</v>
      </c>
      <c r="AJ42" s="77">
        <v>-1253.6409219467446</v>
      </c>
      <c r="AK42" s="78">
        <v>-890.29454516252679</v>
      </c>
      <c r="AL42" s="77">
        <v>-781.12295689693258</v>
      </c>
      <c r="AM42" s="77">
        <v>-885.32400225532615</v>
      </c>
      <c r="AN42" s="77">
        <v>-1324.0935922146991</v>
      </c>
      <c r="AO42" s="77">
        <v>-1068.6119114659025</v>
      </c>
      <c r="AP42" s="77">
        <v>-867.45151147490901</v>
      </c>
      <c r="AQ42" s="77">
        <v>-182.54701263381895</v>
      </c>
      <c r="AR42" s="77">
        <v>-618.17568362881093</v>
      </c>
      <c r="AS42" s="77">
        <v>-345.12829320390938</v>
      </c>
      <c r="AT42" s="77">
        <v>411.66834032604083</v>
      </c>
      <c r="AU42" s="78">
        <v>322.40199489780218</v>
      </c>
      <c r="AV42" s="77">
        <v>658.42186588668119</v>
      </c>
      <c r="AW42" s="78">
        <v>23.899472450507012</v>
      </c>
      <c r="AX42" s="78">
        <v>104.20943480471703</v>
      </c>
      <c r="AY42" s="78">
        <v>1894.1836266875769</v>
      </c>
      <c r="AZ42" s="78">
        <v>1575.2997547986981</v>
      </c>
      <c r="BA42" s="78">
        <v>1404.1280122317535</v>
      </c>
      <c r="BB42" s="77">
        <v>1254.7446421353322</v>
      </c>
      <c r="BC42" s="77">
        <v>852.28949179469998</v>
      </c>
      <c r="BD42" s="77">
        <v>747.45745888797751</v>
      </c>
      <c r="BE42" s="77">
        <v>198.69496782499093</v>
      </c>
      <c r="BF42" s="77">
        <v>115.57705234358781</v>
      </c>
      <c r="BG42" s="1251">
        <v>669.73818820264057</v>
      </c>
      <c r="BH42" s="1251">
        <v>653.01266036107575</v>
      </c>
      <c r="BI42" s="1275"/>
      <c r="BJ42" s="79"/>
    </row>
    <row r="43" spans="20:62" ht="15" customHeight="1">
      <c r="T43" s="1074"/>
      <c r="U43" s="76" t="s">
        <v>401</v>
      </c>
      <c r="V43" s="1194"/>
      <c r="X43" s="1074"/>
      <c r="Y43" s="76" t="s">
        <v>410</v>
      </c>
      <c r="Z43" s="1194"/>
      <c r="AA43" s="1228">
        <v>-450.34726496646812</v>
      </c>
      <c r="AB43" s="78">
        <v>-447.3689429410461</v>
      </c>
      <c r="AC43" s="77">
        <v>-303.08237149221179</v>
      </c>
      <c r="AD43" s="77">
        <v>-372.42688027875317</v>
      </c>
      <c r="AE43" s="77">
        <v>-371.53615778977121</v>
      </c>
      <c r="AF43" s="77">
        <v>-188.03998184269551</v>
      </c>
      <c r="AG43" s="77">
        <v>21.072953508559806</v>
      </c>
      <c r="AH43" s="77">
        <v>-330.03129924248503</v>
      </c>
      <c r="AI43" s="77">
        <v>-66.889874709659409</v>
      </c>
      <c r="AJ43" s="77">
        <v>-63.386037707726928</v>
      </c>
      <c r="AK43" s="77">
        <v>-65.090846010106247</v>
      </c>
      <c r="AL43" s="77">
        <v>-111.22850345920381</v>
      </c>
      <c r="AM43" s="78">
        <v>-304.28194374261409</v>
      </c>
      <c r="AN43" s="78">
        <v>-330.24831308736725</v>
      </c>
      <c r="AO43" s="78">
        <v>-331.91409209326832</v>
      </c>
      <c r="AP43" s="78">
        <v>-352.6653995542768</v>
      </c>
      <c r="AQ43" s="78">
        <v>-351.07862087082498</v>
      </c>
      <c r="AR43" s="78">
        <v>-322.07654487075831</v>
      </c>
      <c r="AS43" s="78">
        <v>-320.20335412317849</v>
      </c>
      <c r="AT43" s="77">
        <v>-285.75389716946916</v>
      </c>
      <c r="AU43" s="77">
        <v>-283.98448994240738</v>
      </c>
      <c r="AV43" s="78">
        <v>-326.77894224475864</v>
      </c>
      <c r="AW43" s="78">
        <v>-325.25907845948325</v>
      </c>
      <c r="AX43" s="78">
        <v>-357.64931788522847</v>
      </c>
      <c r="AY43" s="78">
        <v>-355.90738433401538</v>
      </c>
      <c r="AZ43" s="78">
        <v>-308.95032540752544</v>
      </c>
      <c r="BA43" s="78">
        <v>-307.75060598696018</v>
      </c>
      <c r="BB43" s="78">
        <v>-345.31948262802513</v>
      </c>
      <c r="BC43" s="78">
        <v>-344.31285914793716</v>
      </c>
      <c r="BD43" s="78">
        <v>-352.02981675739113</v>
      </c>
      <c r="BE43" s="78">
        <v>-321.1070204633362</v>
      </c>
      <c r="BF43" s="78">
        <v>-317.84072530117965</v>
      </c>
      <c r="BG43" s="1252">
        <v>-322.25623515392232</v>
      </c>
      <c r="BH43" s="1252">
        <v>-324.83945355772767</v>
      </c>
      <c r="BI43" s="1275"/>
      <c r="BJ43" s="79"/>
    </row>
    <row r="44" spans="20:62" ht="15" customHeight="1">
      <c r="T44" s="1074"/>
      <c r="U44" s="76" t="s">
        <v>402</v>
      </c>
      <c r="V44" s="1194"/>
      <c r="X44" s="1074"/>
      <c r="Y44" s="76" t="s">
        <v>411</v>
      </c>
      <c r="Z44" s="1194"/>
      <c r="AA44" s="1227">
        <v>10248.705625624238</v>
      </c>
      <c r="AB44" s="77">
        <v>10539.688025725647</v>
      </c>
      <c r="AC44" s="77">
        <v>10630.985342831889</v>
      </c>
      <c r="AD44" s="77">
        <v>9237.5620830228745</v>
      </c>
      <c r="AE44" s="77">
        <v>8294.4182671660037</v>
      </c>
      <c r="AF44" s="77">
        <v>7956.6031752952649</v>
      </c>
      <c r="AG44" s="77">
        <v>7337.0969771008486</v>
      </c>
      <c r="AH44" s="77">
        <v>7064.5417144206904</v>
      </c>
      <c r="AI44" s="78">
        <v>6845.4959086183417</v>
      </c>
      <c r="AJ44" s="77">
        <v>6449.4322091443919</v>
      </c>
      <c r="AK44" s="77">
        <v>6043.6472572406128</v>
      </c>
      <c r="AL44" s="77">
        <v>5708.4559354434341</v>
      </c>
      <c r="AM44" s="77">
        <v>5113.5285386711948</v>
      </c>
      <c r="AN44" s="77">
        <v>4878.6714553560314</v>
      </c>
      <c r="AO44" s="77">
        <v>4712.6774614091946</v>
      </c>
      <c r="AP44" s="77">
        <v>4793.7621543034784</v>
      </c>
      <c r="AQ44" s="77">
        <v>4551.8191622709628</v>
      </c>
      <c r="AR44" s="78">
        <v>4891.1824381302458</v>
      </c>
      <c r="AS44" s="77">
        <v>4651.5132638959039</v>
      </c>
      <c r="AT44" s="77">
        <v>4338.0245815501476</v>
      </c>
      <c r="AU44" s="77">
        <v>4102.4745864985707</v>
      </c>
      <c r="AV44" s="77">
        <v>3457.6004162232384</v>
      </c>
      <c r="AW44" s="77">
        <v>3137.7251779209673</v>
      </c>
      <c r="AX44" s="77">
        <v>3202.4480835575437</v>
      </c>
      <c r="AY44" s="77">
        <v>3084.8365539650199</v>
      </c>
      <c r="AZ44" s="78">
        <v>3179.3070765452012</v>
      </c>
      <c r="BA44" s="78">
        <v>3066.6220047965044</v>
      </c>
      <c r="BB44" s="77">
        <v>2827.9208099562038</v>
      </c>
      <c r="BC44" s="77">
        <v>2861.1587875225141</v>
      </c>
      <c r="BD44" s="77">
        <v>3476.1297821455728</v>
      </c>
      <c r="BE44" s="77">
        <v>3546.1735398786359</v>
      </c>
      <c r="BF44" s="77">
        <v>3084.8241523746833</v>
      </c>
      <c r="BG44" s="1251">
        <v>3198.661334000336</v>
      </c>
      <c r="BH44" s="1251">
        <v>2953.72915451893</v>
      </c>
      <c r="BI44" s="1275"/>
      <c r="BJ44" s="79"/>
    </row>
    <row r="45" spans="20:62" ht="15" customHeight="1">
      <c r="T45" s="1074"/>
      <c r="U45" s="76" t="s">
        <v>403</v>
      </c>
      <c r="V45" s="1194"/>
      <c r="X45" s="1074"/>
      <c r="Y45" s="76" t="s">
        <v>843</v>
      </c>
      <c r="Z45" s="1194"/>
      <c r="AA45" s="1227">
        <v>2247.2717341064399</v>
      </c>
      <c r="AB45" s="77">
        <v>2323.060639617584</v>
      </c>
      <c r="AC45" s="77">
        <v>2115.0846456224203</v>
      </c>
      <c r="AD45" s="77">
        <v>2288.1342725977293</v>
      </c>
      <c r="AE45" s="77">
        <v>2153.1402567581517</v>
      </c>
      <c r="AF45" s="77">
        <v>1979.5445029218927</v>
      </c>
      <c r="AG45" s="77">
        <v>1884.5840963275155</v>
      </c>
      <c r="AH45" s="77">
        <v>2065.967605959152</v>
      </c>
      <c r="AI45" s="77">
        <v>1826.6275800487801</v>
      </c>
      <c r="AJ45" s="77">
        <v>1867.1375737241369</v>
      </c>
      <c r="AK45" s="77">
        <v>1630.597237054712</v>
      </c>
      <c r="AL45" s="77">
        <v>1619.3830813262703</v>
      </c>
      <c r="AM45" s="77">
        <v>1549.3966926448918</v>
      </c>
      <c r="AN45" s="77">
        <v>1419.0555348918779</v>
      </c>
      <c r="AO45" s="77">
        <v>1410.6722782479969</v>
      </c>
      <c r="AP45" s="77">
        <v>1080.3610649269469</v>
      </c>
      <c r="AQ45" s="77">
        <v>993.82745353916084</v>
      </c>
      <c r="AR45" s="77">
        <v>1059.6861824462026</v>
      </c>
      <c r="AS45" s="77">
        <v>1008.826335775449</v>
      </c>
      <c r="AT45" s="77">
        <v>927.57304665050583</v>
      </c>
      <c r="AU45" s="77">
        <v>887.71130712858042</v>
      </c>
      <c r="AV45" s="77">
        <v>928.13705662003838</v>
      </c>
      <c r="AW45" s="77">
        <v>785.58288727276135</v>
      </c>
      <c r="AX45" s="77">
        <v>720.17799267801752</v>
      </c>
      <c r="AY45" s="77">
        <v>705.22739373605509</v>
      </c>
      <c r="AZ45" s="77">
        <v>697.6526450450491</v>
      </c>
      <c r="BA45" s="77">
        <v>686.16004242768599</v>
      </c>
      <c r="BB45" s="77">
        <v>636.04060314021592</v>
      </c>
      <c r="BC45" s="77">
        <v>626.43437094728881</v>
      </c>
      <c r="BD45" s="77">
        <v>641.11170307131727</v>
      </c>
      <c r="BE45" s="77">
        <v>612.62629490395761</v>
      </c>
      <c r="BF45" s="77">
        <v>534.55455767407307</v>
      </c>
      <c r="BG45" s="1251">
        <v>505.35642827030017</v>
      </c>
      <c r="BH45" s="1251">
        <v>801.3650315745225</v>
      </c>
      <c r="BI45" s="1275"/>
      <c r="BJ45" s="79"/>
    </row>
    <row r="46" spans="20:62" ht="15" customHeight="1">
      <c r="T46" s="1074"/>
      <c r="U46" s="1204" t="s">
        <v>404</v>
      </c>
      <c r="V46" s="1210"/>
      <c r="X46" s="1074"/>
      <c r="Y46" s="1204" t="s">
        <v>412</v>
      </c>
      <c r="Z46" s="2059"/>
      <c r="AA46" s="1229">
        <v>-403.56204978165749</v>
      </c>
      <c r="AB46" s="1205">
        <v>-80.690862993146908</v>
      </c>
      <c r="AC46" s="1205">
        <v>811.20474893748042</v>
      </c>
      <c r="AD46" s="1205">
        <v>1264.2749685675712</v>
      </c>
      <c r="AE46" s="1205">
        <v>1612.1762828342178</v>
      </c>
      <c r="AF46" s="1205">
        <v>1190.672743894356</v>
      </c>
      <c r="AG46" s="1205">
        <v>2622.5762341002201</v>
      </c>
      <c r="AH46" s="1205">
        <v>1728.8104879470256</v>
      </c>
      <c r="AI46" s="1205">
        <v>497.69670211501085</v>
      </c>
      <c r="AJ46" s="1205">
        <v>1655.9478813679027</v>
      </c>
      <c r="AK46" s="1205">
        <v>1760.8100352293457</v>
      </c>
      <c r="AL46" s="1205">
        <v>1513.6607292431111</v>
      </c>
      <c r="AM46" s="1205">
        <v>1176.9744233049873</v>
      </c>
      <c r="AN46" s="1205">
        <v>1368.4867716057352</v>
      </c>
      <c r="AO46" s="1205">
        <v>789.76159069108667</v>
      </c>
      <c r="AP46" s="1205">
        <v>567.77440962954756</v>
      </c>
      <c r="AQ46" s="1205">
        <v>316.61079029491782</v>
      </c>
      <c r="AR46" s="1205">
        <v>-596.40268460499317</v>
      </c>
      <c r="AS46" s="1205">
        <v>-808.55488147613232</v>
      </c>
      <c r="AT46" s="1205">
        <v>-85.904571268793035</v>
      </c>
      <c r="AU46" s="1206">
        <v>-402.65176249941425</v>
      </c>
      <c r="AV46" s="1205">
        <v>1662.4997945668047</v>
      </c>
      <c r="AW46" s="1206">
        <v>-456.68802796219086</v>
      </c>
      <c r="AX46" s="1205">
        <v>-234.77209475230211</v>
      </c>
      <c r="AY46" s="1205">
        <v>-861.01563505414424</v>
      </c>
      <c r="AZ46" s="1205">
        <v>-1066.7067313645919</v>
      </c>
      <c r="BA46" s="1205">
        <v>-1312.6617528068161</v>
      </c>
      <c r="BB46" s="1205">
        <v>-1553.9216428820928</v>
      </c>
      <c r="BC46" s="1205">
        <v>-1654.4600491255792</v>
      </c>
      <c r="BD46" s="1205">
        <v>-1597.9100185834604</v>
      </c>
      <c r="BE46" s="1205">
        <v>-1012.6196146794528</v>
      </c>
      <c r="BF46" s="1205">
        <v>-2053.9451991979654</v>
      </c>
      <c r="BG46" s="1253">
        <v>-1820.6048815214076</v>
      </c>
      <c r="BH46" s="1253">
        <v>-1550.9181652656534</v>
      </c>
      <c r="BI46" s="1276"/>
      <c r="BJ46" s="1207"/>
    </row>
    <row r="47" spans="20:62" ht="15" customHeight="1" thickBot="1">
      <c r="T47" s="1527"/>
      <c r="U47" s="80" t="s">
        <v>676</v>
      </c>
      <c r="V47" s="1197"/>
      <c r="X47" s="1527"/>
      <c r="Y47" s="80" t="s">
        <v>677</v>
      </c>
      <c r="Z47" s="1197"/>
      <c r="AA47" s="1230" t="s">
        <v>1054</v>
      </c>
      <c r="AB47" s="1209" t="s">
        <v>1054</v>
      </c>
      <c r="AC47" s="1209" t="s">
        <v>1054</v>
      </c>
      <c r="AD47" s="1209" t="s">
        <v>1054</v>
      </c>
      <c r="AE47" s="1209" t="s">
        <v>1054</v>
      </c>
      <c r="AF47" s="1209" t="s">
        <v>1054</v>
      </c>
      <c r="AG47" s="1209" t="s">
        <v>1054</v>
      </c>
      <c r="AH47" s="1209" t="s">
        <v>1054</v>
      </c>
      <c r="AI47" s="1209" t="s">
        <v>1054</v>
      </c>
      <c r="AJ47" s="1209" t="s">
        <v>1054</v>
      </c>
      <c r="AK47" s="1209" t="s">
        <v>1054</v>
      </c>
      <c r="AL47" s="1209" t="s">
        <v>1054</v>
      </c>
      <c r="AM47" s="1209" t="s">
        <v>1054</v>
      </c>
      <c r="AN47" s="1209" t="s">
        <v>1054</v>
      </c>
      <c r="AO47" s="1209" t="s">
        <v>1054</v>
      </c>
      <c r="AP47" s="1209" t="s">
        <v>1054</v>
      </c>
      <c r="AQ47" s="1209" t="s">
        <v>1054</v>
      </c>
      <c r="AR47" s="1209" t="s">
        <v>1054</v>
      </c>
      <c r="AS47" s="1209" t="s">
        <v>1054</v>
      </c>
      <c r="AT47" s="1209" t="s">
        <v>1054</v>
      </c>
      <c r="AU47" s="1209" t="s">
        <v>1054</v>
      </c>
      <c r="AV47" s="1209" t="s">
        <v>1054</v>
      </c>
      <c r="AW47" s="1209" t="s">
        <v>1054</v>
      </c>
      <c r="AX47" s="1209" t="s">
        <v>1054</v>
      </c>
      <c r="AY47" s="1209" t="s">
        <v>1054</v>
      </c>
      <c r="AZ47" s="1209" t="s">
        <v>1054</v>
      </c>
      <c r="BA47" s="1209" t="s">
        <v>1054</v>
      </c>
      <c r="BB47" s="1209" t="s">
        <v>1054</v>
      </c>
      <c r="BC47" s="1209" t="s">
        <v>1054</v>
      </c>
      <c r="BD47" s="1209" t="s">
        <v>1054</v>
      </c>
      <c r="BE47" s="1209" t="s">
        <v>1054</v>
      </c>
      <c r="BF47" s="1209" t="s">
        <v>1054</v>
      </c>
      <c r="BG47" s="1285">
        <v>-5.8898399999999995E-3</v>
      </c>
      <c r="BH47" s="1285">
        <v>-9.8960693333333336E-2</v>
      </c>
      <c r="BI47" s="1277"/>
      <c r="BJ47" s="1208"/>
    </row>
    <row r="48" spans="20:62" ht="15" customHeight="1">
      <c r="T48" s="81" t="s">
        <v>341</v>
      </c>
      <c r="U48" s="82"/>
      <c r="V48" s="1198"/>
      <c r="X48" s="81" t="s">
        <v>284</v>
      </c>
      <c r="Y48" s="82"/>
      <c r="Z48" s="1198"/>
      <c r="AA48" s="1231">
        <f>SUM(AA49:AA50)</f>
        <v>11264.322842898602</v>
      </c>
      <c r="AB48" s="83">
        <f t="shared" ref="AB48:BG48" si="10">SUM(AB49:AB50)</f>
        <v>11182.469912901173</v>
      </c>
      <c r="AC48" s="83">
        <f t="shared" si="10"/>
        <v>11931.189356616431</v>
      </c>
      <c r="AD48" s="83">
        <f t="shared" si="10"/>
        <v>11985.248926608532</v>
      </c>
      <c r="AE48" s="83">
        <f t="shared" si="10"/>
        <v>14026.29484535413</v>
      </c>
      <c r="AF48" s="83">
        <f t="shared" si="10"/>
        <v>14587.366099192219</v>
      </c>
      <c r="AG48" s="83">
        <f t="shared" si="10"/>
        <v>15076.595678740621</v>
      </c>
      <c r="AH48" s="83">
        <f t="shared" si="10"/>
        <v>15666.796821263579</v>
      </c>
      <c r="AI48" s="83">
        <f t="shared" si="10"/>
        <v>15644.224301660024</v>
      </c>
      <c r="AJ48" s="83">
        <f t="shared" si="10"/>
        <v>15418.314953587367</v>
      </c>
      <c r="AK48" s="83">
        <f t="shared" si="10"/>
        <v>15242.256312410151</v>
      </c>
      <c r="AL48" s="83">
        <f t="shared" si="10"/>
        <v>14235.022664518292</v>
      </c>
      <c r="AM48" s="83">
        <f t="shared" si="10"/>
        <v>13648.10007360961</v>
      </c>
      <c r="AN48" s="83">
        <f t="shared" si="10"/>
        <v>13689.795277756759</v>
      </c>
      <c r="AO48" s="83">
        <f t="shared" si="10"/>
        <v>13188.731019319428</v>
      </c>
      <c r="AP48" s="83">
        <f t="shared" si="10"/>
        <v>12670.578092178876</v>
      </c>
      <c r="AQ48" s="83">
        <f t="shared" si="10"/>
        <v>11984.676379293633</v>
      </c>
      <c r="AR48" s="83">
        <f t="shared" si="10"/>
        <v>12170.292248873595</v>
      </c>
      <c r="AS48" s="83">
        <f t="shared" si="10"/>
        <v>13434.243371025041</v>
      </c>
      <c r="AT48" s="83">
        <f t="shared" si="10"/>
        <v>11195.175260086575</v>
      </c>
      <c r="AU48" s="83">
        <f t="shared" si="10"/>
        <v>11055.963350616959</v>
      </c>
      <c r="AV48" s="83">
        <f t="shared" si="10"/>
        <v>10353.812510160484</v>
      </c>
      <c r="AW48" s="83">
        <f t="shared" si="10"/>
        <v>10723.857970078954</v>
      </c>
      <c r="AX48" s="83">
        <f t="shared" si="10"/>
        <v>11057.092092994211</v>
      </c>
      <c r="AY48" s="83">
        <f t="shared" si="10"/>
        <v>10427.730865943884</v>
      </c>
      <c r="AZ48" s="83">
        <f t="shared" si="10"/>
        <v>10699.859628505581</v>
      </c>
      <c r="BA48" s="83">
        <f t="shared" si="10"/>
        <v>9867.6542266966171</v>
      </c>
      <c r="BB48" s="83">
        <f t="shared" si="10"/>
        <v>9691.7427163296452</v>
      </c>
      <c r="BC48" s="83">
        <f t="shared" si="10"/>
        <v>10509.401273239009</v>
      </c>
      <c r="BD48" s="83">
        <f t="shared" si="10"/>
        <v>10318.549739626216</v>
      </c>
      <c r="BE48" s="83">
        <f t="shared" si="10"/>
        <v>9487.5037375892625</v>
      </c>
      <c r="BF48" s="83">
        <f t="shared" si="10"/>
        <v>9981.1263040360172</v>
      </c>
      <c r="BG48" s="1254">
        <f t="shared" si="10"/>
        <v>10099.283087338714</v>
      </c>
      <c r="BH48" s="1254">
        <f t="shared" ref="BH48" si="11">SUM(BH49:BH50)</f>
        <v>9671.7247380192584</v>
      </c>
      <c r="BI48" s="1278"/>
      <c r="BJ48" s="84"/>
    </row>
    <row r="49" spans="1:62">
      <c r="T49" s="1307"/>
      <c r="U49" s="66" t="s">
        <v>413</v>
      </c>
      <c r="V49" s="1195"/>
      <c r="X49" s="1307"/>
      <c r="Y49" s="2365" t="s">
        <v>378</v>
      </c>
      <c r="Z49" s="2366"/>
      <c r="AA49" s="1223">
        <v>10561.492572905685</v>
      </c>
      <c r="AB49" s="67">
        <v>10496.023712658871</v>
      </c>
      <c r="AC49" s="67">
        <v>11232.291710903262</v>
      </c>
      <c r="AD49" s="67">
        <v>11304.503450278693</v>
      </c>
      <c r="AE49" s="67">
        <v>13324.381351422262</v>
      </c>
      <c r="AF49" s="67">
        <v>13919.537364459575</v>
      </c>
      <c r="AG49" s="67">
        <v>14436.127829343497</v>
      </c>
      <c r="AH49" s="67">
        <v>15011.566249584906</v>
      </c>
      <c r="AI49" s="67">
        <v>15035.105577984787</v>
      </c>
      <c r="AJ49" s="67">
        <v>14765.739926536304</v>
      </c>
      <c r="AK49" s="67">
        <v>14586.341879751055</v>
      </c>
      <c r="AL49" s="67">
        <v>13604.492853494989</v>
      </c>
      <c r="AM49" s="67">
        <v>13071.053641300125</v>
      </c>
      <c r="AN49" s="67">
        <v>13173.268460434891</v>
      </c>
      <c r="AO49" s="67">
        <v>12682.031750903679</v>
      </c>
      <c r="AP49" s="67">
        <v>12163.763709989054</v>
      </c>
      <c r="AQ49" s="67">
        <v>11462.316507805001</v>
      </c>
      <c r="AR49" s="67">
        <v>11609.093886445567</v>
      </c>
      <c r="AS49" s="67">
        <v>12903.831695601813</v>
      </c>
      <c r="AT49" s="67">
        <v>10681.487371671672</v>
      </c>
      <c r="AU49" s="67">
        <v>10529.049259700323</v>
      </c>
      <c r="AV49" s="67">
        <v>9829.6871555587713</v>
      </c>
      <c r="AW49" s="67">
        <v>10195.754759910111</v>
      </c>
      <c r="AX49" s="67">
        <v>10452.401760598281</v>
      </c>
      <c r="AY49" s="67">
        <v>9810.7026187963929</v>
      </c>
      <c r="AZ49" s="67">
        <v>10074.928244102095</v>
      </c>
      <c r="BA49" s="67">
        <v>9248.8227161790201</v>
      </c>
      <c r="BB49" s="67">
        <v>9055.1205420790247</v>
      </c>
      <c r="BC49" s="67">
        <v>9836.0264625015825</v>
      </c>
      <c r="BD49" s="67">
        <v>9736.0729471754439</v>
      </c>
      <c r="BE49" s="67">
        <v>8890.3186211416087</v>
      </c>
      <c r="BF49" s="67">
        <v>9302.0240241568372</v>
      </c>
      <c r="BG49" s="1247">
        <v>9444.9005274754418</v>
      </c>
      <c r="BH49" s="1247">
        <v>9074.4456358038933</v>
      </c>
      <c r="BI49" s="1654" t="s">
        <v>804</v>
      </c>
      <c r="BJ49" s="68" t="s">
        <v>805</v>
      </c>
    </row>
    <row r="50" spans="1:62" ht="15" customHeight="1">
      <c r="T50" s="1307"/>
      <c r="U50" s="66" t="s">
        <v>1017</v>
      </c>
      <c r="V50" s="1199"/>
      <c r="X50" s="1307"/>
      <c r="Y50" s="85" t="s">
        <v>1107</v>
      </c>
      <c r="Z50" s="1199"/>
      <c r="AA50" s="1232">
        <v>702.83026999291678</v>
      </c>
      <c r="AB50" s="86">
        <v>686.44620024230187</v>
      </c>
      <c r="AC50" s="86">
        <v>698.89764571316766</v>
      </c>
      <c r="AD50" s="86">
        <v>680.74547632983922</v>
      </c>
      <c r="AE50" s="86">
        <v>701.91349393186852</v>
      </c>
      <c r="AF50" s="86">
        <v>667.82873473264453</v>
      </c>
      <c r="AG50" s="86">
        <v>640.46784939712438</v>
      </c>
      <c r="AH50" s="86">
        <v>655.23057167867137</v>
      </c>
      <c r="AI50" s="86">
        <v>609.1187236752379</v>
      </c>
      <c r="AJ50" s="86">
        <v>652.57502705106276</v>
      </c>
      <c r="AK50" s="86">
        <v>655.91443265909516</v>
      </c>
      <c r="AL50" s="86">
        <v>630.52981102330273</v>
      </c>
      <c r="AM50" s="86">
        <v>577.04643230948568</v>
      </c>
      <c r="AN50" s="86">
        <v>516.5268173218675</v>
      </c>
      <c r="AO50" s="86">
        <v>506.69926841574829</v>
      </c>
      <c r="AP50" s="86">
        <v>506.81438218982044</v>
      </c>
      <c r="AQ50" s="86">
        <v>522.35987148863205</v>
      </c>
      <c r="AR50" s="86">
        <v>561.19836242802796</v>
      </c>
      <c r="AS50" s="86">
        <v>530.41167542322773</v>
      </c>
      <c r="AT50" s="86">
        <v>513.68788841490209</v>
      </c>
      <c r="AU50" s="86">
        <v>526.91409091663695</v>
      </c>
      <c r="AV50" s="86">
        <v>524.12535460171284</v>
      </c>
      <c r="AW50" s="86">
        <v>528.10321016884393</v>
      </c>
      <c r="AX50" s="86">
        <v>604.69033239592966</v>
      </c>
      <c r="AY50" s="86">
        <v>617.02824714749113</v>
      </c>
      <c r="AZ50" s="86">
        <v>624.93138440348548</v>
      </c>
      <c r="BA50" s="86">
        <v>618.83151051759683</v>
      </c>
      <c r="BB50" s="86">
        <v>636.62217425062067</v>
      </c>
      <c r="BC50" s="86">
        <v>673.37481073742629</v>
      </c>
      <c r="BD50" s="86">
        <v>582.47679245077279</v>
      </c>
      <c r="BE50" s="86">
        <v>597.18511644765408</v>
      </c>
      <c r="BF50" s="86">
        <v>679.10227987917926</v>
      </c>
      <c r="BG50" s="1255">
        <v>654.38255986327204</v>
      </c>
      <c r="BH50" s="1255">
        <v>597.2791022153649</v>
      </c>
      <c r="BI50" s="1279"/>
      <c r="BJ50" s="64"/>
    </row>
    <row r="51" spans="1:62" ht="15" customHeight="1" thickBot="1">
      <c r="T51" s="87" t="s">
        <v>467</v>
      </c>
      <c r="U51" s="88"/>
      <c r="V51" s="1200"/>
      <c r="X51" s="87" t="s">
        <v>998</v>
      </c>
      <c r="Y51" s="88"/>
      <c r="Z51" s="1200"/>
      <c r="AA51" s="1233">
        <v>5489.8922502729993</v>
      </c>
      <c r="AB51" s="89">
        <v>5311.1741081715281</v>
      </c>
      <c r="AC51" s="89">
        <v>5034.1656152937849</v>
      </c>
      <c r="AD51" s="89">
        <v>4800.9631151802378</v>
      </c>
      <c r="AE51" s="89">
        <v>4791.5602523297484</v>
      </c>
      <c r="AF51" s="89">
        <v>4693.1337667408479</v>
      </c>
      <c r="AG51" s="89">
        <v>4727.49049548325</v>
      </c>
      <c r="AH51" s="89">
        <v>4556.4372380867662</v>
      </c>
      <c r="AI51" s="89">
        <v>4176.2395839282326</v>
      </c>
      <c r="AJ51" s="89">
        <v>4170.7982319279035</v>
      </c>
      <c r="AK51" s="89">
        <v>4242.1253332828719</v>
      </c>
      <c r="AL51" s="89">
        <v>3803.568123932404</v>
      </c>
      <c r="AM51" s="89">
        <v>3562.1898054296485</v>
      </c>
      <c r="AN51" s="89">
        <v>3422.2575237096744</v>
      </c>
      <c r="AO51" s="89">
        <v>3346.1899645017111</v>
      </c>
      <c r="AP51" s="89">
        <v>3250.8140528443782</v>
      </c>
      <c r="AQ51" s="89">
        <v>3173.1195158461928</v>
      </c>
      <c r="AR51" s="89">
        <v>3022.0613257753516</v>
      </c>
      <c r="AS51" s="89">
        <v>2723.6904751124448</v>
      </c>
      <c r="AT51" s="89">
        <v>2513.5092259627982</v>
      </c>
      <c r="AU51" s="89">
        <v>2441.5327038959404</v>
      </c>
      <c r="AV51" s="89">
        <v>2354.1093653550797</v>
      </c>
      <c r="AW51" s="89">
        <v>2283.4515486974242</v>
      </c>
      <c r="AX51" s="89">
        <v>2289.0964441148244</v>
      </c>
      <c r="AY51" s="89">
        <v>2217.534663047813</v>
      </c>
      <c r="AZ51" s="89">
        <v>2194.4764272326456</v>
      </c>
      <c r="BA51" s="89">
        <v>2156.8119227383972</v>
      </c>
      <c r="BB51" s="89">
        <v>2121.4065441487392</v>
      </c>
      <c r="BC51" s="89">
        <v>2072.5193218115492</v>
      </c>
      <c r="BD51" s="89">
        <v>2015.3368598298975</v>
      </c>
      <c r="BE51" s="89">
        <v>1873.3853662539157</v>
      </c>
      <c r="BF51" s="89">
        <v>1844.2793051986309</v>
      </c>
      <c r="BG51" s="1256">
        <v>1836.1867526342398</v>
      </c>
      <c r="BH51" s="1256">
        <v>1806.5359446649127</v>
      </c>
      <c r="BI51" s="1280"/>
      <c r="BJ51" s="90"/>
    </row>
    <row r="52" spans="1:62" ht="15" customHeight="1" thickTop="1">
      <c r="T52" s="2213" t="s">
        <v>809</v>
      </c>
      <c r="U52" s="92"/>
      <c r="V52" s="1201"/>
      <c r="X52" s="91" t="s">
        <v>999</v>
      </c>
      <c r="Y52" s="92"/>
      <c r="Z52" s="1201"/>
      <c r="AA52" s="1234">
        <f t="shared" ref="AA52:BG52" si="12">SUM(AA7,AA29,AA30,AA36,AA48)</f>
        <v>1154853.3025715959</v>
      </c>
      <c r="AB52" s="93">
        <f t="shared" si="12"/>
        <v>1166552.4672745711</v>
      </c>
      <c r="AC52" s="93">
        <f t="shared" si="12"/>
        <v>1175454.3359678513</v>
      </c>
      <c r="AD52" s="93">
        <f t="shared" si="12"/>
        <v>1169328.0062046922</v>
      </c>
      <c r="AE52" s="93">
        <f t="shared" si="12"/>
        <v>1223158.3671258329</v>
      </c>
      <c r="AF52" s="93">
        <f t="shared" si="12"/>
        <v>1235873.1427335558</v>
      </c>
      <c r="AG52" s="93">
        <f t="shared" si="12"/>
        <v>1248690.0188278998</v>
      </c>
      <c r="AH52" s="93">
        <f t="shared" si="12"/>
        <v>1240980.3447725589</v>
      </c>
      <c r="AI52" s="93">
        <f t="shared" si="12"/>
        <v>1201334.3991936278</v>
      </c>
      <c r="AJ52" s="93">
        <f t="shared" si="12"/>
        <v>1238120.9673281088</v>
      </c>
      <c r="AK52" s="93">
        <f t="shared" si="12"/>
        <v>1260202.9973769072</v>
      </c>
      <c r="AL52" s="93">
        <f t="shared" si="12"/>
        <v>1245935.2169188748</v>
      </c>
      <c r="AM52" s="93">
        <f t="shared" si="12"/>
        <v>1275420.2893277786</v>
      </c>
      <c r="AN52" s="93">
        <f t="shared" si="12"/>
        <v>1283844.9481047613</v>
      </c>
      <c r="AO52" s="93">
        <f t="shared" si="12"/>
        <v>1279121.5292382403</v>
      </c>
      <c r="AP52" s="93">
        <f t="shared" si="12"/>
        <v>1286412.2688485798</v>
      </c>
      <c r="AQ52" s="93">
        <f t="shared" si="12"/>
        <v>1263440.4277317433</v>
      </c>
      <c r="AR52" s="93">
        <f t="shared" si="12"/>
        <v>1298973.4722285767</v>
      </c>
      <c r="AS52" s="93">
        <f t="shared" si="12"/>
        <v>1228686.7933924096</v>
      </c>
      <c r="AT52" s="93">
        <f t="shared" si="12"/>
        <v>1160252.8304028842</v>
      </c>
      <c r="AU52" s="93">
        <f t="shared" si="12"/>
        <v>1211090.3357071427</v>
      </c>
      <c r="AV52" s="93">
        <f t="shared" si="12"/>
        <v>1261180.5678806256</v>
      </c>
      <c r="AW52" s="93">
        <f t="shared" si="12"/>
        <v>1302112.5253078504</v>
      </c>
      <c r="AX52" s="93">
        <f t="shared" si="12"/>
        <v>1311875.6021001001</v>
      </c>
      <c r="AY52" s="93">
        <f t="shared" si="12"/>
        <v>1260272.3692736886</v>
      </c>
      <c r="AZ52" s="93">
        <f t="shared" si="12"/>
        <v>1219982.4797194055</v>
      </c>
      <c r="BA52" s="93">
        <f t="shared" si="12"/>
        <v>1199933.0382172344</v>
      </c>
      <c r="BB52" s="93">
        <f t="shared" si="12"/>
        <v>1184391.7218624975</v>
      </c>
      <c r="BC52" s="93">
        <f t="shared" si="12"/>
        <v>1138549.7644439847</v>
      </c>
      <c r="BD52" s="93">
        <f t="shared" si="12"/>
        <v>1102063.0147168755</v>
      </c>
      <c r="BE52" s="93">
        <f t="shared" si="12"/>
        <v>1037284.6219119625</v>
      </c>
      <c r="BF52" s="93">
        <f t="shared" si="12"/>
        <v>1058501.8760110207</v>
      </c>
      <c r="BG52" s="1257">
        <f t="shared" si="12"/>
        <v>1029644.9354976693</v>
      </c>
      <c r="BH52" s="1257">
        <f t="shared" ref="BH52" si="13">SUM(BH7,BH29,BH30,BH36,BH48)</f>
        <v>986910.12583014159</v>
      </c>
      <c r="BI52" s="1281"/>
      <c r="BJ52" s="94"/>
    </row>
    <row r="53" spans="1:62" ht="15" customHeight="1">
      <c r="T53" s="95" t="s">
        <v>468</v>
      </c>
      <c r="U53" s="96"/>
      <c r="V53" s="1202"/>
      <c r="X53" s="95" t="s">
        <v>1000</v>
      </c>
      <c r="Y53" s="96"/>
      <c r="Z53" s="1202"/>
      <c r="AA53" s="1235">
        <f t="shared" ref="AA53:BG53" si="14">SUM(AA7,AA29,AA30,AA36,AA39,AA48)</f>
        <v>1077219.3670225034</v>
      </c>
      <c r="AB53" s="97">
        <f t="shared" si="14"/>
        <v>1082882.3891193464</v>
      </c>
      <c r="AC53" s="97">
        <f t="shared" si="14"/>
        <v>1088855.3032224895</v>
      </c>
      <c r="AD53" s="97">
        <f t="shared" si="14"/>
        <v>1080566.2686420961</v>
      </c>
      <c r="AE53" s="97">
        <f t="shared" si="14"/>
        <v>1133597.6074732034</v>
      </c>
      <c r="AF53" s="97">
        <f t="shared" si="14"/>
        <v>1146995.3959854739</v>
      </c>
      <c r="AG53" s="97">
        <f t="shared" si="14"/>
        <v>1159158.5510275562</v>
      </c>
      <c r="AH53" s="97">
        <f t="shared" si="14"/>
        <v>1150031.2213146696</v>
      </c>
      <c r="AI53" s="97">
        <f t="shared" si="14"/>
        <v>1111186.875013269</v>
      </c>
      <c r="AJ53" s="97">
        <f t="shared" si="14"/>
        <v>1148144.495384994</v>
      </c>
      <c r="AK53" s="97">
        <f t="shared" si="14"/>
        <v>1168310.6527195282</v>
      </c>
      <c r="AL53" s="97">
        <f t="shared" si="14"/>
        <v>1152997.7035415289</v>
      </c>
      <c r="AM53" s="97">
        <f t="shared" si="14"/>
        <v>1180890.1334325462</v>
      </c>
      <c r="AN53" s="97">
        <f t="shared" si="14"/>
        <v>1178844.2691764415</v>
      </c>
      <c r="AO53" s="97">
        <f t="shared" si="14"/>
        <v>1176250.3635274433</v>
      </c>
      <c r="AP53" s="97">
        <f t="shared" si="14"/>
        <v>1187883.9738269001</v>
      </c>
      <c r="AQ53" s="97">
        <f t="shared" si="14"/>
        <v>1171181.3650134285</v>
      </c>
      <c r="AR53" s="97">
        <f t="shared" si="14"/>
        <v>1211334.0175631677</v>
      </c>
      <c r="AS53" s="97">
        <f t="shared" si="14"/>
        <v>1150970.8854047805</v>
      </c>
      <c r="AT53" s="97">
        <f t="shared" si="14"/>
        <v>1084796.2574116669</v>
      </c>
      <c r="AU53" s="97">
        <f t="shared" si="14"/>
        <v>1131982.4814606304</v>
      </c>
      <c r="AV53" s="97">
        <f t="shared" si="14"/>
        <v>1182917.4711478741</v>
      </c>
      <c r="AW53" s="97">
        <f t="shared" si="14"/>
        <v>1219967.9308510767</v>
      </c>
      <c r="AX53" s="97">
        <f t="shared" si="14"/>
        <v>1236255.8683657264</v>
      </c>
      <c r="AY53" s="97">
        <f t="shared" si="14"/>
        <v>1190378.3540251746</v>
      </c>
      <c r="AZ53" s="97">
        <f t="shared" si="14"/>
        <v>1155616.6340970627</v>
      </c>
      <c r="BA53" s="97">
        <f t="shared" si="14"/>
        <v>1140187.7588806774</v>
      </c>
      <c r="BB53" s="97">
        <f t="shared" si="14"/>
        <v>1121405.877410053</v>
      </c>
      <c r="BC53" s="97">
        <f t="shared" si="14"/>
        <v>1076147.427652698</v>
      </c>
      <c r="BD53" s="97">
        <f t="shared" si="14"/>
        <v>1045044.6272493675</v>
      </c>
      <c r="BE53" s="97">
        <f t="shared" si="14"/>
        <v>978343.96571880742</v>
      </c>
      <c r="BF53" s="97">
        <f t="shared" si="14"/>
        <v>1000484.8559841352</v>
      </c>
      <c r="BG53" s="1258">
        <f t="shared" si="14"/>
        <v>977204.44565743092</v>
      </c>
      <c r="BH53" s="1258">
        <f t="shared" ref="BH53" si="15">SUM(BH7,BH29,BH30,BH36,BH39,BH48)</f>
        <v>936202.29045472294</v>
      </c>
      <c r="BI53" s="1282"/>
      <c r="BJ53" s="98"/>
    </row>
    <row r="54" spans="1:62" ht="15" customHeight="1">
      <c r="T54" s="95" t="s">
        <v>469</v>
      </c>
      <c r="U54" s="96"/>
      <c r="V54" s="1202"/>
      <c r="X54" s="95" t="s">
        <v>1001</v>
      </c>
      <c r="Y54" s="96"/>
      <c r="Z54" s="1202"/>
      <c r="AA54" s="1235">
        <f t="shared" ref="AA54:BG54" si="16">SUM(AA7,AA29,AA30,AA36,AA48,AA51)</f>
        <v>1160343.1948218688</v>
      </c>
      <c r="AB54" s="97">
        <f t="shared" si="16"/>
        <v>1171863.6413827427</v>
      </c>
      <c r="AC54" s="97">
        <f t="shared" si="16"/>
        <v>1180488.5015831452</v>
      </c>
      <c r="AD54" s="97">
        <f t="shared" si="16"/>
        <v>1174128.9693198723</v>
      </c>
      <c r="AE54" s="97">
        <f t="shared" si="16"/>
        <v>1227949.9273781627</v>
      </c>
      <c r="AF54" s="97">
        <f t="shared" si="16"/>
        <v>1240566.2765002965</v>
      </c>
      <c r="AG54" s="97">
        <f t="shared" si="16"/>
        <v>1253417.509323383</v>
      </c>
      <c r="AH54" s="97">
        <f t="shared" si="16"/>
        <v>1245536.7820106456</v>
      </c>
      <c r="AI54" s="97">
        <f t="shared" si="16"/>
        <v>1205510.6387775559</v>
      </c>
      <c r="AJ54" s="97">
        <f t="shared" si="16"/>
        <v>1242291.7655600368</v>
      </c>
      <c r="AK54" s="97">
        <f t="shared" si="16"/>
        <v>1264445.12271019</v>
      </c>
      <c r="AL54" s="97">
        <f t="shared" si="16"/>
        <v>1249738.7850428072</v>
      </c>
      <c r="AM54" s="97">
        <f t="shared" si="16"/>
        <v>1278982.4791332083</v>
      </c>
      <c r="AN54" s="97">
        <f t="shared" si="16"/>
        <v>1287267.205628471</v>
      </c>
      <c r="AO54" s="97">
        <f t="shared" si="16"/>
        <v>1282467.719202742</v>
      </c>
      <c r="AP54" s="97">
        <f t="shared" si="16"/>
        <v>1289663.0829014243</v>
      </c>
      <c r="AQ54" s="97">
        <f t="shared" si="16"/>
        <v>1266613.5472475896</v>
      </c>
      <c r="AR54" s="97">
        <f t="shared" si="16"/>
        <v>1301995.5335543521</v>
      </c>
      <c r="AS54" s="97">
        <f t="shared" si="16"/>
        <v>1231410.4838675221</v>
      </c>
      <c r="AT54" s="97">
        <f t="shared" si="16"/>
        <v>1162766.3396288469</v>
      </c>
      <c r="AU54" s="97">
        <f t="shared" si="16"/>
        <v>1213531.8684110388</v>
      </c>
      <c r="AV54" s="97">
        <f t="shared" si="16"/>
        <v>1263534.6772459806</v>
      </c>
      <c r="AW54" s="97">
        <f t="shared" si="16"/>
        <v>1304395.9768565479</v>
      </c>
      <c r="AX54" s="97">
        <f t="shared" si="16"/>
        <v>1314164.6985442149</v>
      </c>
      <c r="AY54" s="97">
        <f t="shared" si="16"/>
        <v>1262489.9039367365</v>
      </c>
      <c r="AZ54" s="97">
        <f t="shared" si="16"/>
        <v>1222176.9561466381</v>
      </c>
      <c r="BA54" s="97">
        <f t="shared" si="16"/>
        <v>1202089.8501399728</v>
      </c>
      <c r="BB54" s="97">
        <f t="shared" si="16"/>
        <v>1186513.1284066462</v>
      </c>
      <c r="BC54" s="97">
        <f t="shared" si="16"/>
        <v>1140622.2837657963</v>
      </c>
      <c r="BD54" s="97">
        <f t="shared" si="16"/>
        <v>1104078.3515767055</v>
      </c>
      <c r="BE54" s="97">
        <f t="shared" si="16"/>
        <v>1039158.0072782164</v>
      </c>
      <c r="BF54" s="97">
        <f t="shared" si="16"/>
        <v>1060346.1553162194</v>
      </c>
      <c r="BG54" s="1258">
        <f t="shared" si="16"/>
        <v>1031481.1222503035</v>
      </c>
      <c r="BH54" s="1258">
        <f t="shared" ref="BH54" si="17">SUM(BH7,BH29,BH30,BH36,BH48,BH51)</f>
        <v>988716.66177480656</v>
      </c>
      <c r="BI54" s="1282"/>
      <c r="BJ54" s="98"/>
    </row>
    <row r="55" spans="1:62" ht="15" customHeight="1" thickBot="1">
      <c r="T55" s="99" t="s">
        <v>470</v>
      </c>
      <c r="U55" s="100"/>
      <c r="V55" s="1203"/>
      <c r="X55" s="99" t="s">
        <v>1002</v>
      </c>
      <c r="Y55" s="100"/>
      <c r="Z55" s="1203"/>
      <c r="AA55" s="1236">
        <f t="shared" ref="AA55:BG55" si="18">SUM(AA7,AA29,AA30,AA36,AA39,AA48,AA51)</f>
        <v>1082709.2592727763</v>
      </c>
      <c r="AB55" s="101">
        <f t="shared" si="18"/>
        <v>1088193.563227518</v>
      </c>
      <c r="AC55" s="101">
        <f t="shared" si="18"/>
        <v>1093889.4688377834</v>
      </c>
      <c r="AD55" s="101">
        <f t="shared" si="18"/>
        <v>1085367.2317572762</v>
      </c>
      <c r="AE55" s="101">
        <f t="shared" si="18"/>
        <v>1138389.1677255332</v>
      </c>
      <c r="AF55" s="101">
        <f t="shared" si="18"/>
        <v>1151688.5297522147</v>
      </c>
      <c r="AG55" s="101">
        <f t="shared" si="18"/>
        <v>1163886.0415230393</v>
      </c>
      <c r="AH55" s="101">
        <f t="shared" si="18"/>
        <v>1154587.6585527563</v>
      </c>
      <c r="AI55" s="101">
        <f t="shared" si="18"/>
        <v>1115363.1145971972</v>
      </c>
      <c r="AJ55" s="101">
        <f t="shared" si="18"/>
        <v>1152315.2936169219</v>
      </c>
      <c r="AK55" s="101">
        <f t="shared" si="18"/>
        <v>1172552.778052811</v>
      </c>
      <c r="AL55" s="101">
        <f t="shared" si="18"/>
        <v>1156801.2716654614</v>
      </c>
      <c r="AM55" s="101">
        <f t="shared" si="18"/>
        <v>1184452.3232379758</v>
      </c>
      <c r="AN55" s="101">
        <f t="shared" si="18"/>
        <v>1182266.5267001512</v>
      </c>
      <c r="AO55" s="101">
        <f t="shared" si="18"/>
        <v>1179596.5534919449</v>
      </c>
      <c r="AP55" s="101">
        <f t="shared" si="18"/>
        <v>1191134.7878797445</v>
      </c>
      <c r="AQ55" s="101">
        <f t="shared" si="18"/>
        <v>1174354.4845292747</v>
      </c>
      <c r="AR55" s="101">
        <f t="shared" si="18"/>
        <v>1214356.0788889432</v>
      </c>
      <c r="AS55" s="101">
        <f t="shared" si="18"/>
        <v>1153694.575879893</v>
      </c>
      <c r="AT55" s="101">
        <f t="shared" si="18"/>
        <v>1087309.7666376296</v>
      </c>
      <c r="AU55" s="101">
        <f t="shared" si="18"/>
        <v>1134424.0141645265</v>
      </c>
      <c r="AV55" s="101">
        <f t="shared" si="18"/>
        <v>1185271.5805132291</v>
      </c>
      <c r="AW55" s="101">
        <f t="shared" si="18"/>
        <v>1222251.3823997742</v>
      </c>
      <c r="AX55" s="101">
        <f t="shared" si="18"/>
        <v>1238544.9648098412</v>
      </c>
      <c r="AY55" s="101">
        <f t="shared" si="18"/>
        <v>1192595.8886882225</v>
      </c>
      <c r="AZ55" s="101">
        <f t="shared" si="18"/>
        <v>1157811.1105242954</v>
      </c>
      <c r="BA55" s="101">
        <f t="shared" si="18"/>
        <v>1142344.5708034157</v>
      </c>
      <c r="BB55" s="101">
        <f t="shared" si="18"/>
        <v>1123527.2839542017</v>
      </c>
      <c r="BC55" s="101">
        <f t="shared" si="18"/>
        <v>1078219.9469745096</v>
      </c>
      <c r="BD55" s="101">
        <f t="shared" si="18"/>
        <v>1047059.9641091974</v>
      </c>
      <c r="BE55" s="101">
        <f t="shared" si="18"/>
        <v>980217.35108506132</v>
      </c>
      <c r="BF55" s="101">
        <f t="shared" si="18"/>
        <v>1002329.1352893338</v>
      </c>
      <c r="BG55" s="1259">
        <f t="shared" si="18"/>
        <v>979040.63241006515</v>
      </c>
      <c r="BH55" s="1259">
        <f t="shared" ref="BH55" si="19">SUM(BH7,BH29,BH30,BH36,BH39,BH48,BH51)</f>
        <v>938008.82639938791</v>
      </c>
      <c r="BI55" s="1283"/>
      <c r="BJ55" s="102"/>
    </row>
    <row r="56" spans="1:62" ht="34.5" customHeight="1">
      <c r="T56" s="2367" t="s">
        <v>471</v>
      </c>
      <c r="U56" s="2367"/>
      <c r="V56" s="2367"/>
      <c r="W56" s="103"/>
      <c r="X56" s="2367" t="s">
        <v>321</v>
      </c>
      <c r="Y56" s="2367"/>
      <c r="Z56" s="2367"/>
      <c r="AA56" s="104"/>
      <c r="AB56" s="104"/>
      <c r="AC56" s="104"/>
      <c r="AD56" s="104"/>
      <c r="AE56" s="104"/>
      <c r="AF56" s="104"/>
      <c r="AG56" s="104"/>
      <c r="AH56" s="104"/>
      <c r="AI56" s="104"/>
      <c r="AJ56" s="104"/>
      <c r="AK56" s="104"/>
      <c r="AL56" s="104"/>
      <c r="AM56" s="104"/>
      <c r="AN56" s="104"/>
      <c r="AO56" s="104"/>
      <c r="AP56" s="104"/>
      <c r="AQ56" s="104"/>
      <c r="AR56" s="104"/>
      <c r="AS56" s="105"/>
      <c r="AT56" s="104"/>
      <c r="AU56" s="104"/>
      <c r="AV56" s="104"/>
      <c r="AW56" s="104"/>
      <c r="AX56" s="104"/>
      <c r="AY56" s="104"/>
      <c r="AZ56" s="104"/>
      <c r="BA56" s="104"/>
      <c r="BB56" s="104"/>
      <c r="BC56" s="104"/>
      <c r="BD56" s="104"/>
      <c r="BE56" s="104"/>
      <c r="BF56" s="104"/>
      <c r="BG56" s="104"/>
      <c r="BH56" s="104"/>
    </row>
    <row r="57" spans="1:62" ht="50.25" customHeight="1">
      <c r="T57" s="2361" t="s">
        <v>678</v>
      </c>
      <c r="U57" s="2361"/>
      <c r="V57" s="2361"/>
      <c r="W57" s="103"/>
      <c r="X57" s="2361" t="s">
        <v>322</v>
      </c>
      <c r="Y57" s="2361"/>
      <c r="Z57" s="2361"/>
      <c r="AA57" s="106"/>
    </row>
    <row r="58" spans="1:62" ht="51" customHeight="1">
      <c r="T58" s="2368" t="s">
        <v>826</v>
      </c>
      <c r="U58" s="2361"/>
      <c r="V58" s="2361"/>
      <c r="W58" s="103"/>
      <c r="X58" s="2361" t="s">
        <v>827</v>
      </c>
      <c r="Y58" s="2361"/>
      <c r="Z58" s="2361"/>
    </row>
    <row r="59" spans="1:62" ht="35.25" customHeight="1">
      <c r="T59" s="2361" t="s">
        <v>472</v>
      </c>
      <c r="U59" s="2361"/>
      <c r="V59" s="2361"/>
      <c r="W59" s="103"/>
      <c r="X59" s="2361" t="s">
        <v>1024</v>
      </c>
      <c r="Y59" s="2361"/>
      <c r="Z59" s="2361"/>
    </row>
    <row r="60" spans="1:62">
      <c r="T60" s="927"/>
      <c r="U60" s="927"/>
      <c r="V60" s="927"/>
      <c r="W60" s="103"/>
      <c r="X60" s="927"/>
      <c r="Y60" s="927"/>
      <c r="Z60" s="927"/>
    </row>
    <row r="61" spans="1:62">
      <c r="AA61" s="28"/>
      <c r="AB61" s="28"/>
      <c r="AC61" s="28"/>
      <c r="AD61" s="28"/>
      <c r="AE61" s="28"/>
      <c r="AF61" s="28"/>
    </row>
    <row r="62" spans="1:62" ht="24" thickBot="1">
      <c r="T62" s="738" t="s">
        <v>774</v>
      </c>
      <c r="X62" s="738" t="s">
        <v>774</v>
      </c>
    </row>
    <row r="63" spans="1:62" s="21" customFormat="1" ht="15.75" thickBot="1">
      <c r="A63" s="186"/>
      <c r="B63" s="186"/>
      <c r="C63" s="186"/>
      <c r="D63" s="186"/>
      <c r="E63" s="186"/>
      <c r="F63" s="186"/>
      <c r="G63" s="186"/>
      <c r="H63" s="186"/>
      <c r="I63" s="186"/>
      <c r="J63" s="186"/>
      <c r="K63" s="186"/>
      <c r="L63" s="186"/>
      <c r="M63" s="186"/>
      <c r="N63" s="186"/>
      <c r="O63" s="186"/>
      <c r="P63" s="186"/>
      <c r="Q63" s="186"/>
      <c r="R63" s="186"/>
      <c r="S63" s="186"/>
      <c r="T63" s="33" t="s">
        <v>156</v>
      </c>
      <c r="U63" s="950"/>
      <c r="V63" s="950"/>
      <c r="X63" s="33" t="s">
        <v>840</v>
      </c>
      <c r="Y63" s="2093"/>
      <c r="Z63" s="2094"/>
      <c r="AA63" s="1528">
        <v>1990</v>
      </c>
      <c r="AB63" s="337">
        <f>AA63+1</f>
        <v>1991</v>
      </c>
      <c r="AC63" s="337">
        <f t="shared" ref="AC63:BH63" si="20">AB63+1</f>
        <v>1992</v>
      </c>
      <c r="AD63" s="337">
        <f t="shared" si="20"/>
        <v>1993</v>
      </c>
      <c r="AE63" s="337">
        <f t="shared" si="20"/>
        <v>1994</v>
      </c>
      <c r="AF63" s="337">
        <f t="shared" si="20"/>
        <v>1995</v>
      </c>
      <c r="AG63" s="337">
        <f t="shared" si="20"/>
        <v>1996</v>
      </c>
      <c r="AH63" s="337">
        <f t="shared" si="20"/>
        <v>1997</v>
      </c>
      <c r="AI63" s="337">
        <f t="shared" si="20"/>
        <v>1998</v>
      </c>
      <c r="AJ63" s="337">
        <f t="shared" si="20"/>
        <v>1999</v>
      </c>
      <c r="AK63" s="337">
        <f t="shared" si="20"/>
        <v>2000</v>
      </c>
      <c r="AL63" s="337">
        <f t="shared" si="20"/>
        <v>2001</v>
      </c>
      <c r="AM63" s="337">
        <f t="shared" si="20"/>
        <v>2002</v>
      </c>
      <c r="AN63" s="337">
        <f t="shared" si="20"/>
        <v>2003</v>
      </c>
      <c r="AO63" s="337">
        <f t="shared" si="20"/>
        <v>2004</v>
      </c>
      <c r="AP63" s="337">
        <f t="shared" si="20"/>
        <v>2005</v>
      </c>
      <c r="AQ63" s="337">
        <f t="shared" si="20"/>
        <v>2006</v>
      </c>
      <c r="AR63" s="337">
        <f t="shared" si="20"/>
        <v>2007</v>
      </c>
      <c r="AS63" s="337">
        <f t="shared" si="20"/>
        <v>2008</v>
      </c>
      <c r="AT63" s="337">
        <f t="shared" si="20"/>
        <v>2009</v>
      </c>
      <c r="AU63" s="337">
        <f t="shared" si="20"/>
        <v>2010</v>
      </c>
      <c r="AV63" s="337">
        <f t="shared" si="20"/>
        <v>2011</v>
      </c>
      <c r="AW63" s="337">
        <f t="shared" si="20"/>
        <v>2012</v>
      </c>
      <c r="AX63" s="337">
        <f t="shared" si="20"/>
        <v>2013</v>
      </c>
      <c r="AY63" s="337">
        <f t="shared" si="20"/>
        <v>2014</v>
      </c>
      <c r="AZ63" s="337">
        <f t="shared" si="20"/>
        <v>2015</v>
      </c>
      <c r="BA63" s="337">
        <f t="shared" si="20"/>
        <v>2016</v>
      </c>
      <c r="BB63" s="337">
        <f t="shared" si="20"/>
        <v>2017</v>
      </c>
      <c r="BC63" s="337">
        <f t="shared" si="20"/>
        <v>2018</v>
      </c>
      <c r="BD63" s="337">
        <f t="shared" si="20"/>
        <v>2019</v>
      </c>
      <c r="BE63" s="337">
        <f t="shared" si="20"/>
        <v>2020</v>
      </c>
      <c r="BF63" s="338">
        <f t="shared" si="20"/>
        <v>2021</v>
      </c>
      <c r="BG63" s="338">
        <f t="shared" si="20"/>
        <v>2022</v>
      </c>
      <c r="BH63" s="339">
        <f t="shared" si="20"/>
        <v>2023</v>
      </c>
      <c r="BI63" s="1260" t="s">
        <v>18</v>
      </c>
      <c r="BJ63" s="37" t="s">
        <v>2</v>
      </c>
    </row>
    <row r="64" spans="1:62" s="334" customFormat="1" ht="15" customHeight="1">
      <c r="A64" s="1659"/>
      <c r="T64" s="1657" t="s">
        <v>799</v>
      </c>
      <c r="U64" s="1658"/>
      <c r="V64" s="1658"/>
      <c r="X64" s="1657" t="s">
        <v>692</v>
      </c>
      <c r="Y64" s="2060"/>
      <c r="Z64" s="2061"/>
      <c r="AA64" s="1623">
        <f t="shared" ref="AA64:BG64" si="21">SUM(AA65,AA66)</f>
        <v>7200.4045621124706</v>
      </c>
      <c r="AB64" s="1660">
        <f t="shared" si="21"/>
        <v>6819.1653149400754</v>
      </c>
      <c r="AC64" s="1660">
        <f t="shared" si="21"/>
        <v>5869.0646443985115</v>
      </c>
      <c r="AD64" s="1660">
        <f t="shared" si="21"/>
        <v>5255.995138029406</v>
      </c>
      <c r="AE64" s="1660">
        <f t="shared" si="21"/>
        <v>4980.0899076203368</v>
      </c>
      <c r="AF64" s="1660">
        <f t="shared" si="21"/>
        <v>4632.2664410204416</v>
      </c>
      <c r="AG64" s="1660">
        <f t="shared" si="21"/>
        <v>4263.5732829943163</v>
      </c>
      <c r="AH64" s="1660">
        <f t="shared" si="21"/>
        <v>4005.1811068912648</v>
      </c>
      <c r="AI64" s="1660">
        <f t="shared" si="21"/>
        <v>3770.1058952405747</v>
      </c>
      <c r="AJ64" s="1660">
        <f t="shared" si="21"/>
        <v>3695.0464285558846</v>
      </c>
      <c r="AK64" s="1660">
        <f t="shared" si="21"/>
        <v>3540.5479036219062</v>
      </c>
      <c r="AL64" s="1660">
        <f t="shared" si="21"/>
        <v>3224.4362879259488</v>
      </c>
      <c r="AM64" s="1660">
        <f t="shared" si="21"/>
        <v>2604.9107831771244</v>
      </c>
      <c r="AN64" s="1660">
        <f t="shared" si="21"/>
        <v>2533.4346669407537</v>
      </c>
      <c r="AO64" s="1660">
        <f t="shared" si="21"/>
        <v>2641.5552839819502</v>
      </c>
      <c r="AP64" s="1660">
        <f t="shared" si="21"/>
        <v>2727.6407885018916</v>
      </c>
      <c r="AQ64" s="1660">
        <f t="shared" si="21"/>
        <v>2786.2625229608075</v>
      </c>
      <c r="AR64" s="1660">
        <f t="shared" si="21"/>
        <v>2798.4091159393465</v>
      </c>
      <c r="AS64" s="1660">
        <f t="shared" si="21"/>
        <v>2702.2366407519103</v>
      </c>
      <c r="AT64" s="1660">
        <f t="shared" si="21"/>
        <v>2554.1338880923677</v>
      </c>
      <c r="AU64" s="1660">
        <f t="shared" si="21"/>
        <v>2591.4678696919354</v>
      </c>
      <c r="AV64" s="1660">
        <f t="shared" si="21"/>
        <v>2238.1911760847634</v>
      </c>
      <c r="AW64" s="1660">
        <f t="shared" si="21"/>
        <v>2230.5240671910756</v>
      </c>
      <c r="AX64" s="1660">
        <f t="shared" si="21"/>
        <v>2117.3293528941895</v>
      </c>
      <c r="AY64" s="1660">
        <f t="shared" si="21"/>
        <v>2071.5469390166895</v>
      </c>
      <c r="AZ64" s="1660">
        <f t="shared" si="21"/>
        <v>2106.8475350672506</v>
      </c>
      <c r="BA64" s="1660">
        <f t="shared" si="21"/>
        <v>2219.6210798880647</v>
      </c>
      <c r="BB64" s="1660">
        <f t="shared" si="21"/>
        <v>2301.0811893399446</v>
      </c>
      <c r="BC64" s="1660">
        <f t="shared" si="21"/>
        <v>2109.0730029675742</v>
      </c>
      <c r="BD64" s="1660">
        <f t="shared" si="21"/>
        <v>1960.1516112766114</v>
      </c>
      <c r="BE64" s="1660">
        <f t="shared" si="21"/>
        <v>1805.5385897489462</v>
      </c>
      <c r="BF64" s="1660">
        <f t="shared" si="21"/>
        <v>1800.4661297455782</v>
      </c>
      <c r="BG64" s="1661">
        <f t="shared" si="21"/>
        <v>1723.8685722812343</v>
      </c>
      <c r="BH64" s="1644">
        <f t="shared" ref="BH64" si="22">SUM(BH65,BH66)</f>
        <v>1677.5374390098259</v>
      </c>
      <c r="BI64" s="1660"/>
      <c r="BJ64" s="1644"/>
    </row>
    <row r="65" spans="1:72" s="21" customFormat="1" ht="15" customHeight="1">
      <c r="A65" s="186"/>
      <c r="B65" s="186"/>
      <c r="C65" s="186"/>
      <c r="D65" s="186"/>
      <c r="E65" s="186"/>
      <c r="F65" s="186"/>
      <c r="G65" s="186"/>
      <c r="H65" s="186"/>
      <c r="I65" s="186"/>
      <c r="J65" s="186"/>
      <c r="K65" s="186"/>
      <c r="L65" s="186"/>
      <c r="M65" s="186"/>
      <c r="N65" s="186"/>
      <c r="O65" s="186"/>
      <c r="P65" s="186"/>
      <c r="Q65" s="186"/>
      <c r="R65" s="186"/>
      <c r="S65" s="186"/>
      <c r="T65" s="1662"/>
      <c r="U65" s="66" t="s">
        <v>364</v>
      </c>
      <c r="V65" s="1356"/>
      <c r="X65" s="1662"/>
      <c r="Y65" s="2062" t="s">
        <v>365</v>
      </c>
      <c r="Z65" s="2063"/>
      <c r="AA65" s="1308">
        <v>1416.8483456127994</v>
      </c>
      <c r="AB65" s="1309">
        <v>1409.9525837497995</v>
      </c>
      <c r="AC65" s="1309">
        <v>1397.9970897001006</v>
      </c>
      <c r="AD65" s="1309">
        <v>1418.4959889736847</v>
      </c>
      <c r="AE65" s="1309">
        <v>1412.0412210562986</v>
      </c>
      <c r="AF65" s="1309">
        <v>1448.9241059518254</v>
      </c>
      <c r="AG65" s="1309">
        <v>1456.5061192034996</v>
      </c>
      <c r="AH65" s="1309">
        <v>1367.558012475007</v>
      </c>
      <c r="AI65" s="1309">
        <v>1317.7980708869902</v>
      </c>
      <c r="AJ65" s="1309">
        <v>1310.3325154506012</v>
      </c>
      <c r="AK65" s="1309">
        <v>1311.6975863055291</v>
      </c>
      <c r="AL65" s="1309">
        <v>1256.6548458676341</v>
      </c>
      <c r="AM65" s="1309">
        <v>1273.5576582290009</v>
      </c>
      <c r="AN65" s="1309">
        <v>1271.930374359433</v>
      </c>
      <c r="AO65" s="1309">
        <v>1403.1795610153508</v>
      </c>
      <c r="AP65" s="1309">
        <v>1487.1896321366207</v>
      </c>
      <c r="AQ65" s="1309">
        <v>1536.7788813858986</v>
      </c>
      <c r="AR65" s="1309">
        <v>1549.6393502415938</v>
      </c>
      <c r="AS65" s="1309">
        <v>1489.0253746411515</v>
      </c>
      <c r="AT65" s="1309">
        <v>1379.028284698554</v>
      </c>
      <c r="AU65" s="1309">
        <v>1458.4828980393111</v>
      </c>
      <c r="AV65" s="1309">
        <v>1128.4663035924641</v>
      </c>
      <c r="AW65" s="1309">
        <v>1145.6539838842211</v>
      </c>
      <c r="AX65" s="1309">
        <v>1077.5007139278659</v>
      </c>
      <c r="AY65" s="1309">
        <v>1048.6890801495656</v>
      </c>
      <c r="AZ65" s="1309">
        <v>1110.0306636929572</v>
      </c>
      <c r="BA65" s="1309">
        <v>1210.4488259106506</v>
      </c>
      <c r="BB65" s="1309">
        <v>1276.2194429774927</v>
      </c>
      <c r="BC65" s="1309">
        <v>1170.7557432475996</v>
      </c>
      <c r="BD65" s="1309">
        <v>1067.3572659655142</v>
      </c>
      <c r="BE65" s="1309">
        <v>951.60320411373175</v>
      </c>
      <c r="BF65" s="1354">
        <v>945.03701501951537</v>
      </c>
      <c r="BG65" s="1315">
        <v>905.28102594172537</v>
      </c>
      <c r="BH65" s="1310">
        <v>875.70779147947587</v>
      </c>
      <c r="BI65" s="1655" t="s">
        <v>801</v>
      </c>
      <c r="BJ65" s="1310" t="s">
        <v>324</v>
      </c>
      <c r="BM65" s="342"/>
    </row>
    <row r="66" spans="1:72" s="21" customFormat="1">
      <c r="A66" s="186"/>
      <c r="B66" s="186"/>
      <c r="C66" s="186"/>
      <c r="D66" s="186"/>
      <c r="E66" s="186"/>
      <c r="F66" s="186"/>
      <c r="G66" s="186"/>
      <c r="H66" s="186"/>
      <c r="I66" s="186"/>
      <c r="J66" s="186"/>
      <c r="K66" s="186"/>
      <c r="L66" s="186"/>
      <c r="M66" s="186"/>
      <c r="N66" s="186"/>
      <c r="O66" s="186"/>
      <c r="P66" s="186"/>
      <c r="Q66" s="186"/>
      <c r="R66" s="186"/>
      <c r="S66" s="186"/>
      <c r="T66" s="1662"/>
      <c r="U66" s="1529" t="s">
        <v>416</v>
      </c>
      <c r="V66" s="1359"/>
      <c r="X66" s="2064"/>
      <c r="Y66" s="1529" t="s">
        <v>323</v>
      </c>
      <c r="Z66" s="2065"/>
      <c r="AA66" s="1530">
        <v>5783.5562164996709</v>
      </c>
      <c r="AB66" s="1317">
        <v>5409.2127311902759</v>
      </c>
      <c r="AC66" s="1317">
        <v>4471.0675546984112</v>
      </c>
      <c r="AD66" s="1317">
        <v>3837.4991490557218</v>
      </c>
      <c r="AE66" s="1317">
        <v>3568.0486865640378</v>
      </c>
      <c r="AF66" s="1317">
        <v>3183.3423350686166</v>
      </c>
      <c r="AG66" s="1317">
        <v>2807.0671637908167</v>
      </c>
      <c r="AH66" s="1317">
        <v>2637.623094416258</v>
      </c>
      <c r="AI66" s="1317">
        <v>2452.3078243535847</v>
      </c>
      <c r="AJ66" s="1317">
        <v>2384.7139131052836</v>
      </c>
      <c r="AK66" s="1317">
        <v>2228.8503173163772</v>
      </c>
      <c r="AL66" s="1317">
        <v>1967.7814420583147</v>
      </c>
      <c r="AM66" s="1317">
        <v>1331.3531249481232</v>
      </c>
      <c r="AN66" s="1317">
        <v>1261.5042925813207</v>
      </c>
      <c r="AO66" s="1317">
        <v>1238.3757229665991</v>
      </c>
      <c r="AP66" s="1317">
        <v>1240.4511563652711</v>
      </c>
      <c r="AQ66" s="1317">
        <v>1249.4836415749087</v>
      </c>
      <c r="AR66" s="1317">
        <v>1248.7697656977525</v>
      </c>
      <c r="AS66" s="1317">
        <v>1213.2112661107587</v>
      </c>
      <c r="AT66" s="1317">
        <v>1175.1056033938135</v>
      </c>
      <c r="AU66" s="1317">
        <v>1132.9849716526246</v>
      </c>
      <c r="AV66" s="1317">
        <v>1109.7248724922995</v>
      </c>
      <c r="AW66" s="1317">
        <v>1084.8700833068544</v>
      </c>
      <c r="AX66" s="1317">
        <v>1039.8286389663235</v>
      </c>
      <c r="AY66" s="1317">
        <v>1022.8578588671239</v>
      </c>
      <c r="AZ66" s="1317">
        <v>996.81687137429356</v>
      </c>
      <c r="BA66" s="1317">
        <v>1009.1722539774139</v>
      </c>
      <c r="BB66" s="1317">
        <v>1024.8617463624519</v>
      </c>
      <c r="BC66" s="1317">
        <v>938.3172597199748</v>
      </c>
      <c r="BD66" s="1317">
        <v>892.79434531109723</v>
      </c>
      <c r="BE66" s="1317">
        <v>853.9353856352144</v>
      </c>
      <c r="BF66" s="1355">
        <v>855.42911472606295</v>
      </c>
      <c r="BG66" s="1318">
        <v>818.587546339509</v>
      </c>
      <c r="BH66" s="1314">
        <v>801.82964753035003</v>
      </c>
      <c r="BI66" s="1355"/>
      <c r="BJ66" s="1314"/>
      <c r="BM66" s="342"/>
    </row>
    <row r="67" spans="1:72" s="334" customFormat="1" ht="14.25">
      <c r="A67" s="1659"/>
      <c r="B67" s="1659"/>
      <c r="C67" s="1659"/>
      <c r="D67" s="1659"/>
      <c r="E67" s="1659"/>
      <c r="F67" s="1659"/>
      <c r="G67" s="1659"/>
      <c r="H67" s="1659"/>
      <c r="I67" s="1659"/>
      <c r="J67" s="1659"/>
      <c r="K67" s="1659"/>
      <c r="L67" s="1659"/>
      <c r="M67" s="1659"/>
      <c r="N67" s="1659"/>
      <c r="O67" s="1659"/>
      <c r="P67" s="1659"/>
      <c r="Q67" s="1659"/>
      <c r="R67" s="1659"/>
      <c r="S67" s="1659"/>
      <c r="T67" s="1663" t="s">
        <v>807</v>
      </c>
      <c r="U67" s="1622"/>
      <c r="V67" s="1664"/>
      <c r="X67" s="81" t="s">
        <v>344</v>
      </c>
      <c r="Y67" s="82"/>
      <c r="Z67" s="2066"/>
      <c r="AA67" s="1627">
        <v>67.797731632736003</v>
      </c>
      <c r="AB67" s="1665">
        <v>65.248243353215997</v>
      </c>
      <c r="AC67" s="1665">
        <v>61.478530222144002</v>
      </c>
      <c r="AD67" s="1665">
        <v>58.407957913088012</v>
      </c>
      <c r="AE67" s="1665">
        <v>62.453988504991997</v>
      </c>
      <c r="AF67" s="1665">
        <v>65.444100856063997</v>
      </c>
      <c r="AG67" s="1665">
        <v>62.197089710335995</v>
      </c>
      <c r="AH67" s="1665">
        <v>61.619331534432</v>
      </c>
      <c r="AI67" s="1665">
        <v>58.927204139776009</v>
      </c>
      <c r="AJ67" s="1665">
        <v>58.218198536511998</v>
      </c>
      <c r="AK67" s="1665">
        <v>60.691840732319989</v>
      </c>
      <c r="AL67" s="1665">
        <v>58.004849676704005</v>
      </c>
      <c r="AM67" s="1665">
        <v>59.218043575488004</v>
      </c>
      <c r="AN67" s="1665">
        <v>56.205930750143999</v>
      </c>
      <c r="AO67" s="1665">
        <v>60.115658345343995</v>
      </c>
      <c r="AP67" s="1665">
        <v>60.247105414271999</v>
      </c>
      <c r="AQ67" s="1665">
        <v>61.13497814905601</v>
      </c>
      <c r="AR67" s="1665">
        <v>56.999928091680012</v>
      </c>
      <c r="AS67" s="1665">
        <v>55.580512595999991</v>
      </c>
      <c r="AT67" s="1665">
        <v>57.409282114464006</v>
      </c>
      <c r="AU67" s="1665">
        <v>60.396787449599998</v>
      </c>
      <c r="AV67" s="1665">
        <v>60.112645066879992</v>
      </c>
      <c r="AW67" s="1665">
        <v>51.675896708799996</v>
      </c>
      <c r="AX67" s="1665">
        <v>51.921001798399999</v>
      </c>
      <c r="AY67" s="1665">
        <v>48.054982361568001</v>
      </c>
      <c r="AZ67" s="1665">
        <v>54.291191961440006</v>
      </c>
      <c r="BA67" s="1665">
        <v>48.449983608320004</v>
      </c>
      <c r="BB67" s="1665">
        <v>47.808405373215066</v>
      </c>
      <c r="BC67" s="1665">
        <v>45.359672954399997</v>
      </c>
      <c r="BD67" s="1665">
        <v>46.060420563359997</v>
      </c>
      <c r="BE67" s="1665">
        <v>42.673267667519994</v>
      </c>
      <c r="BF67" s="1637">
        <v>48.847030721440021</v>
      </c>
      <c r="BG67" s="1666">
        <v>43.479282902720001</v>
      </c>
      <c r="BH67" s="1645">
        <v>35.409817683520011</v>
      </c>
      <c r="BI67" s="1637"/>
      <c r="BJ67" s="1645"/>
      <c r="BM67" s="1667"/>
      <c r="BR67" s="1668"/>
      <c r="BS67" s="1668"/>
      <c r="BT67" s="1668"/>
    </row>
    <row r="68" spans="1:72" ht="15" customHeight="1">
      <c r="B68" s="28"/>
      <c r="C68" s="28"/>
      <c r="D68" s="28"/>
      <c r="E68" s="28"/>
      <c r="F68" s="28"/>
      <c r="G68" s="28"/>
      <c r="H68" s="28"/>
      <c r="I68" s="28"/>
      <c r="J68" s="28"/>
      <c r="K68" s="28"/>
      <c r="L68" s="28"/>
      <c r="M68" s="28"/>
      <c r="N68" s="28"/>
      <c r="O68" s="28"/>
      <c r="P68" s="28"/>
      <c r="Q68" s="28"/>
      <c r="R68" s="28"/>
      <c r="S68" s="28"/>
      <c r="T68" s="1307"/>
      <c r="U68" s="1532" t="s">
        <v>370</v>
      </c>
      <c r="V68" s="1356"/>
      <c r="W68" s="21"/>
      <c r="X68" s="1307"/>
      <c r="Y68" s="66" t="s">
        <v>374</v>
      </c>
      <c r="Z68" s="2063"/>
      <c r="AA68" s="1533">
        <v>41.985849505376002</v>
      </c>
      <c r="AB68" s="1533">
        <v>40.795688416895999</v>
      </c>
      <c r="AC68" s="1533">
        <v>37.793562286144009</v>
      </c>
      <c r="AD68" s="1533">
        <v>36.139749621248001</v>
      </c>
      <c r="AE68" s="1533">
        <v>39.184483009951997</v>
      </c>
      <c r="AF68" s="1533">
        <v>41.544159582463998</v>
      </c>
      <c r="AG68" s="1533">
        <v>37.906594078975992</v>
      </c>
      <c r="AH68" s="1533">
        <v>37.184823184991998</v>
      </c>
      <c r="AI68" s="1533">
        <v>37.398038868735995</v>
      </c>
      <c r="AJ68" s="1533">
        <v>36.772853707072002</v>
      </c>
      <c r="AK68" s="1533">
        <v>38.242422103199992</v>
      </c>
      <c r="AL68" s="1533">
        <v>36.880304959904002</v>
      </c>
      <c r="AM68" s="1533">
        <v>37.032533216448002</v>
      </c>
      <c r="AN68" s="1533">
        <v>34.202957095103997</v>
      </c>
      <c r="AO68" s="1533">
        <v>37.439074900864</v>
      </c>
      <c r="AP68" s="1533">
        <v>37.732814808192003</v>
      </c>
      <c r="AQ68" s="1533">
        <v>38.256852765376003</v>
      </c>
      <c r="AR68" s="1533">
        <v>33.932382573600002</v>
      </c>
      <c r="AS68" s="1533">
        <v>35.548057980959996</v>
      </c>
      <c r="AT68" s="1533">
        <v>40.130428031904003</v>
      </c>
      <c r="AU68" s="1533">
        <v>40.576025091839995</v>
      </c>
      <c r="AV68" s="1533">
        <v>39.998026678399995</v>
      </c>
      <c r="AW68" s="1533">
        <v>31.5219737392</v>
      </c>
      <c r="AX68" s="1533">
        <v>31.584798882560001</v>
      </c>
      <c r="AY68" s="1533">
        <v>28.250540249568001</v>
      </c>
      <c r="AZ68" s="1533">
        <v>35.601890088800005</v>
      </c>
      <c r="BA68" s="1533">
        <v>29.973598430720006</v>
      </c>
      <c r="BB68" s="1533">
        <v>28.286013595935064</v>
      </c>
      <c r="BC68" s="1533">
        <v>25.435759779359998</v>
      </c>
      <c r="BD68" s="1533">
        <v>27.873658139039996</v>
      </c>
      <c r="BE68" s="1533">
        <v>26.701363483199994</v>
      </c>
      <c r="BF68" s="1533">
        <v>30.258568846240014</v>
      </c>
      <c r="BG68" s="1357">
        <v>26.303042897599997</v>
      </c>
      <c r="BH68" s="1358">
        <v>19.242215056960003</v>
      </c>
      <c r="BI68" s="1534"/>
      <c r="BJ68" s="1358"/>
      <c r="BK68" s="109"/>
    </row>
    <row r="69" spans="1:72" ht="15" customHeight="1">
      <c r="B69" s="28"/>
      <c r="C69" s="28"/>
      <c r="D69" s="28"/>
      <c r="E69" s="28"/>
      <c r="F69" s="28"/>
      <c r="G69" s="28"/>
      <c r="H69" s="28"/>
      <c r="I69" s="28"/>
      <c r="J69" s="28"/>
      <c r="K69" s="28"/>
      <c r="L69" s="28"/>
      <c r="M69" s="28"/>
      <c r="N69" s="28"/>
      <c r="O69" s="28"/>
      <c r="P69" s="28"/>
      <c r="Q69" s="28"/>
      <c r="R69" s="28"/>
      <c r="S69" s="28"/>
      <c r="T69" s="1536"/>
      <c r="U69" s="1535" t="s">
        <v>616</v>
      </c>
      <c r="V69" s="1359"/>
      <c r="W69" s="21"/>
      <c r="X69" s="1536"/>
      <c r="Y69" s="1529" t="s">
        <v>426</v>
      </c>
      <c r="Z69" s="1359"/>
      <c r="AA69" s="1537">
        <v>25.811882127359997</v>
      </c>
      <c r="AB69" s="1537">
        <v>24.452554936320002</v>
      </c>
      <c r="AC69" s="1537">
        <v>23.684967936</v>
      </c>
      <c r="AD69" s="1537">
        <v>22.268208291840004</v>
      </c>
      <c r="AE69" s="1537">
        <v>23.269505495040001</v>
      </c>
      <c r="AF69" s="1537">
        <v>23.899941273600003</v>
      </c>
      <c r="AG69" s="1537">
        <v>24.290495631360002</v>
      </c>
      <c r="AH69" s="1537">
        <v>24.434508349440001</v>
      </c>
      <c r="AI69" s="1537">
        <v>21.529165271040004</v>
      </c>
      <c r="AJ69" s="1537">
        <v>21.44534482944</v>
      </c>
      <c r="AK69" s="1537">
        <v>22.44941862912</v>
      </c>
      <c r="AL69" s="1537">
        <v>21.124544716800003</v>
      </c>
      <c r="AM69" s="1537">
        <v>22.185510359040002</v>
      </c>
      <c r="AN69" s="1537">
        <v>22.002973655040002</v>
      </c>
      <c r="AO69" s="1537">
        <v>22.676583444480002</v>
      </c>
      <c r="AP69" s="1537">
        <v>22.514290606079999</v>
      </c>
      <c r="AQ69" s="1537">
        <v>22.878125383680004</v>
      </c>
      <c r="AR69" s="1537">
        <v>23.067545518080003</v>
      </c>
      <c r="AS69" s="1537">
        <v>20.032454615040002</v>
      </c>
      <c r="AT69" s="1537">
        <v>17.278854082560002</v>
      </c>
      <c r="AU69" s="1537">
        <v>19.82076235776</v>
      </c>
      <c r="AV69" s="1537">
        <v>20.114618388479997</v>
      </c>
      <c r="AW69" s="1537">
        <v>20.1539229696</v>
      </c>
      <c r="AX69" s="1537">
        <v>20.336202915839998</v>
      </c>
      <c r="AY69" s="1537">
        <v>19.804442112</v>
      </c>
      <c r="AZ69" s="1537">
        <v>18.689301872640002</v>
      </c>
      <c r="BA69" s="1537">
        <v>18.476385177600001</v>
      </c>
      <c r="BB69" s="1537">
        <v>19.522391777280003</v>
      </c>
      <c r="BC69" s="1537">
        <v>19.923913175040003</v>
      </c>
      <c r="BD69" s="1537">
        <v>18.186762424320001</v>
      </c>
      <c r="BE69" s="1537">
        <v>15.97190418432</v>
      </c>
      <c r="BF69" s="1537">
        <v>18.588461875200004</v>
      </c>
      <c r="BG69" s="1323">
        <v>17.17624000512</v>
      </c>
      <c r="BH69" s="1325">
        <v>16.167602626560004</v>
      </c>
      <c r="BI69" s="1360"/>
      <c r="BJ69" s="1325"/>
      <c r="BK69" s="109"/>
    </row>
    <row r="70" spans="1:72" s="334" customFormat="1" ht="14.25">
      <c r="A70" s="1669"/>
      <c r="B70" s="1659"/>
      <c r="C70" s="1659"/>
      <c r="D70" s="1659"/>
      <c r="E70" s="1659"/>
      <c r="F70" s="1659"/>
      <c r="G70" s="1659"/>
      <c r="H70" s="1659"/>
      <c r="I70" s="1659"/>
      <c r="J70" s="1659"/>
      <c r="K70" s="1659"/>
      <c r="L70" s="1659"/>
      <c r="M70" s="1659"/>
      <c r="N70" s="1659"/>
      <c r="O70" s="1659"/>
      <c r="P70" s="1659"/>
      <c r="Q70" s="1659"/>
      <c r="R70" s="1659"/>
      <c r="S70" s="1659"/>
      <c r="T70" s="81" t="s">
        <v>159</v>
      </c>
      <c r="U70" s="1624"/>
      <c r="V70" s="1670"/>
      <c r="X70" s="81" t="s">
        <v>283</v>
      </c>
      <c r="Y70" s="82"/>
      <c r="Z70" s="2067"/>
      <c r="AA70" s="1623">
        <v>28011.960090478166</v>
      </c>
      <c r="AB70" s="1623">
        <v>27834.783441282027</v>
      </c>
      <c r="AC70" s="1623">
        <v>28835.51082986929</v>
      </c>
      <c r="AD70" s="1623">
        <v>28756.755320324264</v>
      </c>
      <c r="AE70" s="1623">
        <v>29354.645475971804</v>
      </c>
      <c r="AF70" s="1623">
        <v>28773.963104465107</v>
      </c>
      <c r="AG70" s="1623">
        <v>28100.849651298016</v>
      </c>
      <c r="AH70" s="1623">
        <v>28249.417031470672</v>
      </c>
      <c r="AI70" s="1623">
        <v>27093.08705918309</v>
      </c>
      <c r="AJ70" s="1623">
        <v>27188.611438516302</v>
      </c>
      <c r="AK70" s="1623">
        <v>27030.255931260854</v>
      </c>
      <c r="AL70" s="1623">
        <v>26531.49287496446</v>
      </c>
      <c r="AM70" s="1623">
        <v>26695.081051511916</v>
      </c>
      <c r="AN70" s="1623">
        <v>26181.967254174746</v>
      </c>
      <c r="AO70" s="1623">
        <v>26181.582107282087</v>
      </c>
      <c r="AP70" s="1623">
        <v>26523.774121408685</v>
      </c>
      <c r="AQ70" s="1623">
        <v>26321.219358862108</v>
      </c>
      <c r="AR70" s="1623">
        <v>26082.281134984005</v>
      </c>
      <c r="AS70" s="1623">
        <v>25745.428823147889</v>
      </c>
      <c r="AT70" s="1623">
        <v>25785.836653389077</v>
      </c>
      <c r="AU70" s="1623">
        <v>25689.687226671482</v>
      </c>
      <c r="AV70" s="1623">
        <v>25026.618756314962</v>
      </c>
      <c r="AW70" s="1623">
        <v>24627.658617616875</v>
      </c>
      <c r="AX70" s="1623">
        <v>24963.476852107335</v>
      </c>
      <c r="AY70" s="1623">
        <v>24735.164057705373</v>
      </c>
      <c r="AZ70" s="1623">
        <v>24552.332796917122</v>
      </c>
      <c r="BA70" s="1623">
        <v>24668.050427668819</v>
      </c>
      <c r="BB70" s="1623">
        <v>24648.58356713301</v>
      </c>
      <c r="BC70" s="1623">
        <v>24543.780393885369</v>
      </c>
      <c r="BD70" s="1623">
        <v>24595.589554188693</v>
      </c>
      <c r="BE70" s="1623">
        <v>24615.488750136719</v>
      </c>
      <c r="BF70" s="1623">
        <v>24746.408858082676</v>
      </c>
      <c r="BG70" s="1661">
        <v>24435.59302096548</v>
      </c>
      <c r="BH70" s="1644">
        <v>24224.735314423298</v>
      </c>
      <c r="BI70" s="1636"/>
      <c r="BJ70" s="1644"/>
      <c r="BM70" s="1667"/>
    </row>
    <row r="71" spans="1:72" ht="15" customHeight="1">
      <c r="B71" s="28"/>
      <c r="C71" s="28"/>
      <c r="D71" s="28"/>
      <c r="E71" s="28"/>
      <c r="F71" s="28"/>
      <c r="G71" s="28"/>
      <c r="H71" s="28"/>
      <c r="I71" s="28"/>
      <c r="J71" s="28"/>
      <c r="K71" s="28"/>
      <c r="L71" s="28"/>
      <c r="M71" s="28"/>
      <c r="N71" s="28"/>
      <c r="O71" s="28"/>
      <c r="P71" s="28"/>
      <c r="Q71" s="28"/>
      <c r="R71" s="28"/>
      <c r="S71" s="28"/>
      <c r="T71" s="1307"/>
      <c r="U71" s="1532" t="s">
        <v>371</v>
      </c>
      <c r="V71" s="1356"/>
      <c r="W71" s="21"/>
      <c r="X71" s="1307"/>
      <c r="Y71" s="66" t="s">
        <v>375</v>
      </c>
      <c r="Z71" s="2063"/>
      <c r="AA71" s="1539">
        <v>10563.042180227101</v>
      </c>
      <c r="AB71" s="1539">
        <v>10772.941631777196</v>
      </c>
      <c r="AC71" s="1539">
        <v>10845.432763354444</v>
      </c>
      <c r="AD71" s="1539">
        <v>10730.4506069567</v>
      </c>
      <c r="AE71" s="1539">
        <v>10564.892682861473</v>
      </c>
      <c r="AF71" s="1539">
        <v>10446.116368035573</v>
      </c>
      <c r="AG71" s="1539">
        <v>10316.032646781321</v>
      </c>
      <c r="AH71" s="1539">
        <v>10254.113045763146</v>
      </c>
      <c r="AI71" s="1539">
        <v>10172.338228361605</v>
      </c>
      <c r="AJ71" s="1539">
        <v>10107.631112629791</v>
      </c>
      <c r="AK71" s="1539">
        <v>9973.3029586397533</v>
      </c>
      <c r="AL71" s="1539">
        <v>10024.413614943434</v>
      </c>
      <c r="AM71" s="1539">
        <v>9956.0281900663776</v>
      </c>
      <c r="AN71" s="1539">
        <v>9842.5415555476138</v>
      </c>
      <c r="AO71" s="1539">
        <v>9636.7775443019946</v>
      </c>
      <c r="AP71" s="1539">
        <v>9613.5968900770768</v>
      </c>
      <c r="AQ71" s="1539">
        <v>9584.8169182055717</v>
      </c>
      <c r="AR71" s="1539">
        <v>9633.2112753522306</v>
      </c>
      <c r="AS71" s="1539">
        <v>9535.3645536034601</v>
      </c>
      <c r="AT71" s="1539">
        <v>9424.7293645846021</v>
      </c>
      <c r="AU71" s="1539">
        <v>9126.9446653836785</v>
      </c>
      <c r="AV71" s="1539">
        <v>9083.9620454757587</v>
      </c>
      <c r="AW71" s="1539">
        <v>8871.1081180048332</v>
      </c>
      <c r="AX71" s="1539">
        <v>8640.6598379872612</v>
      </c>
      <c r="AY71" s="1539">
        <v>8435.3432013262664</v>
      </c>
      <c r="AZ71" s="1539">
        <v>8437.5851594766555</v>
      </c>
      <c r="BA71" s="1539">
        <v>8388.2859964273775</v>
      </c>
      <c r="BB71" s="1539">
        <v>8414.6019171644457</v>
      </c>
      <c r="BC71" s="1539">
        <v>8392.4225509035005</v>
      </c>
      <c r="BD71" s="1539">
        <v>8516.5709881413459</v>
      </c>
      <c r="BE71" s="1539">
        <v>8606.9292261317405</v>
      </c>
      <c r="BF71" s="1539">
        <v>8714.0158602024858</v>
      </c>
      <c r="BG71" s="1361">
        <v>8746.2383167568332</v>
      </c>
      <c r="BH71" s="1338">
        <v>8635.6016461608724</v>
      </c>
      <c r="BI71" s="1362"/>
      <c r="BJ71" s="1338"/>
    </row>
    <row r="72" spans="1:72" ht="15" customHeight="1">
      <c r="B72" s="28"/>
      <c r="C72" s="28"/>
      <c r="D72" s="28"/>
      <c r="E72" s="28"/>
      <c r="F72" s="28"/>
      <c r="G72" s="28"/>
      <c r="H72" s="28"/>
      <c r="I72" s="28"/>
      <c r="J72" s="28"/>
      <c r="K72" s="28"/>
      <c r="L72" s="28"/>
      <c r="M72" s="28"/>
      <c r="N72" s="28"/>
      <c r="O72" s="28"/>
      <c r="P72" s="28"/>
      <c r="Q72" s="28"/>
      <c r="R72" s="28"/>
      <c r="S72" s="28"/>
      <c r="T72" s="1307"/>
      <c r="U72" s="1540" t="s">
        <v>450</v>
      </c>
      <c r="V72" s="1363"/>
      <c r="W72" s="21"/>
      <c r="X72" s="1307"/>
      <c r="Y72" s="76" t="s">
        <v>366</v>
      </c>
      <c r="Z72" s="2068"/>
      <c r="AA72" s="1541">
        <v>3786.2170738754926</v>
      </c>
      <c r="AB72" s="1541">
        <v>3805.3669064511532</v>
      </c>
      <c r="AC72" s="1541">
        <v>3801.8554382497332</v>
      </c>
      <c r="AD72" s="1541">
        <v>3721.7358115099801</v>
      </c>
      <c r="AE72" s="1541">
        <v>3620.0142235153935</v>
      </c>
      <c r="AF72" s="1541">
        <v>3595.6167027607667</v>
      </c>
      <c r="AG72" s="1541">
        <v>3568.4823316074057</v>
      </c>
      <c r="AH72" s="1541">
        <v>3531.2812948207138</v>
      </c>
      <c r="AI72" s="1541">
        <v>3475.5984221486151</v>
      </c>
      <c r="AJ72" s="1541">
        <v>3444.1676235840487</v>
      </c>
      <c r="AK72" s="1541">
        <v>3364.2452733568352</v>
      </c>
      <c r="AL72" s="1541">
        <v>3340.927731437127</v>
      </c>
      <c r="AM72" s="1541">
        <v>3327.6936448189676</v>
      </c>
      <c r="AN72" s="1541">
        <v>3276.4337007444569</v>
      </c>
      <c r="AO72" s="1541">
        <v>3195.6718107614188</v>
      </c>
      <c r="AP72" s="1541">
        <v>3178.8998341821771</v>
      </c>
      <c r="AQ72" s="1541">
        <v>3104.315054494964</v>
      </c>
      <c r="AR72" s="1541">
        <v>3044.5788088522663</v>
      </c>
      <c r="AS72" s="1541">
        <v>2989.6854965712323</v>
      </c>
      <c r="AT72" s="1541">
        <v>2945.3870787871874</v>
      </c>
      <c r="AU72" s="1541">
        <v>2879.8924516902321</v>
      </c>
      <c r="AV72" s="1541">
        <v>2875.8080732521171</v>
      </c>
      <c r="AW72" s="1541">
        <v>2829.218342197631</v>
      </c>
      <c r="AX72" s="1541">
        <v>2759.7171080276867</v>
      </c>
      <c r="AY72" s="1541">
        <v>2711.7422284806257</v>
      </c>
      <c r="AZ72" s="1541">
        <v>2708.7541812607087</v>
      </c>
      <c r="BA72" s="1541">
        <v>2666.2856590098513</v>
      </c>
      <c r="BB72" s="1541">
        <v>2681.5394723691102</v>
      </c>
      <c r="BC72" s="1541">
        <v>2683.3638976680591</v>
      </c>
      <c r="BD72" s="1541">
        <v>2705.9940457540779</v>
      </c>
      <c r="BE72" s="1541">
        <v>2717.7749433256681</v>
      </c>
      <c r="BF72" s="1541">
        <v>2756.4235009201916</v>
      </c>
      <c r="BG72" s="1320">
        <v>2703.6257136334548</v>
      </c>
      <c r="BH72" s="1322">
        <v>2646.3402306957914</v>
      </c>
      <c r="BI72" s="1364"/>
      <c r="BJ72" s="1322"/>
    </row>
    <row r="73" spans="1:72" ht="15" customHeight="1">
      <c r="B73" s="28"/>
      <c r="C73" s="28"/>
      <c r="D73" s="28"/>
      <c r="E73" s="28"/>
      <c r="F73" s="28"/>
      <c r="G73" s="28"/>
      <c r="H73" s="28"/>
      <c r="I73" s="28"/>
      <c r="J73" s="28"/>
      <c r="K73" s="28"/>
      <c r="L73" s="28"/>
      <c r="M73" s="28"/>
      <c r="N73" s="28"/>
      <c r="O73" s="28"/>
      <c r="P73" s="28"/>
      <c r="Q73" s="28"/>
      <c r="R73" s="28"/>
      <c r="S73" s="28"/>
      <c r="T73" s="1307"/>
      <c r="U73" s="1540" t="s">
        <v>372</v>
      </c>
      <c r="V73" s="1363"/>
      <c r="W73" s="21"/>
      <c r="X73" s="1307"/>
      <c r="Y73" s="76" t="s">
        <v>376</v>
      </c>
      <c r="Z73" s="2068"/>
      <c r="AA73" s="1541">
        <v>13584.764366957101</v>
      </c>
      <c r="AB73" s="1541">
        <v>13188.587258901342</v>
      </c>
      <c r="AC73" s="1541">
        <v>14111.684726430112</v>
      </c>
      <c r="AD73" s="1541">
        <v>14238.115895682149</v>
      </c>
      <c r="AE73" s="1541">
        <v>15094.759159785022</v>
      </c>
      <c r="AF73" s="1541">
        <v>14663.15386732317</v>
      </c>
      <c r="AG73" s="1541">
        <v>14150.097459898669</v>
      </c>
      <c r="AH73" s="1541">
        <v>14399.07864910752</v>
      </c>
      <c r="AI73" s="1541">
        <v>13386.596638809238</v>
      </c>
      <c r="AJ73" s="1541">
        <v>13578.903738651679</v>
      </c>
      <c r="AK73" s="1541">
        <v>13636.491436431661</v>
      </c>
      <c r="AL73" s="1541">
        <v>13111.955591121026</v>
      </c>
      <c r="AM73" s="1541">
        <v>13358.420116990372</v>
      </c>
      <c r="AN73" s="1541">
        <v>13014.371685929143</v>
      </c>
      <c r="AO73" s="1541">
        <v>13302.630324241221</v>
      </c>
      <c r="AP73" s="1541">
        <v>13682.059637568993</v>
      </c>
      <c r="AQ73" s="1541">
        <v>13585.968361751316</v>
      </c>
      <c r="AR73" s="1541">
        <v>13358.668977988698</v>
      </c>
      <c r="AS73" s="1541">
        <v>13178.136712733207</v>
      </c>
      <c r="AT73" s="1541">
        <v>13378.785519196026</v>
      </c>
      <c r="AU73" s="1541">
        <v>13648.583329375993</v>
      </c>
      <c r="AV73" s="1541">
        <v>13031.693767459192</v>
      </c>
      <c r="AW73" s="1541">
        <v>12892.195718380552</v>
      </c>
      <c r="AX73" s="1541">
        <v>13527.109300428441</v>
      </c>
      <c r="AY73" s="1541">
        <v>13553.577878798871</v>
      </c>
      <c r="AZ73" s="1541">
        <v>13373.510706831774</v>
      </c>
      <c r="BA73" s="1541">
        <v>13583.066907688251</v>
      </c>
      <c r="BB73" s="1541">
        <v>13523.123268899248</v>
      </c>
      <c r="BC73" s="1541">
        <v>13439.425915667691</v>
      </c>
      <c r="BD73" s="1541">
        <v>13342.228313960222</v>
      </c>
      <c r="BE73" s="1541">
        <v>13260.434749399219</v>
      </c>
      <c r="BF73" s="1541">
        <v>13244.079441714901</v>
      </c>
      <c r="BG73" s="1320">
        <v>12957.300764813839</v>
      </c>
      <c r="BH73" s="1322">
        <v>12914.694149228448</v>
      </c>
      <c r="BI73" s="1364"/>
      <c r="BJ73" s="1322"/>
    </row>
    <row r="74" spans="1:72" ht="15" customHeight="1">
      <c r="B74" s="28"/>
      <c r="C74" s="28"/>
      <c r="D74" s="28"/>
      <c r="E74" s="28"/>
      <c r="F74" s="28"/>
      <c r="G74" s="28"/>
      <c r="H74" s="28"/>
      <c r="I74" s="28"/>
      <c r="J74" s="28"/>
      <c r="K74" s="28"/>
      <c r="L74" s="28"/>
      <c r="M74" s="28"/>
      <c r="N74" s="28"/>
      <c r="O74" s="28"/>
      <c r="P74" s="28"/>
      <c r="Q74" s="28"/>
      <c r="R74" s="28"/>
      <c r="S74" s="28"/>
      <c r="T74" s="1536"/>
      <c r="U74" s="1535" t="s">
        <v>617</v>
      </c>
      <c r="V74" s="1359"/>
      <c r="W74" s="21"/>
      <c r="X74" s="1536"/>
      <c r="Y74" s="1529" t="s">
        <v>654</v>
      </c>
      <c r="Z74" s="2069"/>
      <c r="AA74" s="1530">
        <v>77.936469418468775</v>
      </c>
      <c r="AB74" s="1530">
        <v>67.887644152335511</v>
      </c>
      <c r="AC74" s="1530">
        <v>76.537901835007162</v>
      </c>
      <c r="AD74" s="1530">
        <v>66.453006175434481</v>
      </c>
      <c r="AE74" s="1530">
        <v>74.9794098099173</v>
      </c>
      <c r="AF74" s="1530">
        <v>69.076166345591602</v>
      </c>
      <c r="AG74" s="1530">
        <v>66.237213010619683</v>
      </c>
      <c r="AH74" s="1530">
        <v>64.944041779289975</v>
      </c>
      <c r="AI74" s="1530">
        <v>58.553769863631018</v>
      </c>
      <c r="AJ74" s="1530">
        <v>57.908963650782937</v>
      </c>
      <c r="AK74" s="1530">
        <v>56.216262832604087</v>
      </c>
      <c r="AL74" s="1530">
        <v>54.195937462870234</v>
      </c>
      <c r="AM74" s="1530">
        <v>52.939099636199451</v>
      </c>
      <c r="AN74" s="1530">
        <v>48.620311953530845</v>
      </c>
      <c r="AO74" s="1530">
        <v>46.50242797745382</v>
      </c>
      <c r="AP74" s="1530">
        <v>49.217759580439989</v>
      </c>
      <c r="AQ74" s="1530">
        <v>46.11902441025736</v>
      </c>
      <c r="AR74" s="1530">
        <v>45.822072790812598</v>
      </c>
      <c r="AS74" s="1530">
        <v>42.242060239993478</v>
      </c>
      <c r="AT74" s="1530">
        <v>36.934690821261476</v>
      </c>
      <c r="AU74" s="1530">
        <v>34.266780221578216</v>
      </c>
      <c r="AV74" s="1530">
        <v>35.154870127892444</v>
      </c>
      <c r="AW74" s="1530">
        <v>35.136439033858579</v>
      </c>
      <c r="AX74" s="1530">
        <v>35.99060566394634</v>
      </c>
      <c r="AY74" s="1530">
        <v>34.500749099608178</v>
      </c>
      <c r="AZ74" s="1530">
        <v>32.482749347982299</v>
      </c>
      <c r="BA74" s="1530">
        <v>30.411864543339604</v>
      </c>
      <c r="BB74" s="1530">
        <v>29.318908700205291</v>
      </c>
      <c r="BC74" s="1530">
        <v>28.568029646121047</v>
      </c>
      <c r="BD74" s="1530">
        <v>30.796206333043656</v>
      </c>
      <c r="BE74" s="1530">
        <v>30.349831280090861</v>
      </c>
      <c r="BF74" s="1530">
        <v>31.890055245092853</v>
      </c>
      <c r="BG74" s="1318">
        <v>28.428225761351115</v>
      </c>
      <c r="BH74" s="1314">
        <v>28.0992883381886</v>
      </c>
      <c r="BI74" s="1360"/>
      <c r="BJ74" s="1325"/>
    </row>
    <row r="75" spans="1:72" s="1373" customFormat="1" ht="15" customHeight="1">
      <c r="A75" s="1669"/>
      <c r="B75" s="1669"/>
      <c r="C75" s="1669"/>
      <c r="D75" s="1669"/>
      <c r="E75" s="1669"/>
      <c r="F75" s="1669"/>
      <c r="G75" s="1669"/>
      <c r="H75" s="1669"/>
      <c r="I75" s="1669"/>
      <c r="J75" s="1669"/>
      <c r="K75" s="1669"/>
      <c r="L75" s="1669"/>
      <c r="M75" s="1669"/>
      <c r="N75" s="1669"/>
      <c r="O75" s="1669"/>
      <c r="P75" s="1669"/>
      <c r="Q75" s="1669"/>
      <c r="R75" s="1669"/>
      <c r="S75" s="1669"/>
      <c r="T75" s="81" t="s">
        <v>466</v>
      </c>
      <c r="U75" s="1542"/>
      <c r="V75" s="1326"/>
      <c r="W75" s="334"/>
      <c r="X75" s="81" t="s">
        <v>320</v>
      </c>
      <c r="Y75" s="1543"/>
      <c r="Z75" s="2067"/>
      <c r="AA75" s="1623">
        <v>116.71341472361114</v>
      </c>
      <c r="AB75" s="1623">
        <v>111.8849193950205</v>
      </c>
      <c r="AC75" s="1623">
        <v>107.36118681160571</v>
      </c>
      <c r="AD75" s="1623">
        <v>131.21865781242403</v>
      </c>
      <c r="AE75" s="1623">
        <v>120.37374380639486</v>
      </c>
      <c r="AF75" s="1623">
        <v>106.68307554556722</v>
      </c>
      <c r="AG75" s="1623">
        <v>131.95463208472816</v>
      </c>
      <c r="AH75" s="1623">
        <v>138.22884119163825</v>
      </c>
      <c r="AI75" s="1623">
        <v>105.17979001960667</v>
      </c>
      <c r="AJ75" s="1623">
        <v>96.88351129944877</v>
      </c>
      <c r="AK75" s="1623">
        <v>99.093990670996547</v>
      </c>
      <c r="AL75" s="1623">
        <v>103.89663644740224</v>
      </c>
      <c r="AM75" s="1623">
        <v>113.98244233904489</v>
      </c>
      <c r="AN75" s="1623">
        <v>91.460695672482117</v>
      </c>
      <c r="AO75" s="1623">
        <v>101.90029585070521</v>
      </c>
      <c r="AP75" s="1623">
        <v>97.533141897516373</v>
      </c>
      <c r="AQ75" s="1623">
        <v>87.840563201335016</v>
      </c>
      <c r="AR75" s="1623">
        <v>87.066464630591639</v>
      </c>
      <c r="AS75" s="1623">
        <v>112.55943412716323</v>
      </c>
      <c r="AT75" s="1623">
        <v>95.011353599490008</v>
      </c>
      <c r="AU75" s="1623">
        <v>87.715404142101931</v>
      </c>
      <c r="AV75" s="1623">
        <v>88.348067578940388</v>
      </c>
      <c r="AW75" s="1623">
        <v>81.989310899523332</v>
      </c>
      <c r="AX75" s="1623">
        <v>83.560080195862369</v>
      </c>
      <c r="AY75" s="1623">
        <v>104.38260594540016</v>
      </c>
      <c r="AZ75" s="1623">
        <v>85.162151237237893</v>
      </c>
      <c r="BA75" s="1623">
        <v>78.465219767312945</v>
      </c>
      <c r="BB75" s="1623">
        <v>102.73146285142852</v>
      </c>
      <c r="BC75" s="1623">
        <v>79.283999616765101</v>
      </c>
      <c r="BD75" s="1623">
        <v>82.133126696416639</v>
      </c>
      <c r="BE75" s="1623">
        <v>79.169618511776861</v>
      </c>
      <c r="BF75" s="1623">
        <v>86.850738170227203</v>
      </c>
      <c r="BG75" s="1661">
        <v>79.946886787194543</v>
      </c>
      <c r="BH75" s="1644">
        <v>87.134718413387219</v>
      </c>
      <c r="BI75" s="1623"/>
      <c r="BJ75" s="1644"/>
    </row>
    <row r="76" spans="1:72" ht="15" customHeight="1">
      <c r="B76" s="28"/>
      <c r="C76" s="28"/>
      <c r="D76" s="28"/>
      <c r="E76" s="28"/>
      <c r="F76" s="28"/>
      <c r="G76" s="28"/>
      <c r="H76" s="28"/>
      <c r="I76" s="28"/>
      <c r="J76" s="28"/>
      <c r="K76" s="28"/>
      <c r="L76" s="28"/>
      <c r="M76" s="28"/>
      <c r="N76" s="28"/>
      <c r="O76" s="28"/>
      <c r="P76" s="28"/>
      <c r="Q76" s="28"/>
      <c r="R76" s="28"/>
      <c r="S76" s="28"/>
      <c r="T76" s="1307"/>
      <c r="U76" s="1532" t="s">
        <v>398</v>
      </c>
      <c r="V76" s="1356"/>
      <c r="W76" s="21"/>
      <c r="X76" s="1074"/>
      <c r="Y76" s="66" t="s">
        <v>842</v>
      </c>
      <c r="Z76" s="2063"/>
      <c r="AA76" s="1335">
        <v>11.453861889537176</v>
      </c>
      <c r="AB76" s="1335">
        <v>8.5601377708824842</v>
      </c>
      <c r="AC76" s="1335">
        <v>5.8722466222588832</v>
      </c>
      <c r="AD76" s="1335">
        <v>32.415424646521096</v>
      </c>
      <c r="AE76" s="1335">
        <v>23.81228241442691</v>
      </c>
      <c r="AF76" s="1335">
        <v>11.659375710737187</v>
      </c>
      <c r="AG76" s="1335">
        <v>38.45591800027092</v>
      </c>
      <c r="AH76" s="1335">
        <v>45.965198290483841</v>
      </c>
      <c r="AI76" s="1335">
        <v>14.264868623381727</v>
      </c>
      <c r="AJ76" s="1335">
        <v>7.0472321358878904</v>
      </c>
      <c r="AK76" s="1335">
        <v>10.339891465307655</v>
      </c>
      <c r="AL76" s="1335">
        <v>16.590657156915725</v>
      </c>
      <c r="AM76" s="1335">
        <v>27.373046219890774</v>
      </c>
      <c r="AN76" s="1335">
        <v>5.2925499380300822</v>
      </c>
      <c r="AO76" s="1335">
        <v>16.050854281737625</v>
      </c>
      <c r="AP76" s="1335">
        <v>12.241236349314292</v>
      </c>
      <c r="AQ76" s="1335">
        <v>3.2251758895742233</v>
      </c>
      <c r="AR76" s="1335">
        <v>2.6985726976967452</v>
      </c>
      <c r="AS76" s="1335">
        <v>28.683351040226718</v>
      </c>
      <c r="AT76" s="1335">
        <v>11.368691633020365</v>
      </c>
      <c r="AU76" s="1335">
        <v>5.4650325417190295</v>
      </c>
      <c r="AV76" s="1335">
        <v>7.0634311410825985</v>
      </c>
      <c r="AW76" s="1335">
        <v>2.1012170226080702</v>
      </c>
      <c r="AX76" s="1335">
        <v>4.4719259114256777</v>
      </c>
      <c r="AY76" s="1335">
        <v>25.532675795222371</v>
      </c>
      <c r="AZ76" s="1335">
        <v>6.8489299238523929</v>
      </c>
      <c r="BA76" s="1335">
        <v>1.5180700653158063</v>
      </c>
      <c r="BB76" s="1335">
        <v>26.143121149828456</v>
      </c>
      <c r="BC76" s="1335">
        <v>2.7334817608268773</v>
      </c>
      <c r="BD76" s="1335">
        <v>5.7086805168804577</v>
      </c>
      <c r="BE76" s="1335">
        <v>2.9179710391082661</v>
      </c>
      <c r="BF76" s="1335">
        <v>10.537423076991928</v>
      </c>
      <c r="BG76" s="1336">
        <v>4.2071410775403777</v>
      </c>
      <c r="BH76" s="1365">
        <v>11.634222450246403</v>
      </c>
      <c r="BI76" s="1335"/>
      <c r="BJ76" s="1365"/>
    </row>
    <row r="77" spans="1:72" ht="15" customHeight="1">
      <c r="B77" s="28"/>
      <c r="C77" s="28"/>
      <c r="D77" s="28"/>
      <c r="E77" s="28"/>
      <c r="F77" s="28"/>
      <c r="G77" s="28"/>
      <c r="H77" s="28"/>
      <c r="I77" s="28"/>
      <c r="J77" s="28"/>
      <c r="K77" s="28"/>
      <c r="L77" s="28"/>
      <c r="M77" s="28"/>
      <c r="N77" s="28"/>
      <c r="O77" s="28"/>
      <c r="P77" s="28"/>
      <c r="Q77" s="28"/>
      <c r="R77" s="28"/>
      <c r="S77" s="28"/>
      <c r="T77" s="1307"/>
      <c r="U77" s="1540" t="s">
        <v>399</v>
      </c>
      <c r="V77" s="1363"/>
      <c r="W77" s="21"/>
      <c r="X77" s="1074"/>
      <c r="Y77" s="76" t="s">
        <v>408</v>
      </c>
      <c r="Z77" s="2068"/>
      <c r="AA77" s="1502">
        <v>54.236887756307667</v>
      </c>
      <c r="AB77" s="1502">
        <v>53.867650603587116</v>
      </c>
      <c r="AC77" s="1502">
        <v>53.47276397662143</v>
      </c>
      <c r="AD77" s="1502">
        <v>53.107203711152266</v>
      </c>
      <c r="AE77" s="1502">
        <v>52.644006045683092</v>
      </c>
      <c r="AF77" s="1502">
        <v>52.257557500213942</v>
      </c>
      <c r="AG77" s="1502">
        <v>51.794155714744761</v>
      </c>
      <c r="AH77" s="1502">
        <v>51.432677849275592</v>
      </c>
      <c r="AI77" s="1502">
        <v>51.059156903806425</v>
      </c>
      <c r="AJ77" s="1502">
        <v>50.82076339833727</v>
      </c>
      <c r="AK77" s="1502">
        <v>50.587166712868104</v>
      </c>
      <c r="AL77" s="1502">
        <v>50.245386427398927</v>
      </c>
      <c r="AM77" s="1502">
        <v>49.833296963429227</v>
      </c>
      <c r="AN77" s="1502">
        <v>49.489227087459525</v>
      </c>
      <c r="AO77" s="1502">
        <v>49.138115071489835</v>
      </c>
      <c r="AP77" s="1502">
        <v>48.869165891520126</v>
      </c>
      <c r="AQ77" s="1502">
        <v>48.562699455550415</v>
      </c>
      <c r="AR77" s="1502">
        <v>48.259281211580735</v>
      </c>
      <c r="AS77" s="1502">
        <v>47.929611321211034</v>
      </c>
      <c r="AT77" s="1502">
        <v>47.559948879641325</v>
      </c>
      <c r="AU77" s="1502">
        <v>47.214627067671636</v>
      </c>
      <c r="AV77" s="1502">
        <v>46.769233343880941</v>
      </c>
      <c r="AW77" s="1502">
        <v>46.444021288429219</v>
      </c>
      <c r="AX77" s="1502">
        <v>46.143440347406937</v>
      </c>
      <c r="AY77" s="1502">
        <v>45.829816807905331</v>
      </c>
      <c r="AZ77" s="1502">
        <v>45.421652098617464</v>
      </c>
      <c r="BA77" s="1502">
        <v>45.075056058353468</v>
      </c>
      <c r="BB77" s="1502">
        <v>44.663564794243044</v>
      </c>
      <c r="BC77" s="1502">
        <v>44.282247125710228</v>
      </c>
      <c r="BD77" s="1502">
        <v>43.986644227204152</v>
      </c>
      <c r="BE77" s="1502">
        <v>43.618800712200127</v>
      </c>
      <c r="BF77" s="1502">
        <v>43.179644889887868</v>
      </c>
      <c r="BG77" s="1498">
        <v>42.77677249326787</v>
      </c>
      <c r="BH77" s="1366">
        <v>42.383744187440968</v>
      </c>
      <c r="BI77" s="1502"/>
      <c r="BJ77" s="1366"/>
    </row>
    <row r="78" spans="1:72" ht="15" customHeight="1">
      <c r="B78" s="28"/>
      <c r="C78" s="28"/>
      <c r="D78" s="28"/>
      <c r="E78" s="28"/>
      <c r="F78" s="28"/>
      <c r="G78" s="28"/>
      <c r="H78" s="28"/>
      <c r="I78" s="28"/>
      <c r="J78" s="28"/>
      <c r="K78" s="28"/>
      <c r="L78" s="28"/>
      <c r="M78" s="28"/>
      <c r="N78" s="28"/>
      <c r="O78" s="28"/>
      <c r="P78" s="28"/>
      <c r="Q78" s="28"/>
      <c r="R78" s="28"/>
      <c r="S78" s="28"/>
      <c r="T78" s="1307"/>
      <c r="U78" s="1540" t="s">
        <v>400</v>
      </c>
      <c r="V78" s="1363"/>
      <c r="W78" s="21"/>
      <c r="X78" s="1074"/>
      <c r="Y78" s="76" t="s">
        <v>409</v>
      </c>
      <c r="Z78" s="2068"/>
      <c r="AA78" s="1502">
        <v>16.509198488948311</v>
      </c>
      <c r="AB78" s="1502">
        <v>16.518742010533792</v>
      </c>
      <c r="AC78" s="1502">
        <v>16.524185862914159</v>
      </c>
      <c r="AD78" s="1502">
        <v>16.538796186167154</v>
      </c>
      <c r="AE78" s="1502">
        <v>16.553406509420149</v>
      </c>
      <c r="AF78" s="1502">
        <v>16.568016832673145</v>
      </c>
      <c r="AG78" s="1502">
        <v>16.58262715592614</v>
      </c>
      <c r="AH78" s="1502">
        <v>16.597237479179135</v>
      </c>
      <c r="AI78" s="1502">
        <v>16.611847802432131</v>
      </c>
      <c r="AJ78" s="1502">
        <v>16.626458125685122</v>
      </c>
      <c r="AK78" s="1502">
        <v>16.641068448938118</v>
      </c>
      <c r="AL78" s="1502">
        <v>16.655678772191113</v>
      </c>
      <c r="AM78" s="1502">
        <v>16.648475371785924</v>
      </c>
      <c r="AN78" s="1502">
        <v>16.641271971380732</v>
      </c>
      <c r="AO78" s="1502">
        <v>16.63406857097554</v>
      </c>
      <c r="AP78" s="1502">
        <v>16.626865170570351</v>
      </c>
      <c r="AQ78" s="1502">
        <v>16.206428958487965</v>
      </c>
      <c r="AR78" s="1502">
        <v>16.447724983723223</v>
      </c>
      <c r="AS78" s="1502">
        <v>16.604092766919848</v>
      </c>
      <c r="AT78" s="1502">
        <v>17.170294299541581</v>
      </c>
      <c r="AU78" s="1502">
        <v>16.512430721454646</v>
      </c>
      <c r="AV78" s="1502">
        <v>17.004466553451909</v>
      </c>
      <c r="AW78" s="1502">
        <v>17.13030303450844</v>
      </c>
      <c r="AX78" s="1502">
        <v>16.859360950966593</v>
      </c>
      <c r="AY78" s="1502">
        <v>17.323769048653933</v>
      </c>
      <c r="AZ78" s="1502">
        <v>17.475046945228911</v>
      </c>
      <c r="BA78" s="1502">
        <v>16.574333671151624</v>
      </c>
      <c r="BB78" s="1502">
        <v>16.571435787003679</v>
      </c>
      <c r="BC78" s="1502">
        <v>16.569070150481235</v>
      </c>
      <c r="BD78" s="1502">
        <v>16.567133263853517</v>
      </c>
      <c r="BE78" s="1502">
        <v>16.565740442451315</v>
      </c>
      <c r="BF78" s="1502">
        <v>16.562191171217982</v>
      </c>
      <c r="BG78" s="1498">
        <v>16.559307347620816</v>
      </c>
      <c r="BH78" s="1366">
        <v>16.555648501072103</v>
      </c>
      <c r="BI78" s="1502"/>
      <c r="BJ78" s="1366"/>
    </row>
    <row r="79" spans="1:72" ht="15" customHeight="1">
      <c r="B79" s="28"/>
      <c r="C79" s="28"/>
      <c r="D79" s="28"/>
      <c r="E79" s="28"/>
      <c r="F79" s="28"/>
      <c r="G79" s="28"/>
      <c r="H79" s="28"/>
      <c r="I79" s="28"/>
      <c r="J79" s="28"/>
      <c r="K79" s="28"/>
      <c r="L79" s="28"/>
      <c r="M79" s="28"/>
      <c r="N79" s="28"/>
      <c r="O79" s="28"/>
      <c r="P79" s="28"/>
      <c r="Q79" s="28"/>
      <c r="R79" s="28"/>
      <c r="S79" s="28"/>
      <c r="T79" s="1536"/>
      <c r="U79" s="1535" t="s">
        <v>402</v>
      </c>
      <c r="V79" s="1359"/>
      <c r="W79" s="21"/>
      <c r="X79" s="1538"/>
      <c r="Y79" s="1529" t="s">
        <v>411</v>
      </c>
      <c r="Z79" s="2069"/>
      <c r="AA79" s="1503">
        <v>34.513466588817984</v>
      </c>
      <c r="AB79" s="1503">
        <v>32.938389010017112</v>
      </c>
      <c r="AC79" s="1503">
        <v>31.491990349811228</v>
      </c>
      <c r="AD79" s="1503">
        <v>29.157233268583497</v>
      </c>
      <c r="AE79" s="1503">
        <v>27.364048836864686</v>
      </c>
      <c r="AF79" s="1503">
        <v>26.198125501942947</v>
      </c>
      <c r="AG79" s="1503">
        <v>25.121931213786329</v>
      </c>
      <c r="AH79" s="1503">
        <v>24.233727572699681</v>
      </c>
      <c r="AI79" s="1503">
        <v>23.243916689986392</v>
      </c>
      <c r="AJ79" s="1503">
        <v>22.389057639538493</v>
      </c>
      <c r="AK79" s="1503">
        <v>21.525864043882674</v>
      </c>
      <c r="AL79" s="1503">
        <v>20.404914090896479</v>
      </c>
      <c r="AM79" s="1503">
        <v>20.127623783938951</v>
      </c>
      <c r="AN79" s="1503">
        <v>20.037646675611786</v>
      </c>
      <c r="AO79" s="1503">
        <v>20.07725792650221</v>
      </c>
      <c r="AP79" s="1503">
        <v>19.795874486111607</v>
      </c>
      <c r="AQ79" s="1503">
        <v>19.846258897722404</v>
      </c>
      <c r="AR79" s="1503">
        <v>19.660885737590938</v>
      </c>
      <c r="AS79" s="1503">
        <v>19.342378998805643</v>
      </c>
      <c r="AT79" s="1503">
        <v>18.91241878728674</v>
      </c>
      <c r="AU79" s="1503">
        <v>18.523313811256624</v>
      </c>
      <c r="AV79" s="1503">
        <v>17.510936540524938</v>
      </c>
      <c r="AW79" s="1503">
        <v>16.313769553977597</v>
      </c>
      <c r="AX79" s="1503">
        <v>16.08535298606315</v>
      </c>
      <c r="AY79" s="1503">
        <v>15.696344293618521</v>
      </c>
      <c r="AZ79" s="1503">
        <v>15.416522269539122</v>
      </c>
      <c r="BA79" s="1503">
        <v>15.297759972492058</v>
      </c>
      <c r="BB79" s="1503">
        <v>15.353341120353326</v>
      </c>
      <c r="BC79" s="1503">
        <v>15.699200579746771</v>
      </c>
      <c r="BD79" s="1503">
        <v>15.870668688478512</v>
      </c>
      <c r="BE79" s="1503">
        <v>16.067106318017153</v>
      </c>
      <c r="BF79" s="1503">
        <v>16.571479032129428</v>
      </c>
      <c r="BG79" s="1499">
        <v>16.403665868765462</v>
      </c>
      <c r="BH79" s="1367">
        <v>16.561103274627754</v>
      </c>
      <c r="BI79" s="1503"/>
      <c r="BJ79" s="1367"/>
    </row>
    <row r="80" spans="1:72" s="334" customFormat="1" ht="14.25">
      <c r="A80" s="1659"/>
      <c r="B80" s="1659"/>
      <c r="C80" s="1659"/>
      <c r="D80" s="1659"/>
      <c r="E80" s="1659"/>
      <c r="F80" s="1659"/>
      <c r="G80" s="1659"/>
      <c r="H80" s="1659"/>
      <c r="I80" s="1659"/>
      <c r="J80" s="1659"/>
      <c r="K80" s="1659"/>
      <c r="L80" s="1659"/>
      <c r="M80" s="1659"/>
      <c r="N80" s="1659"/>
      <c r="O80" s="1659"/>
      <c r="P80" s="1659"/>
      <c r="Q80" s="1659"/>
      <c r="R80" s="1659"/>
      <c r="S80" s="1659"/>
      <c r="T80" s="81" t="s">
        <v>341</v>
      </c>
      <c r="U80" s="1671"/>
      <c r="V80" s="1671"/>
      <c r="X80" s="81" t="s">
        <v>284</v>
      </c>
      <c r="Y80" s="82"/>
      <c r="Z80" s="2067"/>
      <c r="AA80" s="1623">
        <v>14620.839069041263</v>
      </c>
      <c r="AB80" s="1623">
        <v>14453.507754579899</v>
      </c>
      <c r="AC80" s="1623">
        <v>14334.649511095377</v>
      </c>
      <c r="AD80" s="1623">
        <v>14025.447939874544</v>
      </c>
      <c r="AE80" s="1623">
        <v>13736.725774952978</v>
      </c>
      <c r="AF80" s="1623">
        <v>13328.71409389831</v>
      </c>
      <c r="AG80" s="1623">
        <v>12934.14204341143</v>
      </c>
      <c r="AH80" s="1623">
        <v>12496.191593454612</v>
      </c>
      <c r="AI80" s="1623">
        <v>11976.667943666342</v>
      </c>
      <c r="AJ80" s="1623">
        <v>11507.295681951666</v>
      </c>
      <c r="AK80" s="1623">
        <v>11072.403168531384</v>
      </c>
      <c r="AL80" s="1623">
        <v>10572.286558659951</v>
      </c>
      <c r="AM80" s="1623">
        <v>10106.274792640526</v>
      </c>
      <c r="AN80" s="1623">
        <v>9677.8862752927726</v>
      </c>
      <c r="AO80" s="1623">
        <v>9218.3994798710955</v>
      </c>
      <c r="AP80" s="1623">
        <v>8776.572729955833</v>
      </c>
      <c r="AQ80" s="1623">
        <v>8283.2922455033931</v>
      </c>
      <c r="AR80" s="1623">
        <v>7824.295252553844</v>
      </c>
      <c r="AS80" s="1623">
        <v>7365.0678363295856</v>
      </c>
      <c r="AT80" s="1623">
        <v>6872.3890282268312</v>
      </c>
      <c r="AU80" s="1623">
        <v>6434.3735944833606</v>
      </c>
      <c r="AV80" s="1623">
        <v>6099.9831373524139</v>
      </c>
      <c r="AW80" s="1623">
        <v>5789.8945810293262</v>
      </c>
      <c r="AX80" s="1623">
        <v>5506.933094371705</v>
      </c>
      <c r="AY80" s="1623">
        <v>5233.4852822100993</v>
      </c>
      <c r="AZ80" s="1623">
        <v>4972.0156503637681</v>
      </c>
      <c r="BA80" s="1623">
        <v>4716.1307787882915</v>
      </c>
      <c r="BB80" s="1623">
        <v>4462.458977006615</v>
      </c>
      <c r="BC80" s="1623">
        <v>4265.7525938259114</v>
      </c>
      <c r="BD80" s="1623">
        <v>4090.1941583968942</v>
      </c>
      <c r="BE80" s="1623">
        <v>3897.5505827957236</v>
      </c>
      <c r="BF80" s="1623">
        <v>3751.2486960994038</v>
      </c>
      <c r="BG80" s="1661">
        <v>3579.2626705850671</v>
      </c>
      <c r="BH80" s="1644">
        <v>3454.4750337092128</v>
      </c>
      <c r="BI80" s="1672"/>
      <c r="BJ80" s="1644"/>
      <c r="BM80" s="1667"/>
    </row>
    <row r="81" spans="1:72" ht="16.7" customHeight="1">
      <c r="B81" s="28"/>
      <c r="C81" s="28"/>
      <c r="D81" s="28"/>
      <c r="E81" s="28"/>
      <c r="F81" s="28"/>
      <c r="G81" s="28"/>
      <c r="H81" s="28"/>
      <c r="I81" s="28"/>
      <c r="J81" s="28"/>
      <c r="K81" s="28"/>
      <c r="L81" s="28"/>
      <c r="M81" s="28"/>
      <c r="N81" s="28"/>
      <c r="O81" s="28"/>
      <c r="P81" s="28"/>
      <c r="Q81" s="28"/>
      <c r="R81" s="28"/>
      <c r="S81" s="28"/>
      <c r="T81" s="1307"/>
      <c r="U81" s="1532" t="s">
        <v>373</v>
      </c>
      <c r="V81" s="1356"/>
      <c r="W81" s="21"/>
      <c r="X81" s="1307"/>
      <c r="Y81" s="66" t="s">
        <v>377</v>
      </c>
      <c r="Z81" s="2063"/>
      <c r="AA81" s="1539">
        <v>11168.987512390584</v>
      </c>
      <c r="AB81" s="1539">
        <v>11029.446792136983</v>
      </c>
      <c r="AC81" s="1539">
        <v>10936.536621267131</v>
      </c>
      <c r="AD81" s="1539">
        <v>10684.697574316586</v>
      </c>
      <c r="AE81" s="1539">
        <v>10461.384632864749</v>
      </c>
      <c r="AF81" s="1539">
        <v>10088.697562046584</v>
      </c>
      <c r="AG81" s="1539">
        <v>9736.8027750214915</v>
      </c>
      <c r="AH81" s="1539">
        <v>9342.7773683505511</v>
      </c>
      <c r="AI81" s="1539">
        <v>8886.7140286966387</v>
      </c>
      <c r="AJ81" s="1539">
        <v>8449.9906470965343</v>
      </c>
      <c r="AK81" s="1539">
        <v>8042.6837696890652</v>
      </c>
      <c r="AL81" s="1539">
        <v>7637.8833885919221</v>
      </c>
      <c r="AM81" s="1539">
        <v>7235.3053547378559</v>
      </c>
      <c r="AN81" s="1539">
        <v>6831.5781188218398</v>
      </c>
      <c r="AO81" s="1539">
        <v>6417.7570602271553</v>
      </c>
      <c r="AP81" s="1539">
        <v>6005.6969108276571</v>
      </c>
      <c r="AQ81" s="1539">
        <v>5582.5225397732538</v>
      </c>
      <c r="AR81" s="1539">
        <v>5190.639136947676</v>
      </c>
      <c r="AS81" s="1539">
        <v>4753.9627989698129</v>
      </c>
      <c r="AT81" s="1539">
        <v>4373.1957562870593</v>
      </c>
      <c r="AU81" s="1539">
        <v>4001.409057661529</v>
      </c>
      <c r="AV81" s="1539">
        <v>3702.3119133397231</v>
      </c>
      <c r="AW81" s="1539">
        <v>3449.0342503902762</v>
      </c>
      <c r="AX81" s="1539">
        <v>3208.0388218631979</v>
      </c>
      <c r="AY81" s="1539">
        <v>2958.1916637694558</v>
      </c>
      <c r="AZ81" s="1539">
        <v>2735.9797200270332</v>
      </c>
      <c r="BA81" s="1539">
        <v>2520.5375394109988</v>
      </c>
      <c r="BB81" s="1539">
        <v>2346.1195362146987</v>
      </c>
      <c r="BC81" s="1539">
        <v>2175.7599470381761</v>
      </c>
      <c r="BD81" s="1539">
        <v>2026.530508907066</v>
      </c>
      <c r="BE81" s="1539">
        <v>1887.6995864793478</v>
      </c>
      <c r="BF81" s="1539">
        <v>1759.3074015703301</v>
      </c>
      <c r="BG81" s="1361">
        <v>1633.6937880543128</v>
      </c>
      <c r="BH81" s="1338">
        <v>1534.1226328145599</v>
      </c>
      <c r="BI81" s="1362"/>
      <c r="BJ81" s="1338"/>
    </row>
    <row r="82" spans="1:72" ht="15" customHeight="1">
      <c r="B82" s="28"/>
      <c r="C82" s="28"/>
      <c r="D82" s="28"/>
      <c r="E82" s="28"/>
      <c r="F82" s="28"/>
      <c r="G82" s="28"/>
      <c r="H82" s="28"/>
      <c r="I82" s="28"/>
      <c r="J82" s="28"/>
      <c r="K82" s="28"/>
      <c r="L82" s="28"/>
      <c r="M82" s="28"/>
      <c r="N82" s="28"/>
      <c r="O82" s="28"/>
      <c r="P82" s="28"/>
      <c r="Q82" s="28"/>
      <c r="R82" s="28"/>
      <c r="S82" s="28"/>
      <c r="T82" s="1307"/>
      <c r="U82" s="1540" t="s">
        <v>362</v>
      </c>
      <c r="V82" s="1363"/>
      <c r="W82" s="21"/>
      <c r="X82" s="1307"/>
      <c r="Y82" s="76" t="s">
        <v>368</v>
      </c>
      <c r="Z82" s="2068"/>
      <c r="AA82" s="1544">
        <v>60.471456098349925</v>
      </c>
      <c r="AB82" s="1544">
        <v>59.787919485866539</v>
      </c>
      <c r="AC82" s="1544">
        <v>59.917379543310133</v>
      </c>
      <c r="AD82" s="1544">
        <v>60.062843449619393</v>
      </c>
      <c r="AE82" s="1544">
        <v>59.755911788135244</v>
      </c>
      <c r="AF82" s="1544">
        <v>59.891958351896804</v>
      </c>
      <c r="AG82" s="1544">
        <v>60.042155318399999</v>
      </c>
      <c r="AH82" s="1544">
        <v>60.3265988064</v>
      </c>
      <c r="AI82" s="1544">
        <v>60.017911685280005</v>
      </c>
      <c r="AJ82" s="1544">
        <v>60.254123260320007</v>
      </c>
      <c r="AK82" s="1544">
        <v>60.564982987680011</v>
      </c>
      <c r="AL82" s="1544">
        <v>61.118205112800013</v>
      </c>
      <c r="AM82" s="1544">
        <v>77.530655484960008</v>
      </c>
      <c r="AN82" s="1544">
        <v>91.147246660959993</v>
      </c>
      <c r="AO82" s="1544">
        <v>94.102368156799997</v>
      </c>
      <c r="AP82" s="1544">
        <v>106.88330629651199</v>
      </c>
      <c r="AQ82" s="1544">
        <v>110.3389171000064</v>
      </c>
      <c r="AR82" s="1544">
        <v>106.57965153473282</v>
      </c>
      <c r="AS82" s="1544">
        <v>119.78478657221758</v>
      </c>
      <c r="AT82" s="1544">
        <v>118.78708705589298</v>
      </c>
      <c r="AU82" s="1544">
        <v>103.74785085438322</v>
      </c>
      <c r="AV82" s="1512">
        <v>114.6462944563329</v>
      </c>
      <c r="AW82" s="1512">
        <v>113.45491728255999</v>
      </c>
      <c r="AX82" s="1512">
        <v>112.23647671014402</v>
      </c>
      <c r="AY82" s="1512">
        <v>111.87744762510593</v>
      </c>
      <c r="AZ82" s="1512">
        <v>114.01015745344</v>
      </c>
      <c r="BA82" s="1512">
        <v>115.49715818979236</v>
      </c>
      <c r="BB82" s="1512">
        <v>100.42088837145599</v>
      </c>
      <c r="BC82" s="1512">
        <v>99.561636040012814</v>
      </c>
      <c r="BD82" s="1512">
        <v>92.203026465689589</v>
      </c>
      <c r="BE82" s="1512">
        <v>83.218772496959986</v>
      </c>
      <c r="BF82" s="1512">
        <v>85.657975142118389</v>
      </c>
      <c r="BG82" s="1514">
        <v>77.481844030796793</v>
      </c>
      <c r="BH82" s="1545">
        <v>76.977737213439994</v>
      </c>
      <c r="BI82" s="1364"/>
      <c r="BJ82" s="1322"/>
    </row>
    <row r="83" spans="1:72">
      <c r="B83" s="28"/>
      <c r="C83" s="28"/>
      <c r="D83" s="28"/>
      <c r="E83" s="28"/>
      <c r="F83" s="28"/>
      <c r="G83" s="28"/>
      <c r="H83" s="28"/>
      <c r="I83" s="28"/>
      <c r="J83" s="28"/>
      <c r="K83" s="28"/>
      <c r="L83" s="28"/>
      <c r="M83" s="28"/>
      <c r="N83" s="28"/>
      <c r="O83" s="28"/>
      <c r="P83" s="28"/>
      <c r="Q83" s="28"/>
      <c r="R83" s="28"/>
      <c r="S83" s="28"/>
      <c r="T83" s="1307"/>
      <c r="U83" s="1540" t="s">
        <v>693</v>
      </c>
      <c r="V83" s="1363"/>
      <c r="W83" s="21"/>
      <c r="X83" s="1307"/>
      <c r="Y83" s="1540" t="s">
        <v>694</v>
      </c>
      <c r="Z83" s="2068"/>
      <c r="AA83" s="1546">
        <v>31.175316848103428</v>
      </c>
      <c r="AB83" s="1546">
        <v>30.669880391114781</v>
      </c>
      <c r="AC83" s="1546">
        <v>31.108759386552581</v>
      </c>
      <c r="AD83" s="1546">
        <v>31.001923587145154</v>
      </c>
      <c r="AE83" s="1546">
        <v>32.542501306428434</v>
      </c>
      <c r="AF83" s="1546">
        <v>32.962934288199719</v>
      </c>
      <c r="AG83" s="1546">
        <v>33.4578195497322</v>
      </c>
      <c r="AH83" s="1546">
        <v>27.950644356952985</v>
      </c>
      <c r="AI83" s="1546">
        <v>26.64622951271414</v>
      </c>
      <c r="AJ83" s="1546">
        <v>26.462810127323817</v>
      </c>
      <c r="AK83" s="1546">
        <v>23.027943258244903</v>
      </c>
      <c r="AL83" s="1546">
        <v>18.609669482844822</v>
      </c>
      <c r="AM83" s="1546">
        <v>27.049195911319806</v>
      </c>
      <c r="AN83" s="1546">
        <v>23.311062219995463</v>
      </c>
      <c r="AO83" s="1546">
        <v>21.134041249937656</v>
      </c>
      <c r="AP83" s="1546">
        <v>19.656528989727516</v>
      </c>
      <c r="AQ83" s="1546">
        <v>18.188636117410702</v>
      </c>
      <c r="AR83" s="1546">
        <v>16.834531986745393</v>
      </c>
      <c r="AS83" s="1546">
        <v>15.936902230580667</v>
      </c>
      <c r="AT83" s="1546">
        <v>14.177626252306812</v>
      </c>
      <c r="AU83" s="1546">
        <v>12.950956730576319</v>
      </c>
      <c r="AV83" s="1546">
        <v>11.972691941047266</v>
      </c>
      <c r="AW83" s="1546">
        <v>12.612657437072778</v>
      </c>
      <c r="AX83" s="1546">
        <v>13.31066231248886</v>
      </c>
      <c r="AY83" s="1546">
        <v>11.504072773697215</v>
      </c>
      <c r="AZ83" s="1546">
        <v>11.450912287643265</v>
      </c>
      <c r="BA83" s="1546">
        <v>10.429325145139837</v>
      </c>
      <c r="BB83" s="1546">
        <v>11.489766784867136</v>
      </c>
      <c r="BC83" s="1546">
        <v>11.894069722335802</v>
      </c>
      <c r="BD83" s="1546">
        <v>11.117697862573118</v>
      </c>
      <c r="BE83" s="1546">
        <v>9.9570149207988017</v>
      </c>
      <c r="BF83" s="1546">
        <v>9.4586972683802184</v>
      </c>
      <c r="BG83" s="1368">
        <v>9.8238624394089946</v>
      </c>
      <c r="BH83" s="1340">
        <v>9.504388544041813</v>
      </c>
      <c r="BI83" s="1369" t="s">
        <v>806</v>
      </c>
      <c r="BJ83" s="1340" t="s">
        <v>805</v>
      </c>
      <c r="BL83" s="370"/>
    </row>
    <row r="84" spans="1:72" ht="15" customHeight="1" thickBot="1">
      <c r="B84" s="28"/>
      <c r="C84" s="28"/>
      <c r="D84" s="28"/>
      <c r="E84" s="28"/>
      <c r="F84" s="28"/>
      <c r="G84" s="28"/>
      <c r="H84" s="28"/>
      <c r="I84" s="28"/>
      <c r="J84" s="28"/>
      <c r="K84" s="28"/>
      <c r="L84" s="28"/>
      <c r="M84" s="28"/>
      <c r="N84" s="28"/>
      <c r="O84" s="28"/>
      <c r="P84" s="28"/>
      <c r="Q84" s="28"/>
      <c r="R84" s="28"/>
      <c r="S84" s="28"/>
      <c r="T84" s="1307"/>
      <c r="U84" s="1547" t="s">
        <v>363</v>
      </c>
      <c r="V84" s="1548"/>
      <c r="W84" s="21"/>
      <c r="X84" s="2070"/>
      <c r="Y84" s="1547" t="s">
        <v>369</v>
      </c>
      <c r="Z84" s="2071"/>
      <c r="AA84" s="1541">
        <v>3294.5313338039509</v>
      </c>
      <c r="AB84" s="1541">
        <v>3267.3173977946508</v>
      </c>
      <c r="AC84" s="1541">
        <v>3240.8554015833233</v>
      </c>
      <c r="AD84" s="1541">
        <v>3183.2857310157428</v>
      </c>
      <c r="AE84" s="1541">
        <v>3116.5138496773488</v>
      </c>
      <c r="AF84" s="1541">
        <v>3080.0309491273401</v>
      </c>
      <c r="AG84" s="1541">
        <v>3036.6197448434896</v>
      </c>
      <c r="AH84" s="1541">
        <v>2997.6502779814255</v>
      </c>
      <c r="AI84" s="1541">
        <v>2939.561042243809</v>
      </c>
      <c r="AJ84" s="1541">
        <v>2902.4917370045196</v>
      </c>
      <c r="AK84" s="1541">
        <v>2862.8787462090727</v>
      </c>
      <c r="AL84" s="1541">
        <v>2789.2636402918038</v>
      </c>
      <c r="AM84" s="1541">
        <v>2709.9086493264181</v>
      </c>
      <c r="AN84" s="1541">
        <v>2650.6183482006741</v>
      </c>
      <c r="AO84" s="1541">
        <v>2599.493273287062</v>
      </c>
      <c r="AP84" s="1541">
        <v>2553.1314923819577</v>
      </c>
      <c r="AQ84" s="1541">
        <v>2475.776233136532</v>
      </c>
      <c r="AR84" s="1541">
        <v>2407.2729326148669</v>
      </c>
      <c r="AS84" s="1541">
        <v>2351.6995665603936</v>
      </c>
      <c r="AT84" s="1541">
        <v>2237.1315640080611</v>
      </c>
      <c r="AU84" s="1541">
        <v>2188.0791731934141</v>
      </c>
      <c r="AV84" s="1541">
        <v>2137.0637890202456</v>
      </c>
      <c r="AW84" s="1541">
        <v>2078.1529181660117</v>
      </c>
      <c r="AX84" s="1541">
        <v>2028.6347720299505</v>
      </c>
      <c r="AY84" s="1541">
        <v>1992.8942572945662</v>
      </c>
      <c r="AZ84" s="1541">
        <v>1959.4058730568731</v>
      </c>
      <c r="BA84" s="1541">
        <v>1919.8882062942121</v>
      </c>
      <c r="BB84" s="1541">
        <v>1845.9708121657279</v>
      </c>
      <c r="BC84" s="1541">
        <v>1823.9522854043205</v>
      </c>
      <c r="BD84" s="1541">
        <v>1793.0753718720853</v>
      </c>
      <c r="BE84" s="1541">
        <v>1752.5196495753407</v>
      </c>
      <c r="BF84" s="1541">
        <v>1732.7845924465139</v>
      </c>
      <c r="BG84" s="1320">
        <v>1695.3022178338781</v>
      </c>
      <c r="BH84" s="1322">
        <v>1672.3739779310667</v>
      </c>
      <c r="BI84" s="1364"/>
      <c r="BJ84" s="1322"/>
    </row>
    <row r="85" spans="1:72" s="21" customFormat="1" ht="15.75" thickTop="1">
      <c r="A85" s="28"/>
      <c r="B85" s="186"/>
      <c r="C85" s="186"/>
      <c r="D85" s="186"/>
      <c r="E85" s="186"/>
      <c r="F85" s="186"/>
      <c r="G85" s="186"/>
      <c r="H85" s="186"/>
      <c r="I85" s="186"/>
      <c r="J85" s="186"/>
      <c r="K85" s="186"/>
      <c r="L85" s="186"/>
      <c r="M85" s="186"/>
      <c r="N85" s="186"/>
      <c r="O85" s="186"/>
      <c r="P85" s="186"/>
      <c r="Q85" s="186"/>
      <c r="R85" s="186"/>
      <c r="S85" s="186"/>
      <c r="T85" s="91" t="s">
        <v>695</v>
      </c>
      <c r="U85" s="1343"/>
      <c r="V85" s="1343"/>
      <c r="X85" s="2095" t="s">
        <v>866</v>
      </c>
      <c r="Y85" s="2096"/>
      <c r="Z85" s="2091"/>
      <c r="AA85" s="1549">
        <f>SUM(AA65,AA66,AA67,AA70,AA80)</f>
        <v>49901.001453264638</v>
      </c>
      <c r="AB85" s="1370">
        <f t="shared" ref="AB85:BG85" si="23">SUM(AB70,AB80,AB65,AB66,AB67)</f>
        <v>49172.704754155209</v>
      </c>
      <c r="AC85" s="1370">
        <f t="shared" si="23"/>
        <v>49100.703515585323</v>
      </c>
      <c r="AD85" s="1370">
        <f t="shared" si="23"/>
        <v>48096.606356141303</v>
      </c>
      <c r="AE85" s="1370">
        <f t="shared" si="23"/>
        <v>48133.915147050109</v>
      </c>
      <c r="AF85" s="1370">
        <f t="shared" si="23"/>
        <v>46800.387740239916</v>
      </c>
      <c r="AG85" s="1370">
        <f t="shared" si="23"/>
        <v>45360.7620674141</v>
      </c>
      <c r="AH85" s="1370">
        <f t="shared" si="23"/>
        <v>44812.409063350984</v>
      </c>
      <c r="AI85" s="1370">
        <f t="shared" si="23"/>
        <v>42898.788102229781</v>
      </c>
      <c r="AJ85" s="1370">
        <f t="shared" si="23"/>
        <v>42449.171747560358</v>
      </c>
      <c r="AK85" s="1370">
        <f t="shared" si="23"/>
        <v>41703.898844146461</v>
      </c>
      <c r="AL85" s="1370">
        <f t="shared" si="23"/>
        <v>40386.220571227066</v>
      </c>
      <c r="AM85" s="1370">
        <f t="shared" si="23"/>
        <v>39465.484670905054</v>
      </c>
      <c r="AN85" s="1370">
        <f t="shared" si="23"/>
        <v>38449.49412715841</v>
      </c>
      <c r="AO85" s="1370">
        <f t="shared" si="23"/>
        <v>38101.652529480474</v>
      </c>
      <c r="AP85" s="1370">
        <f t="shared" si="23"/>
        <v>38088.234745280686</v>
      </c>
      <c r="AQ85" s="1370">
        <f t="shared" si="23"/>
        <v>37451.909105475366</v>
      </c>
      <c r="AR85" s="1370">
        <f t="shared" si="23"/>
        <v>36761.985431568879</v>
      </c>
      <c r="AS85" s="1370">
        <f t="shared" si="23"/>
        <v>35868.313812825392</v>
      </c>
      <c r="AT85" s="1370">
        <f t="shared" si="23"/>
        <v>35269.768851822744</v>
      </c>
      <c r="AU85" s="1370">
        <f t="shared" si="23"/>
        <v>34775.925478296376</v>
      </c>
      <c r="AV85" s="1370">
        <f t="shared" si="23"/>
        <v>33424.905714819019</v>
      </c>
      <c r="AW85" s="1370">
        <f t="shared" si="23"/>
        <v>32699.753162546076</v>
      </c>
      <c r="AX85" s="1370">
        <f t="shared" si="23"/>
        <v>32639.660301171632</v>
      </c>
      <c r="AY85" s="1370">
        <f t="shared" si="23"/>
        <v>32088.251261293728</v>
      </c>
      <c r="AZ85" s="1370">
        <f t="shared" si="23"/>
        <v>31685.487174309583</v>
      </c>
      <c r="BA85" s="1370">
        <f t="shared" si="23"/>
        <v>31652.252269953493</v>
      </c>
      <c r="BB85" s="1370">
        <f t="shared" si="23"/>
        <v>31459.932138852786</v>
      </c>
      <c r="BC85" s="1370">
        <f t="shared" si="23"/>
        <v>30963.965663633255</v>
      </c>
      <c r="BD85" s="1370">
        <f t="shared" si="23"/>
        <v>30691.99574442556</v>
      </c>
      <c r="BE85" s="1370">
        <f t="shared" si="23"/>
        <v>30361.25119034891</v>
      </c>
      <c r="BF85" s="1371">
        <f t="shared" si="23"/>
        <v>30346.970714649098</v>
      </c>
      <c r="BG85" s="1501">
        <f t="shared" si="23"/>
        <v>29782.203546734501</v>
      </c>
      <c r="BH85" s="1347">
        <f t="shared" ref="BH85" si="24">SUM(BH70,BH80,BH65,BH66,BH67)</f>
        <v>29392.157604825858</v>
      </c>
      <c r="BI85" s="1371"/>
      <c r="BJ85" s="1347"/>
      <c r="BR85" s="22"/>
      <c r="BS85" s="191"/>
      <c r="BT85" s="191"/>
    </row>
    <row r="86" spans="1:72" s="21" customFormat="1" ht="15.75" thickBot="1">
      <c r="A86" s="28"/>
      <c r="B86" s="186"/>
      <c r="C86" s="186"/>
      <c r="D86" s="186"/>
      <c r="E86" s="186"/>
      <c r="F86" s="186"/>
      <c r="G86" s="186"/>
      <c r="H86" s="186"/>
      <c r="I86" s="186"/>
      <c r="J86" s="186"/>
      <c r="K86" s="186"/>
      <c r="L86" s="186"/>
      <c r="M86" s="186"/>
      <c r="N86" s="186"/>
      <c r="O86" s="186"/>
      <c r="P86" s="186"/>
      <c r="Q86" s="186"/>
      <c r="R86" s="186"/>
      <c r="S86" s="186"/>
      <c r="T86" s="99" t="s">
        <v>696</v>
      </c>
      <c r="U86" s="1348"/>
      <c r="V86" s="1348"/>
      <c r="X86" s="99" t="s">
        <v>867</v>
      </c>
      <c r="Y86" s="2097"/>
      <c r="Z86" s="1203"/>
      <c r="AA86" s="1349">
        <f>SUM(AA65,AA66,AA67,AA70,AA75,AA80)</f>
        <v>50017.714867988252</v>
      </c>
      <c r="AB86" s="1372">
        <f t="shared" ref="AB86:BG86" si="25">SUM(AB65,AB66,AB67,AB70,AB75,AB80)</f>
        <v>49284.589673550239</v>
      </c>
      <c r="AC86" s="1372">
        <f t="shared" si="25"/>
        <v>49208.064702396929</v>
      </c>
      <c r="AD86" s="1372">
        <f t="shared" si="25"/>
        <v>48227.825013953727</v>
      </c>
      <c r="AE86" s="1372">
        <f t="shared" si="25"/>
        <v>48254.288890856507</v>
      </c>
      <c r="AF86" s="1372">
        <f t="shared" si="25"/>
        <v>46907.070815785497</v>
      </c>
      <c r="AG86" s="1372">
        <f t="shared" si="25"/>
        <v>45492.716699498822</v>
      </c>
      <c r="AH86" s="1372">
        <f t="shared" si="25"/>
        <v>44950.637904542615</v>
      </c>
      <c r="AI86" s="1372">
        <f t="shared" si="25"/>
        <v>43003.967892249391</v>
      </c>
      <c r="AJ86" s="1372">
        <f t="shared" si="25"/>
        <v>42546.055258859815</v>
      </c>
      <c r="AK86" s="1372">
        <f t="shared" si="25"/>
        <v>41802.992834817458</v>
      </c>
      <c r="AL86" s="1372">
        <f t="shared" si="25"/>
        <v>40490.11720767447</v>
      </c>
      <c r="AM86" s="1372">
        <f t="shared" si="25"/>
        <v>39579.4671132441</v>
      </c>
      <c r="AN86" s="1372">
        <f t="shared" si="25"/>
        <v>38540.9548228309</v>
      </c>
      <c r="AO86" s="1372">
        <f t="shared" si="25"/>
        <v>38203.552825331179</v>
      </c>
      <c r="AP86" s="1372">
        <f t="shared" si="25"/>
        <v>38185.767887178197</v>
      </c>
      <c r="AQ86" s="1372">
        <f t="shared" si="25"/>
        <v>37539.749668676697</v>
      </c>
      <c r="AR86" s="1372">
        <f t="shared" si="25"/>
        <v>36849.051896199468</v>
      </c>
      <c r="AS86" s="1372">
        <f t="shared" si="25"/>
        <v>35980.873246952549</v>
      </c>
      <c r="AT86" s="1372">
        <f t="shared" si="25"/>
        <v>35364.780205422227</v>
      </c>
      <c r="AU86" s="1372">
        <f t="shared" si="25"/>
        <v>34863.640882438478</v>
      </c>
      <c r="AV86" s="1372">
        <f t="shared" si="25"/>
        <v>33513.253782397958</v>
      </c>
      <c r="AW86" s="1372">
        <f t="shared" si="25"/>
        <v>32781.7424734456</v>
      </c>
      <c r="AX86" s="1372">
        <f t="shared" si="25"/>
        <v>32723.220381367493</v>
      </c>
      <c r="AY86" s="1372">
        <f t="shared" si="25"/>
        <v>32192.633867239128</v>
      </c>
      <c r="AZ86" s="1372">
        <f t="shared" si="25"/>
        <v>31770.649325546816</v>
      </c>
      <c r="BA86" s="1372">
        <f t="shared" si="25"/>
        <v>31730.717489720806</v>
      </c>
      <c r="BB86" s="1372">
        <f t="shared" si="25"/>
        <v>31562.663601704215</v>
      </c>
      <c r="BC86" s="1372">
        <f t="shared" si="25"/>
        <v>31043.249663250019</v>
      </c>
      <c r="BD86" s="1372">
        <f t="shared" si="25"/>
        <v>30774.128871121975</v>
      </c>
      <c r="BE86" s="1372">
        <f t="shared" si="25"/>
        <v>30440.420808860687</v>
      </c>
      <c r="BF86" s="1372">
        <f t="shared" si="25"/>
        <v>30433.821452819324</v>
      </c>
      <c r="BG86" s="1500">
        <f t="shared" si="25"/>
        <v>29862.150433521696</v>
      </c>
      <c r="BH86" s="1352">
        <f t="shared" ref="BH86" si="26">SUM(BH65,BH66,BH67,BH70,BH75,BH80)</f>
        <v>29479.292323239246</v>
      </c>
      <c r="BI86" s="1349"/>
      <c r="BJ86" s="1352"/>
      <c r="BR86" s="22"/>
      <c r="BS86" s="191"/>
      <c r="BT86" s="191"/>
    </row>
    <row r="87" spans="1:72" ht="53.25" customHeight="1">
      <c r="T87" s="2368" t="s">
        <v>825</v>
      </c>
      <c r="U87" s="2361"/>
      <c r="V87" s="2361"/>
      <c r="W87" s="21"/>
      <c r="X87" s="2361" t="s">
        <v>824</v>
      </c>
      <c r="Y87" s="2361"/>
      <c r="Z87" s="2361"/>
    </row>
    <row r="88" spans="1:72" ht="35.25" customHeight="1">
      <c r="T88" s="2368" t="s">
        <v>698</v>
      </c>
      <c r="U88" s="2361"/>
      <c r="V88" s="2361"/>
      <c r="W88" s="21"/>
      <c r="X88" s="2361" t="s">
        <v>1023</v>
      </c>
      <c r="Y88" s="2361"/>
      <c r="Z88" s="2361"/>
    </row>
    <row r="89" spans="1:72">
      <c r="T89" s="1510"/>
      <c r="U89" s="927"/>
      <c r="V89" s="927"/>
      <c r="W89" s="21"/>
      <c r="X89" s="927"/>
      <c r="Y89" s="927"/>
      <c r="Z89" s="927"/>
    </row>
    <row r="91" spans="1:72" ht="24" thickBot="1">
      <c r="T91" s="738" t="s">
        <v>775</v>
      </c>
      <c r="X91" s="738" t="s">
        <v>775</v>
      </c>
    </row>
    <row r="92" spans="1:72" s="21" customFormat="1" ht="15.75" thickBot="1">
      <c r="A92" s="186"/>
      <c r="T92" s="33" t="s">
        <v>156</v>
      </c>
      <c r="U92" s="1134"/>
      <c r="V92" s="950"/>
      <c r="X92" s="33" t="s">
        <v>840</v>
      </c>
      <c r="Y92" s="2093"/>
      <c r="Z92" s="2094"/>
      <c r="AA92" s="1528">
        <v>1990</v>
      </c>
      <c r="AB92" s="337">
        <f>AA92+1</f>
        <v>1991</v>
      </c>
      <c r="AC92" s="337">
        <f t="shared" ref="AC92:BH92" si="27">AB92+1</f>
        <v>1992</v>
      </c>
      <c r="AD92" s="337">
        <f t="shared" si="27"/>
        <v>1993</v>
      </c>
      <c r="AE92" s="337">
        <f t="shared" si="27"/>
        <v>1994</v>
      </c>
      <c r="AF92" s="337">
        <f t="shared" si="27"/>
        <v>1995</v>
      </c>
      <c r="AG92" s="337">
        <f t="shared" si="27"/>
        <v>1996</v>
      </c>
      <c r="AH92" s="337">
        <f t="shared" si="27"/>
        <v>1997</v>
      </c>
      <c r="AI92" s="337">
        <f t="shared" si="27"/>
        <v>1998</v>
      </c>
      <c r="AJ92" s="337">
        <f t="shared" si="27"/>
        <v>1999</v>
      </c>
      <c r="AK92" s="337">
        <f t="shared" si="27"/>
        <v>2000</v>
      </c>
      <c r="AL92" s="337">
        <f t="shared" si="27"/>
        <v>2001</v>
      </c>
      <c r="AM92" s="337">
        <f t="shared" si="27"/>
        <v>2002</v>
      </c>
      <c r="AN92" s="337">
        <f t="shared" si="27"/>
        <v>2003</v>
      </c>
      <c r="AO92" s="337">
        <f t="shared" si="27"/>
        <v>2004</v>
      </c>
      <c r="AP92" s="337">
        <f t="shared" si="27"/>
        <v>2005</v>
      </c>
      <c r="AQ92" s="337">
        <f t="shared" si="27"/>
        <v>2006</v>
      </c>
      <c r="AR92" s="337">
        <f t="shared" si="27"/>
        <v>2007</v>
      </c>
      <c r="AS92" s="337">
        <f t="shared" si="27"/>
        <v>2008</v>
      </c>
      <c r="AT92" s="337">
        <f t="shared" si="27"/>
        <v>2009</v>
      </c>
      <c r="AU92" s="337">
        <f t="shared" si="27"/>
        <v>2010</v>
      </c>
      <c r="AV92" s="337">
        <f t="shared" si="27"/>
        <v>2011</v>
      </c>
      <c r="AW92" s="337">
        <f t="shared" si="27"/>
        <v>2012</v>
      </c>
      <c r="AX92" s="337">
        <f t="shared" si="27"/>
        <v>2013</v>
      </c>
      <c r="AY92" s="337">
        <f t="shared" si="27"/>
        <v>2014</v>
      </c>
      <c r="AZ92" s="337">
        <f t="shared" si="27"/>
        <v>2015</v>
      </c>
      <c r="BA92" s="337">
        <f t="shared" si="27"/>
        <v>2016</v>
      </c>
      <c r="BB92" s="337">
        <f t="shared" si="27"/>
        <v>2017</v>
      </c>
      <c r="BC92" s="337">
        <f t="shared" si="27"/>
        <v>2018</v>
      </c>
      <c r="BD92" s="337">
        <f t="shared" si="27"/>
        <v>2019</v>
      </c>
      <c r="BE92" s="337">
        <f t="shared" si="27"/>
        <v>2020</v>
      </c>
      <c r="BF92" s="337">
        <f t="shared" si="27"/>
        <v>2021</v>
      </c>
      <c r="BG92" s="338">
        <f t="shared" si="27"/>
        <v>2022</v>
      </c>
      <c r="BH92" s="338">
        <f t="shared" si="27"/>
        <v>2023</v>
      </c>
      <c r="BI92" s="1260" t="s">
        <v>18</v>
      </c>
      <c r="BJ92" s="37" t="s">
        <v>2</v>
      </c>
    </row>
    <row r="93" spans="1:72" s="334" customFormat="1" ht="15" customHeight="1">
      <c r="A93" s="1659"/>
      <c r="T93" s="1673" t="s">
        <v>799</v>
      </c>
      <c r="U93" s="1674"/>
      <c r="V93" s="1675"/>
      <c r="X93" s="1673" t="s">
        <v>692</v>
      </c>
      <c r="Y93" s="1677"/>
      <c r="Z93" s="2061"/>
      <c r="AA93" s="1623">
        <v>5610.5937256274892</v>
      </c>
      <c r="AB93" s="1660">
        <v>5834.5228848280913</v>
      </c>
      <c r="AC93" s="1660">
        <v>5939.7509296942671</v>
      </c>
      <c r="AD93" s="1660">
        <v>6047.3976813140944</v>
      </c>
      <c r="AE93" s="1660">
        <v>6269.2696635530483</v>
      </c>
      <c r="AF93" s="1660">
        <v>6783.2605126379358</v>
      </c>
      <c r="AG93" s="1660">
        <v>6949.7037956543254</v>
      </c>
      <c r="AH93" s="1660">
        <v>7126.1737695153943</v>
      </c>
      <c r="AI93" s="1660">
        <v>6965.3833831522215</v>
      </c>
      <c r="AJ93" s="1660">
        <v>7073.7052282352433</v>
      </c>
      <c r="AK93" s="1660">
        <v>7078.6976731297373</v>
      </c>
      <c r="AL93" s="1660">
        <v>7076.2726829460516</v>
      </c>
      <c r="AM93" s="1660">
        <v>6913.2194358483866</v>
      </c>
      <c r="AN93" s="1660">
        <v>6687.0916194745978</v>
      </c>
      <c r="AO93" s="1660">
        <v>6478.0457874114845</v>
      </c>
      <c r="AP93" s="1660">
        <v>6470.4815171555219</v>
      </c>
      <c r="AQ93" s="1660">
        <v>6266.0597961131443</v>
      </c>
      <c r="AR93" s="1660">
        <v>6245.0977760236556</v>
      </c>
      <c r="AS93" s="1660">
        <v>5985.9449341048885</v>
      </c>
      <c r="AT93" s="1660">
        <v>5722.868667826323</v>
      </c>
      <c r="AU93" s="1660">
        <v>5567.1643215590157</v>
      </c>
      <c r="AV93" s="1660">
        <v>5574.9940195913641</v>
      </c>
      <c r="AW93" s="1660">
        <v>5535.1990365500369</v>
      </c>
      <c r="AX93" s="1660">
        <v>5561.2323936277371</v>
      </c>
      <c r="AY93" s="1660">
        <v>5457.9765808067086</v>
      </c>
      <c r="AZ93" s="1660">
        <v>5488.8839766931524</v>
      </c>
      <c r="BA93" s="1660">
        <v>5300.9204850470087</v>
      </c>
      <c r="BB93" s="1660">
        <v>5476.9735345774379</v>
      </c>
      <c r="BC93" s="1660">
        <v>5211.6222996173883</v>
      </c>
      <c r="BD93" s="1660">
        <v>4758.39815955219</v>
      </c>
      <c r="BE93" s="1660">
        <v>4430.6240530405785</v>
      </c>
      <c r="BF93" s="1660">
        <v>4457.3028260748506</v>
      </c>
      <c r="BG93" s="1661">
        <v>4331.7683728429374</v>
      </c>
      <c r="BH93" s="1661">
        <v>4150.0281975371227</v>
      </c>
      <c r="BI93" s="1676"/>
      <c r="BJ93" s="1644"/>
    </row>
    <row r="94" spans="1:72" ht="15" customHeight="1">
      <c r="T94" s="1074"/>
      <c r="U94" s="66" t="s">
        <v>364</v>
      </c>
      <c r="V94" s="1356"/>
      <c r="W94" s="21"/>
      <c r="X94" s="1307"/>
      <c r="Y94" s="66" t="s">
        <v>365</v>
      </c>
      <c r="Z94" s="2063"/>
      <c r="AA94" s="1308">
        <v>5608.7037150580081</v>
      </c>
      <c r="AB94" s="1309">
        <v>5832.660728757498</v>
      </c>
      <c r="AC94" s="1309">
        <v>5937.8075465151578</v>
      </c>
      <c r="AD94" s="1309">
        <v>6045.5186366414573</v>
      </c>
      <c r="AE94" s="1309">
        <v>6267.317968907907</v>
      </c>
      <c r="AF94" s="1309">
        <v>6781.3853726258831</v>
      </c>
      <c r="AG94" s="1309">
        <v>6947.9245786931669</v>
      </c>
      <c r="AH94" s="1309">
        <v>7124.5188357064635</v>
      </c>
      <c r="AI94" s="1309">
        <v>6963.7978243372754</v>
      </c>
      <c r="AJ94" s="1309">
        <v>7071.9815479899871</v>
      </c>
      <c r="AK94" s="1309">
        <v>7077.1306223276652</v>
      </c>
      <c r="AL94" s="1309">
        <v>7074.8031764581247</v>
      </c>
      <c r="AM94" s="1309">
        <v>6911.9073349396112</v>
      </c>
      <c r="AN94" s="1309">
        <v>6685.8607581097058</v>
      </c>
      <c r="AO94" s="1309">
        <v>6476.8818663187722</v>
      </c>
      <c r="AP94" s="1309">
        <v>6469.3536419751854</v>
      </c>
      <c r="AQ94" s="1309">
        <v>6264.9798401723992</v>
      </c>
      <c r="AR94" s="1309">
        <v>6244.0799601596318</v>
      </c>
      <c r="AS94" s="1309">
        <v>5984.9662120786443</v>
      </c>
      <c r="AT94" s="1309">
        <v>5721.9608348523961</v>
      </c>
      <c r="AU94" s="1309">
        <v>5566.2729354289186</v>
      </c>
      <c r="AV94" s="1309">
        <v>5574.164990941902</v>
      </c>
      <c r="AW94" s="1309">
        <v>5534.3962592989501</v>
      </c>
      <c r="AX94" s="1309">
        <v>5560.4556333206747</v>
      </c>
      <c r="AY94" s="1309">
        <v>5457.2490431498773</v>
      </c>
      <c r="AZ94" s="1309">
        <v>5488.2003543164301</v>
      </c>
      <c r="BA94" s="1309">
        <v>5300.2811694696748</v>
      </c>
      <c r="BB94" s="1309">
        <v>5476.3448615169218</v>
      </c>
      <c r="BC94" s="1309">
        <v>5211.0344425974708</v>
      </c>
      <c r="BD94" s="1309">
        <v>4757.8245172974448</v>
      </c>
      <c r="BE94" s="1309">
        <v>4430.0865705046144</v>
      </c>
      <c r="BF94" s="1309">
        <v>4456.8261717706382</v>
      </c>
      <c r="BG94" s="1309">
        <v>4331.3034754318351</v>
      </c>
      <c r="BH94" s="1309">
        <v>4149.4964219521817</v>
      </c>
      <c r="BI94" s="1656" t="s">
        <v>801</v>
      </c>
      <c r="BJ94" s="1310" t="s">
        <v>324</v>
      </c>
    </row>
    <row r="95" spans="1:72" ht="15" customHeight="1">
      <c r="T95" s="1536"/>
      <c r="U95" s="1529" t="s">
        <v>416</v>
      </c>
      <c r="V95" s="1359"/>
      <c r="W95" s="21"/>
      <c r="X95" s="1074"/>
      <c r="Y95" s="1529" t="s">
        <v>417</v>
      </c>
      <c r="Z95" s="2072"/>
      <c r="AA95" s="1552">
        <v>1.8900105694812863</v>
      </c>
      <c r="AB95" s="1311">
        <v>1.862156070593739</v>
      </c>
      <c r="AC95" s="1311">
        <v>1.9433831791097105</v>
      </c>
      <c r="AD95" s="1311">
        <v>1.879044672637104</v>
      </c>
      <c r="AE95" s="1311">
        <v>1.9516946451415957</v>
      </c>
      <c r="AF95" s="1311">
        <v>1.8751400120524897</v>
      </c>
      <c r="AG95" s="1311">
        <v>1.779216961158492</v>
      </c>
      <c r="AH95" s="1311">
        <v>1.6549338089309764</v>
      </c>
      <c r="AI95" s="1311">
        <v>1.5855588149459832</v>
      </c>
      <c r="AJ95" s="1311">
        <v>1.7236802452563165</v>
      </c>
      <c r="AK95" s="1311">
        <v>1.5670508020717591</v>
      </c>
      <c r="AL95" s="1311">
        <v>1.4695064879268036</v>
      </c>
      <c r="AM95" s="1311">
        <v>1.3121009087754543</v>
      </c>
      <c r="AN95" s="1311">
        <v>1.2308613648921483</v>
      </c>
      <c r="AO95" s="1311">
        <v>1.1639210927127064</v>
      </c>
      <c r="AP95" s="1311">
        <v>1.1278751803365636</v>
      </c>
      <c r="AQ95" s="1311">
        <v>1.0799559407453747</v>
      </c>
      <c r="AR95" s="1311">
        <v>1.0178158640241068</v>
      </c>
      <c r="AS95" s="1311">
        <v>0.97872202624450144</v>
      </c>
      <c r="AT95" s="1311">
        <v>0.9078329739267933</v>
      </c>
      <c r="AU95" s="1311">
        <v>0.89138613009715628</v>
      </c>
      <c r="AV95" s="1311">
        <v>0.82902864946234789</v>
      </c>
      <c r="AW95" s="1311">
        <v>0.80277725108723064</v>
      </c>
      <c r="AX95" s="1311">
        <v>0.77676030706272325</v>
      </c>
      <c r="AY95" s="1311">
        <v>0.7275376568309756</v>
      </c>
      <c r="AZ95" s="1311">
        <v>0.68362237672263904</v>
      </c>
      <c r="BA95" s="1311">
        <v>0.63931557733371835</v>
      </c>
      <c r="BB95" s="1311">
        <v>0.62867306051568639</v>
      </c>
      <c r="BC95" s="1311">
        <v>0.58785701991714545</v>
      </c>
      <c r="BD95" s="1311">
        <v>0.57364225474529951</v>
      </c>
      <c r="BE95" s="1311">
        <v>0.53748253596411399</v>
      </c>
      <c r="BF95" s="1311">
        <v>0.47665430421227112</v>
      </c>
      <c r="BG95" s="1312">
        <v>0.4648974111019048</v>
      </c>
      <c r="BH95" s="1312">
        <v>0.53177558494068988</v>
      </c>
      <c r="BI95" s="1313"/>
      <c r="BJ95" s="1314"/>
    </row>
    <row r="96" spans="1:72" s="334" customFormat="1" ht="13.5" customHeight="1">
      <c r="A96" s="1659"/>
      <c r="T96" s="1673" t="s">
        <v>800</v>
      </c>
      <c r="U96" s="1677"/>
      <c r="V96" s="1678"/>
      <c r="X96" s="2073" t="s">
        <v>418</v>
      </c>
      <c r="Y96" s="1677"/>
      <c r="Z96" s="2066"/>
      <c r="AA96" s="1623">
        <v>8803.3117374039393</v>
      </c>
      <c r="AB96" s="1660">
        <v>8376.6918507647624</v>
      </c>
      <c r="AC96" s="1660">
        <v>8345.6208095106576</v>
      </c>
      <c r="AD96" s="1660">
        <v>8105.7709747668305</v>
      </c>
      <c r="AE96" s="1660">
        <v>9062.3719681207585</v>
      </c>
      <c r="AF96" s="1660">
        <v>8975.3028227383711</v>
      </c>
      <c r="AG96" s="1660">
        <v>9865.5140219751593</v>
      </c>
      <c r="AH96" s="1660">
        <v>10400.024508990884</v>
      </c>
      <c r="AI96" s="1660">
        <v>9250.335744801383</v>
      </c>
      <c r="AJ96" s="1660">
        <v>3726.7856690003796</v>
      </c>
      <c r="AK96" s="1660">
        <v>5946.8392650968299</v>
      </c>
      <c r="AL96" s="1660">
        <v>2957.6926960701494</v>
      </c>
      <c r="AM96" s="1660">
        <v>2828.9099252209489</v>
      </c>
      <c r="AN96" s="1660">
        <v>2858.4345867478328</v>
      </c>
      <c r="AO96" s="1660">
        <v>2993.0310533970041</v>
      </c>
      <c r="AP96" s="1660">
        <v>2528.0812150382894</v>
      </c>
      <c r="AQ96" s="1660">
        <v>2687.3216387222415</v>
      </c>
      <c r="AR96" s="1660">
        <v>1962.6585018396036</v>
      </c>
      <c r="AS96" s="1660">
        <v>2145.5690286001127</v>
      </c>
      <c r="AT96" s="1660">
        <v>2233.9283704255349</v>
      </c>
      <c r="AU96" s="1660">
        <v>1737.8234694814307</v>
      </c>
      <c r="AV96" s="1660">
        <v>1463.360092092388</v>
      </c>
      <c r="AW96" s="1660">
        <v>1277.3192708098413</v>
      </c>
      <c r="AX96" s="1660">
        <v>1251.0558693929156</v>
      </c>
      <c r="AY96" s="1660">
        <v>1232.1960802172628</v>
      </c>
      <c r="AZ96" s="1660">
        <v>843.92412158226011</v>
      </c>
      <c r="BA96" s="1660">
        <v>741.84781147886304</v>
      </c>
      <c r="BB96" s="1660">
        <v>674.84782257467077</v>
      </c>
      <c r="BC96" s="1660">
        <v>575.74406844059638</v>
      </c>
      <c r="BD96" s="1660">
        <v>630.86761960201568</v>
      </c>
      <c r="BE96" s="1660">
        <v>741.59206063019417</v>
      </c>
      <c r="BF96" s="1660">
        <v>594.29653332144449</v>
      </c>
      <c r="BG96" s="1661">
        <v>501.65450627950133</v>
      </c>
      <c r="BH96" s="1661">
        <v>488.79754981260965</v>
      </c>
      <c r="BI96" s="1676"/>
      <c r="BJ96" s="1644"/>
    </row>
    <row r="97" spans="1:62" ht="15" customHeight="1">
      <c r="T97" s="1307"/>
      <c r="U97" s="66" t="s">
        <v>555</v>
      </c>
      <c r="V97" s="1356"/>
      <c r="W97" s="21"/>
      <c r="X97" s="1307"/>
      <c r="Y97" s="66" t="s">
        <v>556</v>
      </c>
      <c r="Z97" s="2074"/>
      <c r="AA97" s="1308">
        <v>8554.5216244661879</v>
      </c>
      <c r="AB97" s="1308">
        <v>8067.5744552394581</v>
      </c>
      <c r="AC97" s="1308">
        <v>7988.2885092090874</v>
      </c>
      <c r="AD97" s="1308">
        <v>7748.9795101364653</v>
      </c>
      <c r="AE97" s="1308">
        <v>8682.5109024203539</v>
      </c>
      <c r="AF97" s="1308">
        <v>8594.8012031566377</v>
      </c>
      <c r="AG97" s="1308">
        <v>9498.5570498058787</v>
      </c>
      <c r="AH97" s="1308">
        <v>10046.218652716541</v>
      </c>
      <c r="AI97" s="1308">
        <v>8920.0793785270398</v>
      </c>
      <c r="AJ97" s="1308">
        <v>3408.3983616559958</v>
      </c>
      <c r="AK97" s="1308">
        <v>5645.4397143185888</v>
      </c>
      <c r="AL97" s="1308">
        <v>2654.1294235506643</v>
      </c>
      <c r="AM97" s="1308">
        <v>2530.7999573512607</v>
      </c>
      <c r="AN97" s="1308">
        <v>2567.8912496466155</v>
      </c>
      <c r="AO97" s="1308">
        <v>2721.040566120686</v>
      </c>
      <c r="AP97" s="1308">
        <v>2274.901908005138</v>
      </c>
      <c r="AQ97" s="1308">
        <v>2443.1870677507281</v>
      </c>
      <c r="AR97" s="1308">
        <v>1784.5423170740105</v>
      </c>
      <c r="AS97" s="1308">
        <v>1995.856592947172</v>
      </c>
      <c r="AT97" s="1308">
        <v>2098.3106026919727</v>
      </c>
      <c r="AU97" s="1308">
        <v>1612.2999296736211</v>
      </c>
      <c r="AV97" s="1308">
        <v>1340.057320647129</v>
      </c>
      <c r="AW97" s="1308">
        <v>1149.6309967104667</v>
      </c>
      <c r="AX97" s="1308">
        <v>1119.5488221892169</v>
      </c>
      <c r="AY97" s="1308">
        <v>870.37642090285544</v>
      </c>
      <c r="AZ97" s="1308">
        <v>709.27759879603457</v>
      </c>
      <c r="BA97" s="1308">
        <v>601.07504242705454</v>
      </c>
      <c r="BB97" s="1308">
        <v>532.85746662695669</v>
      </c>
      <c r="BC97" s="1308">
        <v>449.74095057462478</v>
      </c>
      <c r="BD97" s="1308">
        <v>489.70274937222803</v>
      </c>
      <c r="BE97" s="1308">
        <v>589.2149909305424</v>
      </c>
      <c r="BF97" s="1308">
        <v>396.50397958569988</v>
      </c>
      <c r="BG97" s="1308">
        <v>301.44058037612427</v>
      </c>
      <c r="BH97" s="1308">
        <v>316.5773344954423</v>
      </c>
      <c r="BI97" s="1316"/>
      <c r="BJ97" s="1310"/>
    </row>
    <row r="98" spans="1:62" ht="15" customHeight="1">
      <c r="T98" s="1307"/>
      <c r="U98" s="85" t="s">
        <v>655</v>
      </c>
      <c r="V98" s="1553"/>
      <c r="W98" s="21"/>
      <c r="X98" s="1307"/>
      <c r="Y98" s="1540" t="s">
        <v>557</v>
      </c>
      <c r="Z98" s="2069"/>
      <c r="AA98" s="1308">
        <v>3.392162937753525</v>
      </c>
      <c r="AB98" s="1308">
        <v>4.0705955253042303</v>
      </c>
      <c r="AC98" s="1308">
        <v>4.2741253015694411</v>
      </c>
      <c r="AD98" s="1308">
        <v>4.8847146303650764</v>
      </c>
      <c r="AE98" s="1308">
        <v>5.4274607004056401</v>
      </c>
      <c r="AF98" s="1308">
        <v>6.4451095817316961</v>
      </c>
      <c r="AG98" s="1308">
        <v>7.1235421692824019</v>
      </c>
      <c r="AH98" s="1308">
        <v>7.937661274343248</v>
      </c>
      <c r="AI98" s="1308">
        <v>7.937661274343248</v>
      </c>
      <c r="AJ98" s="1308">
        <v>8.4804073443838117</v>
      </c>
      <c r="AK98" s="1308">
        <v>9.9051157782402921</v>
      </c>
      <c r="AL98" s="1308">
        <v>9.8372725194852215</v>
      </c>
      <c r="AM98" s="1308">
        <v>12.551002869688043</v>
      </c>
      <c r="AN98" s="1308">
        <v>16.282382101216921</v>
      </c>
      <c r="AO98" s="1308">
        <v>17.639247276318329</v>
      </c>
      <c r="AP98" s="1308">
        <v>25.441222033151437</v>
      </c>
      <c r="AQ98" s="1308">
        <v>36.974576021513421</v>
      </c>
      <c r="AR98" s="1308">
        <v>41.384387840593</v>
      </c>
      <c r="AS98" s="1308">
        <v>39.349090077940886</v>
      </c>
      <c r="AT98" s="1308">
        <v>32.612254483562381</v>
      </c>
      <c r="AU98" s="1308">
        <v>40.936622332809534</v>
      </c>
      <c r="AV98" s="1308">
        <v>40.258189745258825</v>
      </c>
      <c r="AW98" s="1308">
        <v>50.170089849374634</v>
      </c>
      <c r="AX98" s="1308">
        <v>64.53929205369856</v>
      </c>
      <c r="AY98" s="1308">
        <v>67.33443431440746</v>
      </c>
      <c r="AZ98" s="1308">
        <v>76.608607786225591</v>
      </c>
      <c r="BA98" s="1308">
        <v>82.734854051808469</v>
      </c>
      <c r="BB98" s="1308">
        <v>79.797240947713917</v>
      </c>
      <c r="BC98" s="1308">
        <v>69.864987865971599</v>
      </c>
      <c r="BD98" s="1308">
        <v>70.746950229787515</v>
      </c>
      <c r="BE98" s="1308">
        <v>77.293824699651822</v>
      </c>
      <c r="BF98" s="1308">
        <v>110.31313873574462</v>
      </c>
      <c r="BG98" s="1308">
        <v>108.6691459033771</v>
      </c>
      <c r="BH98" s="1308">
        <v>77.570165317167408</v>
      </c>
      <c r="BI98" s="1316"/>
      <c r="BJ98" s="1310"/>
    </row>
    <row r="99" spans="1:62" ht="15" customHeight="1">
      <c r="T99" s="1536"/>
      <c r="U99" s="1529" t="s">
        <v>618</v>
      </c>
      <c r="V99" s="1359"/>
      <c r="W99" s="21"/>
      <c r="X99" s="1536"/>
      <c r="Y99" s="1529" t="s">
        <v>558</v>
      </c>
      <c r="Z99" s="2075"/>
      <c r="AA99" s="1530">
        <v>245.39795000000001</v>
      </c>
      <c r="AB99" s="1530">
        <v>305.04679999999996</v>
      </c>
      <c r="AC99" s="1530">
        <v>353.05817500000001</v>
      </c>
      <c r="AD99" s="1530">
        <v>351.90674999999999</v>
      </c>
      <c r="AE99" s="1530">
        <v>374.433605</v>
      </c>
      <c r="AF99" s="1530">
        <v>374.05651</v>
      </c>
      <c r="AG99" s="1530">
        <v>359.83342999999996</v>
      </c>
      <c r="AH99" s="1530">
        <v>345.86819500000001</v>
      </c>
      <c r="AI99" s="1530">
        <v>322.31870499999997</v>
      </c>
      <c r="AJ99" s="1530">
        <v>309.90690000000001</v>
      </c>
      <c r="AK99" s="1530">
        <v>291.49443500000001</v>
      </c>
      <c r="AL99" s="1530">
        <v>293.726</v>
      </c>
      <c r="AM99" s="1530">
        <v>285.558965</v>
      </c>
      <c r="AN99" s="1530">
        <v>274.26095500000002</v>
      </c>
      <c r="AO99" s="1530">
        <v>254.35123999999999</v>
      </c>
      <c r="AP99" s="1530">
        <v>227.73808499999998</v>
      </c>
      <c r="AQ99" s="1530">
        <v>207.15999495</v>
      </c>
      <c r="AR99" s="1530">
        <v>136.731796925</v>
      </c>
      <c r="AS99" s="1530">
        <v>110.363345575</v>
      </c>
      <c r="AT99" s="1530">
        <v>103.00551325000001</v>
      </c>
      <c r="AU99" s="1530">
        <v>84.586917474999993</v>
      </c>
      <c r="AV99" s="1530">
        <v>83.044581699999995</v>
      </c>
      <c r="AW99" s="1530">
        <v>77.51818424999999</v>
      </c>
      <c r="AX99" s="1530">
        <v>66.967755150000002</v>
      </c>
      <c r="AY99" s="1530">
        <v>294.48522500000001</v>
      </c>
      <c r="AZ99" s="1530">
        <v>58.037915000000005</v>
      </c>
      <c r="BA99" s="1530">
        <v>58.037915000000005</v>
      </c>
      <c r="BB99" s="1530">
        <v>62.193115000000006</v>
      </c>
      <c r="BC99" s="1530">
        <v>56.138130000000004</v>
      </c>
      <c r="BD99" s="1530">
        <v>70.417920000000009</v>
      </c>
      <c r="BE99" s="1530">
        <v>75.083245000000005</v>
      </c>
      <c r="BF99" s="1530">
        <v>87.479415000000003</v>
      </c>
      <c r="BG99" s="1530">
        <v>91.544779999999989</v>
      </c>
      <c r="BH99" s="1530">
        <v>94.650049999999993</v>
      </c>
      <c r="BI99" s="1319"/>
      <c r="BJ99" s="1314"/>
    </row>
    <row r="100" spans="1:62" s="334" customFormat="1" ht="14.25">
      <c r="A100" s="1659"/>
      <c r="T100" s="81" t="s">
        <v>159</v>
      </c>
      <c r="U100" s="82"/>
      <c r="V100" s="1670"/>
      <c r="X100" s="81" t="s">
        <v>283</v>
      </c>
      <c r="Y100" s="82"/>
      <c r="Z100" s="2067"/>
      <c r="AA100" s="1623">
        <v>10549.067818977303</v>
      </c>
      <c r="AB100" s="1623">
        <v>10405.464233772134</v>
      </c>
      <c r="AC100" s="1623">
        <v>10326.02634348826</v>
      </c>
      <c r="AD100" s="1623">
        <v>10387.8922899511</v>
      </c>
      <c r="AE100" s="1623">
        <v>10157.233884358076</v>
      </c>
      <c r="AF100" s="1623">
        <v>9799.6087440125921</v>
      </c>
      <c r="AG100" s="1623">
        <v>9608.0257358128893</v>
      </c>
      <c r="AH100" s="1623">
        <v>9523.3250332299103</v>
      </c>
      <c r="AI100" s="1623">
        <v>9425.0813775330662</v>
      </c>
      <c r="AJ100" s="1623">
        <v>9380.4278589013466</v>
      </c>
      <c r="AK100" s="1623">
        <v>9427.4127660505565</v>
      </c>
      <c r="AL100" s="1623">
        <v>9217.3182495057499</v>
      </c>
      <c r="AM100" s="1623">
        <v>9219.4181642349395</v>
      </c>
      <c r="AN100" s="1623">
        <v>9214.6780729607435</v>
      </c>
      <c r="AO100" s="1623">
        <v>9116.9070067842058</v>
      </c>
      <c r="AP100" s="1623">
        <v>9220.2341656422996</v>
      </c>
      <c r="AQ100" s="1623">
        <v>9290.9779769373326</v>
      </c>
      <c r="AR100" s="1623">
        <v>9769.738003202825</v>
      </c>
      <c r="AS100" s="1623">
        <v>9038.3404222272129</v>
      </c>
      <c r="AT100" s="1623">
        <v>8859.6622194271258</v>
      </c>
      <c r="AU100" s="1623">
        <v>9198.1285622662617</v>
      </c>
      <c r="AV100" s="1623">
        <v>9078.9506194830483</v>
      </c>
      <c r="AW100" s="1623">
        <v>8980.5194836796636</v>
      </c>
      <c r="AX100" s="1623">
        <v>8894.4153856320045</v>
      </c>
      <c r="AY100" s="1623">
        <v>8769.9972135775515</v>
      </c>
      <c r="AZ100" s="1623">
        <v>8843.8404945644797</v>
      </c>
      <c r="BA100" s="1623">
        <v>8789.9575910231724</v>
      </c>
      <c r="BB100" s="1623">
        <v>8672.2690412370466</v>
      </c>
      <c r="BC100" s="1623">
        <v>8209.8036182614651</v>
      </c>
      <c r="BD100" s="1623">
        <v>8131.8871778657403</v>
      </c>
      <c r="BE100" s="1623">
        <v>8139.1880857962915</v>
      </c>
      <c r="BF100" s="1623">
        <v>8072.8081033394537</v>
      </c>
      <c r="BG100" s="1623">
        <v>7831.6872152549777</v>
      </c>
      <c r="BH100" s="1623">
        <v>7760.9122232028212</v>
      </c>
      <c r="BI100" s="1676"/>
      <c r="BJ100" s="1644"/>
    </row>
    <row r="101" spans="1:62" ht="15" customHeight="1">
      <c r="T101" s="1307"/>
      <c r="U101" s="76" t="s">
        <v>450</v>
      </c>
      <c r="V101" s="1363"/>
      <c r="W101" s="21"/>
      <c r="X101" s="1307"/>
      <c r="Y101" s="76" t="s">
        <v>366</v>
      </c>
      <c r="Z101" s="2063"/>
      <c r="AA101" s="1541">
        <v>3866.9368951693336</v>
      </c>
      <c r="AB101" s="1541">
        <v>3880.9916977112807</v>
      </c>
      <c r="AC101" s="1541">
        <v>3869.2527839332952</v>
      </c>
      <c r="AD101" s="1541">
        <v>3808.632170352053</v>
      </c>
      <c r="AE101" s="1541">
        <v>3721.191386477688</v>
      </c>
      <c r="AF101" s="1541">
        <v>3640.1799357024088</v>
      </c>
      <c r="AG101" s="1541">
        <v>3585.955775906601</v>
      </c>
      <c r="AH101" s="1541">
        <v>3572.1229688592616</v>
      </c>
      <c r="AI101" s="1541">
        <v>3519.1192871667067</v>
      </c>
      <c r="AJ101" s="1541">
        <v>3495.818280514985</v>
      </c>
      <c r="AK101" s="1541">
        <v>3515.239006576342</v>
      </c>
      <c r="AL101" s="1541">
        <v>3510.7978661271795</v>
      </c>
      <c r="AM101" s="1541">
        <v>3539.9183700077706</v>
      </c>
      <c r="AN101" s="1541">
        <v>3577.0618718833171</v>
      </c>
      <c r="AO101" s="1541">
        <v>3581.9859781994787</v>
      </c>
      <c r="AP101" s="1541">
        <v>3686.4617433564822</v>
      </c>
      <c r="AQ101" s="1541">
        <v>3771.4895709749267</v>
      </c>
      <c r="AR101" s="1541">
        <v>3844.5254785712455</v>
      </c>
      <c r="AS101" s="1541">
        <v>3885.4429257877605</v>
      </c>
      <c r="AT101" s="1541">
        <v>3939.9606787386856</v>
      </c>
      <c r="AU101" s="1541">
        <v>3877.3057938237985</v>
      </c>
      <c r="AV101" s="1541">
        <v>3845.5764274563835</v>
      </c>
      <c r="AW101" s="1541">
        <v>3755.3492511365616</v>
      </c>
      <c r="AX101" s="1541">
        <v>3610.1897682150793</v>
      </c>
      <c r="AY101" s="1541">
        <v>3521.042883747723</v>
      </c>
      <c r="AZ101" s="1541">
        <v>3492.2809828029149</v>
      </c>
      <c r="BA101" s="1541">
        <v>3471.6701523991319</v>
      </c>
      <c r="BB101" s="1541">
        <v>3517.8661395408212</v>
      </c>
      <c r="BC101" s="1541">
        <v>3478.2560724465925</v>
      </c>
      <c r="BD101" s="1541">
        <v>3492.00757819108</v>
      </c>
      <c r="BE101" s="1541">
        <v>3505.7096768744191</v>
      </c>
      <c r="BF101" s="1541">
        <v>3483.6817113834463</v>
      </c>
      <c r="BG101" s="1541">
        <v>3430.5299282398009</v>
      </c>
      <c r="BH101" s="1541">
        <v>3388.9725751575033</v>
      </c>
      <c r="BI101" s="1321"/>
      <c r="BJ101" s="1322"/>
    </row>
    <row r="102" spans="1:62" ht="15" customHeight="1">
      <c r="T102" s="1307"/>
      <c r="U102" s="76" t="s">
        <v>361</v>
      </c>
      <c r="V102" s="1363"/>
      <c r="W102" s="21"/>
      <c r="X102" s="1307"/>
      <c r="Y102" s="76" t="s">
        <v>367</v>
      </c>
      <c r="Z102" s="2068"/>
      <c r="AA102" s="1541">
        <v>6659.3884231365646</v>
      </c>
      <c r="AB102" s="1541">
        <v>6504.6635853332828</v>
      </c>
      <c r="AC102" s="1541">
        <v>6434.1310488002646</v>
      </c>
      <c r="AD102" s="1541">
        <v>6559.6074087170473</v>
      </c>
      <c r="AE102" s="1541">
        <v>6413.5438220849637</v>
      </c>
      <c r="AF102" s="1541">
        <v>6138.698132983196</v>
      </c>
      <c r="AG102" s="1541">
        <v>6002.274431116829</v>
      </c>
      <c r="AH102" s="1541">
        <v>5931.896853274352</v>
      </c>
      <c r="AI102" s="1541">
        <v>5888.6851245676989</v>
      </c>
      <c r="AJ102" s="1541">
        <v>5867.5921275851297</v>
      </c>
      <c r="AK102" s="1541">
        <v>5895.8227252627412</v>
      </c>
      <c r="AL102" s="1541">
        <v>5690.8570898495045</v>
      </c>
      <c r="AM102" s="1541">
        <v>5664.3703257940306</v>
      </c>
      <c r="AN102" s="1541">
        <v>5623.8554858908283</v>
      </c>
      <c r="AO102" s="1541">
        <v>5521.7943204867834</v>
      </c>
      <c r="AP102" s="1541">
        <v>5519.7898301246341</v>
      </c>
      <c r="AQ102" s="1541">
        <v>5506.442667216319</v>
      </c>
      <c r="AR102" s="1541">
        <v>5912.3593791648145</v>
      </c>
      <c r="AS102" s="1541">
        <v>5141.1344545915035</v>
      </c>
      <c r="AT102" s="1541">
        <v>4909.3273900817057</v>
      </c>
      <c r="AU102" s="1541">
        <v>5311.1289641709109</v>
      </c>
      <c r="AV102" s="1541">
        <v>5223.4482064819058</v>
      </c>
      <c r="AW102" s="1541">
        <v>5215.3242083884898</v>
      </c>
      <c r="AX102" s="1541">
        <v>5274.0101505138873</v>
      </c>
      <c r="AY102" s="1541">
        <v>5239.2265169204857</v>
      </c>
      <c r="AZ102" s="1541">
        <v>5342.5536821234546</v>
      </c>
      <c r="BA102" s="1541">
        <v>5309.7766539839131</v>
      </c>
      <c r="BB102" s="1541">
        <v>5146.3446464590561</v>
      </c>
      <c r="BC102" s="1541">
        <v>4723.5477579461976</v>
      </c>
      <c r="BD102" s="1541">
        <v>4631.3808503393702</v>
      </c>
      <c r="BE102" s="1541">
        <v>4625.0843819132961</v>
      </c>
      <c r="BF102" s="1541">
        <v>4580.4113244903347</v>
      </c>
      <c r="BG102" s="1541">
        <v>4393.4388817718882</v>
      </c>
      <c r="BH102" s="1541">
        <v>4364.3019542993788</v>
      </c>
      <c r="BI102" s="1321"/>
      <c r="BJ102" s="1322"/>
    </row>
    <row r="103" spans="1:62" ht="15" customHeight="1">
      <c r="T103" s="1536"/>
      <c r="U103" s="1529" t="s">
        <v>617</v>
      </c>
      <c r="V103" s="1359"/>
      <c r="W103" s="21"/>
      <c r="X103" s="1536"/>
      <c r="Y103" s="1529" t="s">
        <v>654</v>
      </c>
      <c r="Z103" s="2069"/>
      <c r="AA103" s="1537">
        <v>22.742500671404283</v>
      </c>
      <c r="AB103" s="1537">
        <v>19.808950727571215</v>
      </c>
      <c r="AC103" s="1537">
        <v>22.64251075470083</v>
      </c>
      <c r="AD103" s="1537">
        <v>19.652710882000498</v>
      </c>
      <c r="AE103" s="1537">
        <v>22.498675795424525</v>
      </c>
      <c r="AF103" s="1537">
        <v>20.730675326987576</v>
      </c>
      <c r="AG103" s="1537">
        <v>19.79552878945761</v>
      </c>
      <c r="AH103" s="1537">
        <v>19.305211096294677</v>
      </c>
      <c r="AI103" s="1537">
        <v>17.276965798660573</v>
      </c>
      <c r="AJ103" s="1537">
        <v>17.017450801233966</v>
      </c>
      <c r="AK103" s="1537">
        <v>16.351034211473266</v>
      </c>
      <c r="AL103" s="1537">
        <v>15.663293529066499</v>
      </c>
      <c r="AM103" s="1537">
        <v>15.129468433140051</v>
      </c>
      <c r="AN103" s="1537">
        <v>13.760715186597954</v>
      </c>
      <c r="AO103" s="1537">
        <v>13.126708097946352</v>
      </c>
      <c r="AP103" s="1537">
        <v>13.982592161182772</v>
      </c>
      <c r="AQ103" s="1537">
        <v>13.045738746087222</v>
      </c>
      <c r="AR103" s="1537">
        <v>12.853145466764945</v>
      </c>
      <c r="AS103" s="1537">
        <v>11.763041847948033</v>
      </c>
      <c r="AT103" s="1537">
        <v>10.374150606732535</v>
      </c>
      <c r="AU103" s="1537">
        <v>9.6938042715529242</v>
      </c>
      <c r="AV103" s="1537">
        <v>9.9259855447578289</v>
      </c>
      <c r="AW103" s="1537">
        <v>9.8460241546115981</v>
      </c>
      <c r="AX103" s="1537">
        <v>10.215466903038687</v>
      </c>
      <c r="AY103" s="1537">
        <v>9.7278129093431165</v>
      </c>
      <c r="AZ103" s="1537">
        <v>9.00582963810899</v>
      </c>
      <c r="BA103" s="1537">
        <v>8.51078464012833</v>
      </c>
      <c r="BB103" s="1537">
        <v>8.0582552371666676</v>
      </c>
      <c r="BC103" s="1537">
        <v>7.9997878686748392</v>
      </c>
      <c r="BD103" s="1537">
        <v>8.4987493352904728</v>
      </c>
      <c r="BE103" s="1537">
        <v>8.3940270085763693</v>
      </c>
      <c r="BF103" s="1537">
        <v>8.7150674656718561</v>
      </c>
      <c r="BG103" s="1537">
        <v>7.7184052432885624</v>
      </c>
      <c r="BH103" s="1537">
        <v>7.6376937459384999</v>
      </c>
      <c r="BI103" s="1324"/>
      <c r="BJ103" s="1325"/>
    </row>
    <row r="104" spans="1:62" s="1373" customFormat="1" ht="15" customHeight="1">
      <c r="A104" s="1669"/>
      <c r="T104" s="81" t="s">
        <v>466</v>
      </c>
      <c r="U104" s="1543"/>
      <c r="V104" s="1326"/>
      <c r="W104" s="334"/>
      <c r="X104" s="81" t="s">
        <v>320</v>
      </c>
      <c r="Y104" s="1543"/>
      <c r="Z104" s="2066"/>
      <c r="AA104" s="1627">
        <v>871.02625721884635</v>
      </c>
      <c r="AB104" s="1627">
        <v>852.2008121022742</v>
      </c>
      <c r="AC104" s="1627">
        <v>832.64465292650402</v>
      </c>
      <c r="AD104" s="1627">
        <v>812.65487951469197</v>
      </c>
      <c r="AE104" s="1627">
        <v>787.376723536584</v>
      </c>
      <c r="AF104" s="1627">
        <v>766.90601708944621</v>
      </c>
      <c r="AG104" s="1627">
        <v>753.83897560504215</v>
      </c>
      <c r="AH104" s="1627">
        <v>743.43921575548165</v>
      </c>
      <c r="AI104" s="1627">
        <v>731.62769741702152</v>
      </c>
      <c r="AJ104" s="1627">
        <v>720.86359389754728</v>
      </c>
      <c r="AK104" s="1627">
        <v>707.28559679523744</v>
      </c>
      <c r="AL104" s="1627">
        <v>693.11630752930557</v>
      </c>
      <c r="AM104" s="1627">
        <v>679.55658395608418</v>
      </c>
      <c r="AN104" s="1627">
        <v>664.34716064175359</v>
      </c>
      <c r="AO104" s="1627">
        <v>651.79071223854226</v>
      </c>
      <c r="AP104" s="1627">
        <v>631.54176075078237</v>
      </c>
      <c r="AQ104" s="1627">
        <v>609.25656727745957</v>
      </c>
      <c r="AR104" s="1627">
        <v>590.09605408002869</v>
      </c>
      <c r="AS104" s="1627">
        <v>570.38743919816488</v>
      </c>
      <c r="AT104" s="1627">
        <v>543.02158839147762</v>
      </c>
      <c r="AU104" s="1627">
        <v>521.20423663303814</v>
      </c>
      <c r="AV104" s="1627">
        <v>496.42378262509192</v>
      </c>
      <c r="AW104" s="1627">
        <v>470.37990780276886</v>
      </c>
      <c r="AX104" s="1627">
        <v>452.49338966777697</v>
      </c>
      <c r="AY104" s="1627">
        <v>439.08500182889509</v>
      </c>
      <c r="AZ104" s="1627">
        <v>424.56802581924552</v>
      </c>
      <c r="BA104" s="1627">
        <v>413.3609012731751</v>
      </c>
      <c r="BB104" s="1627">
        <v>405.11927670095582</v>
      </c>
      <c r="BC104" s="1627">
        <v>400.24259490899158</v>
      </c>
      <c r="BD104" s="1627">
        <v>400.60661958495098</v>
      </c>
      <c r="BE104" s="1627">
        <v>401.45668596887009</v>
      </c>
      <c r="BF104" s="1627">
        <v>405.46101583952634</v>
      </c>
      <c r="BG104" s="1627">
        <v>408.7783603436369</v>
      </c>
      <c r="BH104" s="1627">
        <v>419.87649282841681</v>
      </c>
      <c r="BI104" s="1679"/>
      <c r="BJ104" s="1645"/>
    </row>
    <row r="105" spans="1:62" ht="15" customHeight="1">
      <c r="T105" s="1074"/>
      <c r="U105" s="66" t="s">
        <v>398</v>
      </c>
      <c r="V105" s="1356"/>
      <c r="W105" s="21"/>
      <c r="X105" s="1074"/>
      <c r="Y105" s="66" t="s">
        <v>842</v>
      </c>
      <c r="Z105" s="2063"/>
      <c r="AA105" s="1554">
        <v>104.9510705507834</v>
      </c>
      <c r="AB105" s="1554">
        <v>105.05920573902253</v>
      </c>
      <c r="AC105" s="1554">
        <v>105.15119726101533</v>
      </c>
      <c r="AD105" s="1554">
        <v>107.14078614541606</v>
      </c>
      <c r="AE105" s="1554">
        <v>106.69261432703924</v>
      </c>
      <c r="AF105" s="1554">
        <v>105.88434608061958</v>
      </c>
      <c r="AG105" s="1554">
        <v>107.67922807938079</v>
      </c>
      <c r="AH105" s="1554">
        <v>108.18124964255938</v>
      </c>
      <c r="AI105" s="1554">
        <v>106.14505275162513</v>
      </c>
      <c r="AJ105" s="1554">
        <v>105.72786899193643</v>
      </c>
      <c r="AK105" s="1554">
        <v>105.99185545131655</v>
      </c>
      <c r="AL105" s="1554">
        <v>106.39706584613384</v>
      </c>
      <c r="AM105" s="1554">
        <v>107.12094796321185</v>
      </c>
      <c r="AN105" s="1554">
        <v>105.93119787140435</v>
      </c>
      <c r="AO105" s="1554">
        <v>106.79434980500788</v>
      </c>
      <c r="AP105" s="1554">
        <v>106.74117770749741</v>
      </c>
      <c r="AQ105" s="1554">
        <v>106.22143999722458</v>
      </c>
      <c r="AR105" s="1554">
        <v>106.09990405585117</v>
      </c>
      <c r="AS105" s="1554">
        <v>107.49868667278997</v>
      </c>
      <c r="AT105" s="1554">
        <v>106.37788571548198</v>
      </c>
      <c r="AU105" s="1554">
        <v>106.19761292716736</v>
      </c>
      <c r="AV105" s="1554">
        <v>106.2722775893111</v>
      </c>
      <c r="AW105" s="1554">
        <v>105.94071560456439</v>
      </c>
      <c r="AX105" s="1554">
        <v>107.03934954665461</v>
      </c>
      <c r="AY105" s="1554">
        <v>108.04776124817332</v>
      </c>
      <c r="AZ105" s="1554">
        <v>106.86948530200173</v>
      </c>
      <c r="BA105" s="1554">
        <v>107.63858365500589</v>
      </c>
      <c r="BB105" s="1554">
        <v>109.91407496980599</v>
      </c>
      <c r="BC105" s="1554">
        <v>108.85073027282111</v>
      </c>
      <c r="BD105" s="1554">
        <v>111.47338694529317</v>
      </c>
      <c r="BE105" s="1554">
        <v>112.9998170001622</v>
      </c>
      <c r="BF105" s="1554">
        <v>116.58650754629414</v>
      </c>
      <c r="BG105" s="1554">
        <v>118.62976283231909</v>
      </c>
      <c r="BH105" s="1554">
        <v>121.25197510341548</v>
      </c>
      <c r="BI105" s="1329"/>
      <c r="BJ105" s="1330"/>
    </row>
    <row r="106" spans="1:62" ht="15" customHeight="1">
      <c r="T106" s="1074"/>
      <c r="U106" s="76" t="s">
        <v>399</v>
      </c>
      <c r="V106" s="1363"/>
      <c r="W106" s="21"/>
      <c r="X106" s="1074"/>
      <c r="Y106" s="76" t="s">
        <v>408</v>
      </c>
      <c r="Z106" s="2068"/>
      <c r="AA106" s="1555">
        <v>40.825924363230151</v>
      </c>
      <c r="AB106" s="1555">
        <v>38.289335019893912</v>
      </c>
      <c r="AC106" s="1555">
        <v>36.017104254167677</v>
      </c>
      <c r="AD106" s="1555">
        <v>33.478744317988742</v>
      </c>
      <c r="AE106" s="1555">
        <v>32.026083303687876</v>
      </c>
      <c r="AF106" s="1555">
        <v>28.73682261134666</v>
      </c>
      <c r="AG106" s="1555">
        <v>24.404539646705306</v>
      </c>
      <c r="AH106" s="1555">
        <v>20.624311997919161</v>
      </c>
      <c r="AI106" s="1555">
        <v>19.361286906358909</v>
      </c>
      <c r="AJ106" s="1555">
        <v>18.727395551793055</v>
      </c>
      <c r="AK106" s="1555">
        <v>17.848935299678619</v>
      </c>
      <c r="AL106" s="1555">
        <v>16.953479371891639</v>
      </c>
      <c r="AM106" s="1555">
        <v>16.168847475399129</v>
      </c>
      <c r="AN106" s="1555">
        <v>15.282685440858989</v>
      </c>
      <c r="AO106" s="1555">
        <v>14.643801392352357</v>
      </c>
      <c r="AP106" s="1555">
        <v>14.023776116328936</v>
      </c>
      <c r="AQ106" s="1555">
        <v>13.798993019782866</v>
      </c>
      <c r="AR106" s="1555">
        <v>13.127243070737169</v>
      </c>
      <c r="AS106" s="1555">
        <v>12.476053705134456</v>
      </c>
      <c r="AT106" s="1555">
        <v>11.722422358975342</v>
      </c>
      <c r="AU106" s="1555">
        <v>11.177236806585158</v>
      </c>
      <c r="AV106" s="1555">
        <v>10.772303825570193</v>
      </c>
      <c r="AW106" s="1555">
        <v>11.148269894205525</v>
      </c>
      <c r="AX106" s="1555">
        <v>11.629434857288784</v>
      </c>
      <c r="AY106" s="1555">
        <v>11.760569595520144</v>
      </c>
      <c r="AZ106" s="1555">
        <v>11.769621100755582</v>
      </c>
      <c r="BA106" s="1555">
        <v>12.032985742528737</v>
      </c>
      <c r="BB106" s="1555">
        <v>12.653704644749638</v>
      </c>
      <c r="BC106" s="1555">
        <v>13.577576486275817</v>
      </c>
      <c r="BD106" s="1555">
        <v>14.220408544369672</v>
      </c>
      <c r="BE106" s="1555">
        <v>14.773754385364754</v>
      </c>
      <c r="BF106" s="1555">
        <v>15.557353499804176</v>
      </c>
      <c r="BG106" s="1555">
        <v>16.202478063743367</v>
      </c>
      <c r="BH106" s="1555">
        <v>17.129292770378729</v>
      </c>
      <c r="BI106" s="1331"/>
      <c r="BJ106" s="1332"/>
    </row>
    <row r="107" spans="1:62" ht="15" customHeight="1">
      <c r="T107" s="1074"/>
      <c r="U107" s="76" t="s">
        <v>400</v>
      </c>
      <c r="V107" s="1363"/>
      <c r="W107" s="21"/>
      <c r="X107" s="1074"/>
      <c r="Y107" s="76" t="s">
        <v>409</v>
      </c>
      <c r="Z107" s="2068"/>
      <c r="AA107" s="1555">
        <v>13.695145723739458</v>
      </c>
      <c r="AB107" s="1555">
        <v>13.542390320216292</v>
      </c>
      <c r="AC107" s="1555">
        <v>13.444455673414737</v>
      </c>
      <c r="AD107" s="1555">
        <v>13.320426095223249</v>
      </c>
      <c r="AE107" s="1555">
        <v>13.228591072447848</v>
      </c>
      <c r="AF107" s="1555">
        <v>13.131243338877599</v>
      </c>
      <c r="AG107" s="1555">
        <v>13.04021716526235</v>
      </c>
      <c r="AH107" s="1555">
        <v>12.971319289824876</v>
      </c>
      <c r="AI107" s="1555">
        <v>12.892380062021001</v>
      </c>
      <c r="AJ107" s="1555">
        <v>12.822434101865399</v>
      </c>
      <c r="AK107" s="1555">
        <v>12.752972371646377</v>
      </c>
      <c r="AL107" s="1555">
        <v>12.697523284278081</v>
      </c>
      <c r="AM107" s="1555">
        <v>12.654133867702257</v>
      </c>
      <c r="AN107" s="1555">
        <v>12.609271001687731</v>
      </c>
      <c r="AO107" s="1555">
        <v>12.568136538317985</v>
      </c>
      <c r="AP107" s="1555">
        <v>12.525575862853316</v>
      </c>
      <c r="AQ107" s="1555">
        <v>12.439512959255261</v>
      </c>
      <c r="AR107" s="1555">
        <v>12.435783898454302</v>
      </c>
      <c r="AS107" s="1555">
        <v>12.407953761443078</v>
      </c>
      <c r="AT107" s="1555">
        <v>12.428435194511726</v>
      </c>
      <c r="AU107" s="1555">
        <v>12.390790594289092</v>
      </c>
      <c r="AV107" s="1555">
        <v>12.439587300500769</v>
      </c>
      <c r="AW107" s="1555">
        <v>12.679597833280376</v>
      </c>
      <c r="AX107" s="1555">
        <v>12.521971016568965</v>
      </c>
      <c r="AY107" s="1555">
        <v>12.442632408658485</v>
      </c>
      <c r="AZ107" s="1555">
        <v>12.405270263097448</v>
      </c>
      <c r="BA107" s="1555">
        <v>12.327395968961063</v>
      </c>
      <c r="BB107" s="1555">
        <v>12.324386513395401</v>
      </c>
      <c r="BC107" s="1555">
        <v>12.32168122364776</v>
      </c>
      <c r="BD107" s="1555">
        <v>12.318245397893238</v>
      </c>
      <c r="BE107" s="1555">
        <v>12.316971936360101</v>
      </c>
      <c r="BF107" s="1555">
        <v>12.316777466860271</v>
      </c>
      <c r="BG107" s="1555">
        <v>12.314007984723874</v>
      </c>
      <c r="BH107" s="1555">
        <v>12.311373881633124</v>
      </c>
      <c r="BI107" s="1331"/>
      <c r="BJ107" s="1332"/>
    </row>
    <row r="108" spans="1:62" ht="15" customHeight="1">
      <c r="T108" s="1074"/>
      <c r="U108" s="76" t="s">
        <v>402</v>
      </c>
      <c r="V108" s="1363"/>
      <c r="W108" s="21"/>
      <c r="X108" s="1074"/>
      <c r="Y108" s="76" t="s">
        <v>411</v>
      </c>
      <c r="Z108" s="2068"/>
      <c r="AA108" s="1555">
        <v>609.35641096950894</v>
      </c>
      <c r="AB108" s="1555">
        <v>594.54027267804713</v>
      </c>
      <c r="AC108" s="1555">
        <v>578.40417464074164</v>
      </c>
      <c r="AD108" s="1555">
        <v>559.27385046686675</v>
      </c>
      <c r="AE108" s="1555">
        <v>539.14955739142613</v>
      </c>
      <c r="AF108" s="1555">
        <v>526.00341184838817</v>
      </c>
      <c r="AG108" s="1555">
        <v>518.11270853293161</v>
      </c>
      <c r="AH108" s="1555">
        <v>513.51076944878662</v>
      </c>
      <c r="AI108" s="1555">
        <v>506.76353018282788</v>
      </c>
      <c r="AJ108" s="1555">
        <v>499.02853732315134</v>
      </c>
      <c r="AK108" s="1555">
        <v>488.72081478895433</v>
      </c>
      <c r="AL108" s="1555">
        <v>477.84254253581003</v>
      </c>
      <c r="AM108" s="1555">
        <v>467.18771412371518</v>
      </c>
      <c r="AN108" s="1555">
        <v>456.64714353508674</v>
      </c>
      <c r="AO108" s="1555">
        <v>445.59959284875424</v>
      </c>
      <c r="AP108" s="1555">
        <v>428.97937472373297</v>
      </c>
      <c r="AQ108" s="1555">
        <v>411.65038149505045</v>
      </c>
      <c r="AR108" s="1555">
        <v>396.74138638731228</v>
      </c>
      <c r="AS108" s="1555">
        <v>379.75091348047926</v>
      </c>
      <c r="AT108" s="1555">
        <v>358.62816827097538</v>
      </c>
      <c r="AU108" s="1555">
        <v>340.16941127836606</v>
      </c>
      <c r="AV108" s="1555">
        <v>318.78757829116677</v>
      </c>
      <c r="AW108" s="1555">
        <v>294.76235912818169</v>
      </c>
      <c r="AX108" s="1555">
        <v>278.51094355848471</v>
      </c>
      <c r="AY108" s="1555">
        <v>265.52365465847856</v>
      </c>
      <c r="AZ108" s="1555">
        <v>253.65679424262859</v>
      </c>
      <c r="BA108" s="1555">
        <v>242.932486863419</v>
      </c>
      <c r="BB108" s="1555">
        <v>233.94763200049908</v>
      </c>
      <c r="BC108" s="1555">
        <v>230.28428470815038</v>
      </c>
      <c r="BD108" s="1555">
        <v>228.51919283320382</v>
      </c>
      <c r="BE108" s="1555">
        <v>228.48068452156258</v>
      </c>
      <c r="BF108" s="1555">
        <v>229.92753713260151</v>
      </c>
      <c r="BG108" s="1555">
        <v>232.46634535006802</v>
      </c>
      <c r="BH108" s="1555">
        <v>240.6369825018991</v>
      </c>
      <c r="BI108" s="1331"/>
      <c r="BJ108" s="1332"/>
    </row>
    <row r="109" spans="1:62" ht="15" customHeight="1">
      <c r="T109" s="1538"/>
      <c r="U109" s="1529" t="s">
        <v>403</v>
      </c>
      <c r="V109" s="1359"/>
      <c r="W109" s="21"/>
      <c r="X109" s="1538"/>
      <c r="Y109" s="1529" t="s">
        <v>843</v>
      </c>
      <c r="Z109" s="2069"/>
      <c r="AA109" s="1556">
        <v>102.1977056115845</v>
      </c>
      <c r="AB109" s="1556">
        <v>100.76960834509448</v>
      </c>
      <c r="AC109" s="1556">
        <v>99.627721097164624</v>
      </c>
      <c r="AD109" s="1556">
        <v>99.441072489197097</v>
      </c>
      <c r="AE109" s="1556">
        <v>96.27987744198289</v>
      </c>
      <c r="AF109" s="1556">
        <v>93.150193210214368</v>
      </c>
      <c r="AG109" s="1556">
        <v>90.602282180762089</v>
      </c>
      <c r="AH109" s="1556">
        <v>88.151565376391673</v>
      </c>
      <c r="AI109" s="1556">
        <v>86.465447514188725</v>
      </c>
      <c r="AJ109" s="1556">
        <v>84.557357928801039</v>
      </c>
      <c r="AK109" s="1556">
        <v>81.971018883641634</v>
      </c>
      <c r="AL109" s="1556">
        <v>79.225696491191911</v>
      </c>
      <c r="AM109" s="1556">
        <v>76.424940526055849</v>
      </c>
      <c r="AN109" s="1556">
        <v>73.876862792715855</v>
      </c>
      <c r="AO109" s="1556">
        <v>72.184831654109885</v>
      </c>
      <c r="AP109" s="1556">
        <v>69.271856340369723</v>
      </c>
      <c r="AQ109" s="1556">
        <v>65.146239806146426</v>
      </c>
      <c r="AR109" s="1556">
        <v>61.691736667673787</v>
      </c>
      <c r="AS109" s="1556">
        <v>58.253831578318106</v>
      </c>
      <c r="AT109" s="1556">
        <v>53.864676851533076</v>
      </c>
      <c r="AU109" s="1556">
        <v>51.269185026630488</v>
      </c>
      <c r="AV109" s="1556">
        <v>48.152035618543138</v>
      </c>
      <c r="AW109" s="1556">
        <v>45.848965342536879</v>
      </c>
      <c r="AX109" s="1556">
        <v>42.791690688779894</v>
      </c>
      <c r="AY109" s="1556">
        <v>41.310383918064609</v>
      </c>
      <c r="AZ109" s="1556">
        <v>39.866854910762214</v>
      </c>
      <c r="BA109" s="1556">
        <v>38.429449043260405</v>
      </c>
      <c r="BB109" s="1556">
        <v>36.279478572505717</v>
      </c>
      <c r="BC109" s="1556">
        <v>35.208322218096505</v>
      </c>
      <c r="BD109" s="1556">
        <v>34.075385864191169</v>
      </c>
      <c r="BE109" s="1556">
        <v>32.885458125420428</v>
      </c>
      <c r="BF109" s="1556">
        <v>31.07284019396625</v>
      </c>
      <c r="BG109" s="1556">
        <v>29.165766112782631</v>
      </c>
      <c r="BH109" s="1556">
        <v>28.546868571090336</v>
      </c>
      <c r="BI109" s="1333"/>
      <c r="BJ109" s="1334"/>
    </row>
    <row r="110" spans="1:62" s="334" customFormat="1" ht="14.25">
      <c r="A110" s="1659"/>
      <c r="T110" s="81" t="s">
        <v>341</v>
      </c>
      <c r="U110" s="82"/>
      <c r="V110" s="1670"/>
      <c r="X110" s="81" t="s">
        <v>284</v>
      </c>
      <c r="Y110" s="82"/>
      <c r="Z110" s="2067"/>
      <c r="AA110" s="1623">
        <v>3894.8617444550282</v>
      </c>
      <c r="AB110" s="1623">
        <v>3937.7599116061228</v>
      </c>
      <c r="AC110" s="1623">
        <v>4021.0690890058099</v>
      </c>
      <c r="AD110" s="1623">
        <v>4061.1435890558173</v>
      </c>
      <c r="AE110" s="1623">
        <v>4096.3997733832348</v>
      </c>
      <c r="AF110" s="1623">
        <v>4259.3279684163417</v>
      </c>
      <c r="AG110" s="1623">
        <v>4357.9100125148452</v>
      </c>
      <c r="AH110" s="1623">
        <v>4319.3765589554778</v>
      </c>
      <c r="AI110" s="1623">
        <v>4454.4508378329538</v>
      </c>
      <c r="AJ110" s="1623">
        <v>4364.2502686064317</v>
      </c>
      <c r="AK110" s="1623">
        <v>4354.2026689426912</v>
      </c>
      <c r="AL110" s="1623">
        <v>4340.5210321641589</v>
      </c>
      <c r="AM110" s="1623">
        <v>3983.6804517448718</v>
      </c>
      <c r="AN110" s="1623">
        <v>4319.1592126948926</v>
      </c>
      <c r="AO110" s="1623">
        <v>4517.3122203729408</v>
      </c>
      <c r="AP110" s="1623">
        <v>4540.4042273084187</v>
      </c>
      <c r="AQ110" s="1623">
        <v>4436.944800105055</v>
      </c>
      <c r="AR110" s="1623">
        <v>4336.2145237472296</v>
      </c>
      <c r="AS110" s="1623">
        <v>4158.5346544296435</v>
      </c>
      <c r="AT110" s="1623">
        <v>3948.5505373359365</v>
      </c>
      <c r="AU110" s="1623">
        <v>3898.0863543338501</v>
      </c>
      <c r="AV110" s="1623">
        <v>3925.5906932465568</v>
      </c>
      <c r="AW110" s="1623">
        <v>3924.6020339163042</v>
      </c>
      <c r="AX110" s="1623">
        <v>3973.9163410675401</v>
      </c>
      <c r="AY110" s="1623">
        <v>3728.6379116583307</v>
      </c>
      <c r="AZ110" s="1623">
        <v>3723.2017688095589</v>
      </c>
      <c r="BA110" s="1623">
        <v>3599.2829877841605</v>
      </c>
      <c r="BB110" s="1623">
        <v>3628.437432704312</v>
      </c>
      <c r="BC110" s="1623">
        <v>3649.0604936508639</v>
      </c>
      <c r="BD110" s="1623">
        <v>3706.7327973507149</v>
      </c>
      <c r="BE110" s="1623">
        <v>3537.0822480052184</v>
      </c>
      <c r="BF110" s="1623">
        <v>3491.1844785413728</v>
      </c>
      <c r="BG110" s="1623">
        <v>3430.6744350255626</v>
      </c>
      <c r="BH110" s="1623">
        <v>3404.961849042942</v>
      </c>
      <c r="BI110" s="1620"/>
      <c r="BJ110" s="1644"/>
    </row>
    <row r="111" spans="1:62" ht="15" customHeight="1">
      <c r="T111" s="1307"/>
      <c r="U111" s="76" t="s">
        <v>362</v>
      </c>
      <c r="V111" s="1356"/>
      <c r="W111" s="21"/>
      <c r="X111" s="1307"/>
      <c r="Y111" s="76" t="s">
        <v>368</v>
      </c>
      <c r="Z111" s="2063"/>
      <c r="AA111" s="1335">
        <v>160.75452341071937</v>
      </c>
      <c r="AB111" s="1335">
        <v>159.00912467070501</v>
      </c>
      <c r="AC111" s="1335">
        <v>159.35133635695834</v>
      </c>
      <c r="AD111" s="1335">
        <v>159.72659147520338</v>
      </c>
      <c r="AE111" s="1335">
        <v>158.94303780672161</v>
      </c>
      <c r="AF111" s="1335">
        <v>159.30278165543959</v>
      </c>
      <c r="AG111" s="1335">
        <v>159.70258050042858</v>
      </c>
      <c r="AH111" s="1335">
        <v>160.4501647129286</v>
      </c>
      <c r="AI111" s="1335">
        <v>159.60818525322858</v>
      </c>
      <c r="AJ111" s="1335">
        <v>160.27084913187861</v>
      </c>
      <c r="AK111" s="1335">
        <v>161.11340979222859</v>
      </c>
      <c r="AL111" s="1335">
        <v>162.59038596192858</v>
      </c>
      <c r="AM111" s="1335">
        <v>206.27725174945715</v>
      </c>
      <c r="AN111" s="1335">
        <v>242.49579189734999</v>
      </c>
      <c r="AO111" s="1335">
        <v>250.33892707764858</v>
      </c>
      <c r="AP111" s="1335">
        <v>283.65327234216642</v>
      </c>
      <c r="AQ111" s="1335">
        <v>292.83199886887871</v>
      </c>
      <c r="AR111" s="1335">
        <v>282.78565458854666</v>
      </c>
      <c r="AS111" s="1335">
        <v>317.89302091430693</v>
      </c>
      <c r="AT111" s="1335">
        <v>315.06263267944729</v>
      </c>
      <c r="AU111" s="1335">
        <v>274.93422575033929</v>
      </c>
      <c r="AV111" s="1335">
        <v>304.11493895030577</v>
      </c>
      <c r="AW111" s="1335">
        <v>300.97842578985001</v>
      </c>
      <c r="AX111" s="1335">
        <v>297.60736939769362</v>
      </c>
      <c r="AY111" s="1335">
        <v>296.252342430667</v>
      </c>
      <c r="AZ111" s="1335">
        <v>301.92817528032867</v>
      </c>
      <c r="BA111" s="1335">
        <v>305.2510439220701</v>
      </c>
      <c r="BB111" s="1335">
        <v>265.14746704120824</v>
      </c>
      <c r="BC111" s="1335">
        <v>262.87438605311445</v>
      </c>
      <c r="BD111" s="1335">
        <v>243.51317670556887</v>
      </c>
      <c r="BE111" s="1335">
        <v>219.63578792438571</v>
      </c>
      <c r="BF111" s="1335">
        <v>226.10605418967899</v>
      </c>
      <c r="BG111" s="1335">
        <v>204.41964550608301</v>
      </c>
      <c r="BH111" s="1335">
        <v>203.07779867639999</v>
      </c>
      <c r="BI111" s="1337"/>
      <c r="BJ111" s="1338"/>
    </row>
    <row r="112" spans="1:62">
      <c r="T112" s="1307"/>
      <c r="U112" s="1363" t="s">
        <v>693</v>
      </c>
      <c r="V112" s="1363"/>
      <c r="W112" s="21"/>
      <c r="X112" s="1307"/>
      <c r="Y112" s="1540" t="s">
        <v>694</v>
      </c>
      <c r="Z112" s="2068"/>
      <c r="AA112" s="1541">
        <v>1274.3266887129894</v>
      </c>
      <c r="AB112" s="1541">
        <v>1286.1121787481188</v>
      </c>
      <c r="AC112" s="1541">
        <v>1360.3633224254336</v>
      </c>
      <c r="AD112" s="1541">
        <v>1401.2607040821124</v>
      </c>
      <c r="AE112" s="1541">
        <v>1454.8862645682875</v>
      </c>
      <c r="AF112" s="1541">
        <v>1561.9880272410842</v>
      </c>
      <c r="AG112" s="1541">
        <v>1666.1939851596808</v>
      </c>
      <c r="AH112" s="1541">
        <v>1596.7790198525392</v>
      </c>
      <c r="AI112" s="1541">
        <v>1736.0836158762534</v>
      </c>
      <c r="AJ112" s="1541">
        <v>1706.9920597206788</v>
      </c>
      <c r="AK112" s="1541">
        <v>1713.3491144339164</v>
      </c>
      <c r="AL112" s="1541">
        <v>1698.6379880592667</v>
      </c>
      <c r="AM112" s="1541">
        <v>1416.1529580120466</v>
      </c>
      <c r="AN112" s="1541">
        <v>1693.1730259656415</v>
      </c>
      <c r="AO112" s="1541">
        <v>1876.1711502446121</v>
      </c>
      <c r="AP112" s="1541">
        <v>1898.2407408686724</v>
      </c>
      <c r="AQ112" s="1541">
        <v>1821.654576804666</v>
      </c>
      <c r="AR112" s="1541">
        <v>1762.4046997279647</v>
      </c>
      <c r="AS112" s="1541">
        <v>1567.3931111140337</v>
      </c>
      <c r="AT112" s="1541">
        <v>1476.9305556356298</v>
      </c>
      <c r="AU112" s="1541">
        <v>1451.1044726816096</v>
      </c>
      <c r="AV112" s="1541">
        <v>1438.4454160642545</v>
      </c>
      <c r="AW112" s="1541">
        <v>1479.1454668153028</v>
      </c>
      <c r="AX112" s="1541">
        <v>1528.1141477332401</v>
      </c>
      <c r="AY112" s="1541">
        <v>1316.0968711973567</v>
      </c>
      <c r="AZ112" s="1541">
        <v>1334.7824533229973</v>
      </c>
      <c r="BA112" s="1541">
        <v>1173.2151529938058</v>
      </c>
      <c r="BB112" s="1541">
        <v>1269.1296420380916</v>
      </c>
      <c r="BC112" s="1541">
        <v>1314.4920633647</v>
      </c>
      <c r="BD112" s="1541">
        <v>1347.4815468582351</v>
      </c>
      <c r="BE112" s="1541">
        <v>1260.9791882717855</v>
      </c>
      <c r="BF112" s="1541">
        <v>1214.4446270932831</v>
      </c>
      <c r="BG112" s="1541">
        <v>1194.401050212997</v>
      </c>
      <c r="BH112" s="1541">
        <v>1187.681588602155</v>
      </c>
      <c r="BI112" s="1339" t="s">
        <v>803</v>
      </c>
      <c r="BJ112" s="1340" t="s">
        <v>805</v>
      </c>
    </row>
    <row r="113" spans="1:78" ht="15" customHeight="1" thickBot="1">
      <c r="T113" s="1307"/>
      <c r="U113" s="1341" t="s">
        <v>363</v>
      </c>
      <c r="V113" s="1341"/>
      <c r="W113" s="21"/>
      <c r="X113" s="2070"/>
      <c r="Y113" s="1547" t="s">
        <v>369</v>
      </c>
      <c r="Z113" s="2071"/>
      <c r="AA113" s="1557">
        <v>2122.769643158811</v>
      </c>
      <c r="AB113" s="1557">
        <v>2143.3982119890447</v>
      </c>
      <c r="AC113" s="1557">
        <v>2151.5936223567319</v>
      </c>
      <c r="AD113" s="1557">
        <v>2148.3868865343488</v>
      </c>
      <c r="AE113" s="1557">
        <v>2127.3708729959258</v>
      </c>
      <c r="AF113" s="1557">
        <v>2168.6205525070436</v>
      </c>
      <c r="AG113" s="1557">
        <v>2154.1417331605758</v>
      </c>
      <c r="AH113" s="1557">
        <v>2169.5477741546733</v>
      </c>
      <c r="AI113" s="1557">
        <v>2154.177137462154</v>
      </c>
      <c r="AJ113" s="1557">
        <v>2086.4704124917976</v>
      </c>
      <c r="AK113" s="1557">
        <v>2045.993958701891</v>
      </c>
      <c r="AL113" s="1557">
        <v>2033.7494409858145</v>
      </c>
      <c r="AM113" s="1557">
        <v>2020.9578105300209</v>
      </c>
      <c r="AN113" s="1557">
        <v>2041.2948493109668</v>
      </c>
      <c r="AO113" s="1557">
        <v>2057.2365192815155</v>
      </c>
      <c r="AP113" s="1557">
        <v>2027.6701271188383</v>
      </c>
      <c r="AQ113" s="1557">
        <v>1993.2359554623006</v>
      </c>
      <c r="AR113" s="1557">
        <v>1972.1575567940542</v>
      </c>
      <c r="AS113" s="1557">
        <v>1959.3206762763039</v>
      </c>
      <c r="AT113" s="1557">
        <v>1862.1307888770968</v>
      </c>
      <c r="AU113" s="1557">
        <v>1880.9555651966136</v>
      </c>
      <c r="AV113" s="1557">
        <v>1893.0293439436944</v>
      </c>
      <c r="AW113" s="1557">
        <v>1840.2510780764553</v>
      </c>
      <c r="AX113" s="1557">
        <v>1851.4112876415602</v>
      </c>
      <c r="AY113" s="1557">
        <v>1818.927789621225</v>
      </c>
      <c r="AZ113" s="1557">
        <v>1802.8177476094829</v>
      </c>
      <c r="BA113" s="1557">
        <v>1803.0838718826778</v>
      </c>
      <c r="BB113" s="1557">
        <v>1771.5821264661702</v>
      </c>
      <c r="BC113" s="1557">
        <v>1769.373342088549</v>
      </c>
      <c r="BD113" s="1557">
        <v>1807.4623864403945</v>
      </c>
      <c r="BE113" s="1557">
        <v>1759.7649672457733</v>
      </c>
      <c r="BF113" s="1557">
        <v>1762.1635137603982</v>
      </c>
      <c r="BG113" s="1557">
        <v>1751.2439343790236</v>
      </c>
      <c r="BH113" s="1557">
        <v>1744.121836561626</v>
      </c>
      <c r="BI113" s="1342"/>
      <c r="BJ113" s="1322"/>
    </row>
    <row r="114" spans="1:78" s="21" customFormat="1" ht="15.75" thickTop="1">
      <c r="A114" s="186"/>
      <c r="T114" s="91" t="s">
        <v>695</v>
      </c>
      <c r="U114" s="1343"/>
      <c r="V114" s="1343"/>
      <c r="X114" s="2095" t="s">
        <v>866</v>
      </c>
      <c r="Y114" s="2098"/>
      <c r="Z114" s="2099"/>
      <c r="AA114" s="1353">
        <f t="shared" ref="AA114:BG114" si="28">SUM(AA93,AA96,AA100,AA110)</f>
        <v>28857.835026463759</v>
      </c>
      <c r="AB114" s="1344">
        <f t="shared" si="28"/>
        <v>28554.438880971109</v>
      </c>
      <c r="AC114" s="1344">
        <f t="shared" si="28"/>
        <v>28632.467171698998</v>
      </c>
      <c r="AD114" s="1344">
        <f t="shared" si="28"/>
        <v>28602.204535087843</v>
      </c>
      <c r="AE114" s="1344">
        <f t="shared" si="28"/>
        <v>29585.27528941512</v>
      </c>
      <c r="AF114" s="1344">
        <f t="shared" si="28"/>
        <v>29817.500047805243</v>
      </c>
      <c r="AG114" s="1344">
        <f t="shared" si="28"/>
        <v>30781.153565957218</v>
      </c>
      <c r="AH114" s="1344">
        <f t="shared" si="28"/>
        <v>31368.899870691668</v>
      </c>
      <c r="AI114" s="1344">
        <f t="shared" si="28"/>
        <v>30095.251343319629</v>
      </c>
      <c r="AJ114" s="1344">
        <f t="shared" si="28"/>
        <v>24545.169024743402</v>
      </c>
      <c r="AK114" s="1344">
        <f t="shared" si="28"/>
        <v>26807.152373219818</v>
      </c>
      <c r="AL114" s="1344">
        <f t="shared" si="28"/>
        <v>23591.80466068611</v>
      </c>
      <c r="AM114" s="1344">
        <f t="shared" si="28"/>
        <v>22945.227977049148</v>
      </c>
      <c r="AN114" s="1344">
        <f t="shared" si="28"/>
        <v>23079.363491878066</v>
      </c>
      <c r="AO114" s="1344">
        <f t="shared" si="28"/>
        <v>23105.296067965635</v>
      </c>
      <c r="AP114" s="1344">
        <f t="shared" si="28"/>
        <v>22759.201125144529</v>
      </c>
      <c r="AQ114" s="1344">
        <f t="shared" si="28"/>
        <v>22681.304211877774</v>
      </c>
      <c r="AR114" s="1344">
        <f t="shared" si="28"/>
        <v>22313.708804813316</v>
      </c>
      <c r="AS114" s="1344">
        <f t="shared" si="28"/>
        <v>21328.38903936186</v>
      </c>
      <c r="AT114" s="1344">
        <f t="shared" si="28"/>
        <v>20765.009795014921</v>
      </c>
      <c r="AU114" s="1344">
        <f t="shared" si="28"/>
        <v>20401.202707640557</v>
      </c>
      <c r="AV114" s="1344">
        <f t="shared" si="28"/>
        <v>20042.895424413357</v>
      </c>
      <c r="AW114" s="1344">
        <f t="shared" si="28"/>
        <v>19717.639824955848</v>
      </c>
      <c r="AX114" s="1344">
        <f t="shared" si="28"/>
        <v>19680.619989720199</v>
      </c>
      <c r="AY114" s="1344">
        <f t="shared" si="28"/>
        <v>19188.807786259855</v>
      </c>
      <c r="AZ114" s="1344">
        <f t="shared" si="28"/>
        <v>18899.850361649453</v>
      </c>
      <c r="BA114" s="1344">
        <f t="shared" si="28"/>
        <v>18432.008875333206</v>
      </c>
      <c r="BB114" s="1344">
        <f t="shared" si="28"/>
        <v>18452.527831093466</v>
      </c>
      <c r="BC114" s="1344">
        <f t="shared" si="28"/>
        <v>17646.230479970312</v>
      </c>
      <c r="BD114" s="1344">
        <f t="shared" si="28"/>
        <v>17227.885754370662</v>
      </c>
      <c r="BE114" s="1344">
        <f t="shared" si="28"/>
        <v>16848.486447472282</v>
      </c>
      <c r="BF114" s="1344">
        <f t="shared" si="28"/>
        <v>16615.591941277122</v>
      </c>
      <c r="BG114" s="1345">
        <f t="shared" si="28"/>
        <v>16095.784529402979</v>
      </c>
      <c r="BH114" s="1345">
        <f t="shared" ref="BH114" si="29">SUM(BH93,BH96,BH100,BH110)</f>
        <v>15804.699819595495</v>
      </c>
      <c r="BI114" s="1346"/>
      <c r="BJ114" s="1347"/>
    </row>
    <row r="115" spans="1:78" s="21" customFormat="1" ht="15.75" thickBot="1">
      <c r="A115" s="186"/>
      <c r="T115" s="99" t="s">
        <v>696</v>
      </c>
      <c r="U115" s="1348"/>
      <c r="V115" s="1348"/>
      <c r="X115" s="99" t="s">
        <v>867</v>
      </c>
      <c r="Y115" s="100"/>
      <c r="Z115" s="2100"/>
      <c r="AA115" s="1349">
        <f>SUM(AA93,AA96,AA100,AA104,AA110)</f>
        <v>29728.861283682607</v>
      </c>
      <c r="AB115" s="1349">
        <f t="shared" ref="AB115:BG115" si="30">SUM(AB93,AB96,AB100,AB104,AB110)</f>
        <v>29406.639693073383</v>
      </c>
      <c r="AC115" s="1349">
        <f t="shared" si="30"/>
        <v>29465.111824625503</v>
      </c>
      <c r="AD115" s="1349">
        <f t="shared" si="30"/>
        <v>29414.859414602535</v>
      </c>
      <c r="AE115" s="1349">
        <f t="shared" si="30"/>
        <v>30372.652012951701</v>
      </c>
      <c r="AF115" s="1349">
        <f t="shared" si="30"/>
        <v>30584.406064894687</v>
      </c>
      <c r="AG115" s="1349">
        <f t="shared" si="30"/>
        <v>31534.992541562257</v>
      </c>
      <c r="AH115" s="1349">
        <f t="shared" si="30"/>
        <v>32112.339086447151</v>
      </c>
      <c r="AI115" s="1349">
        <f t="shared" si="30"/>
        <v>30826.879040736647</v>
      </c>
      <c r="AJ115" s="1349">
        <f t="shared" si="30"/>
        <v>25266.032618640947</v>
      </c>
      <c r="AK115" s="1349">
        <f t="shared" si="30"/>
        <v>27514.437970015053</v>
      </c>
      <c r="AL115" s="1349">
        <f t="shared" si="30"/>
        <v>24284.920968215418</v>
      </c>
      <c r="AM115" s="1349">
        <f t="shared" si="30"/>
        <v>23624.784561005232</v>
      </c>
      <c r="AN115" s="1349">
        <f t="shared" si="30"/>
        <v>23743.710652519821</v>
      </c>
      <c r="AO115" s="1349">
        <f t="shared" si="30"/>
        <v>23757.086780204179</v>
      </c>
      <c r="AP115" s="1349">
        <f t="shared" si="30"/>
        <v>23390.74288589531</v>
      </c>
      <c r="AQ115" s="1349">
        <f t="shared" si="30"/>
        <v>23290.560779155232</v>
      </c>
      <c r="AR115" s="1349">
        <f t="shared" si="30"/>
        <v>22903.804858893345</v>
      </c>
      <c r="AS115" s="1349">
        <f t="shared" si="30"/>
        <v>21898.776478560027</v>
      </c>
      <c r="AT115" s="1349">
        <f t="shared" si="30"/>
        <v>21308.0313834064</v>
      </c>
      <c r="AU115" s="1349">
        <f t="shared" si="30"/>
        <v>20922.406944273596</v>
      </c>
      <c r="AV115" s="1349">
        <f t="shared" si="30"/>
        <v>20539.319207038454</v>
      </c>
      <c r="AW115" s="1349">
        <f t="shared" si="30"/>
        <v>20188.019732758614</v>
      </c>
      <c r="AX115" s="1349">
        <f t="shared" si="30"/>
        <v>20133.113379387974</v>
      </c>
      <c r="AY115" s="1349">
        <f t="shared" si="30"/>
        <v>19627.89278808875</v>
      </c>
      <c r="AZ115" s="1349">
        <f t="shared" si="30"/>
        <v>19324.418387468697</v>
      </c>
      <c r="BA115" s="1349">
        <f t="shared" si="30"/>
        <v>18845.369776606381</v>
      </c>
      <c r="BB115" s="1349">
        <f t="shared" si="30"/>
        <v>18857.647107794422</v>
      </c>
      <c r="BC115" s="1349">
        <f t="shared" si="30"/>
        <v>18046.473074879304</v>
      </c>
      <c r="BD115" s="1349">
        <f t="shared" si="30"/>
        <v>17628.492373955611</v>
      </c>
      <c r="BE115" s="1349">
        <f t="shared" si="30"/>
        <v>17249.943133441153</v>
      </c>
      <c r="BF115" s="1349">
        <f t="shared" si="30"/>
        <v>17021.052957116648</v>
      </c>
      <c r="BG115" s="1350">
        <f t="shared" si="30"/>
        <v>16504.562889746616</v>
      </c>
      <c r="BH115" s="1352">
        <f t="shared" ref="BH115" si="31">SUM(BH93,BH96,BH100,BH104,BH110)</f>
        <v>16224.576312423911</v>
      </c>
      <c r="BI115" s="1351"/>
      <c r="BJ115" s="1352"/>
    </row>
    <row r="116" spans="1:78" s="21" customFormat="1" ht="49.5" customHeight="1">
      <c r="A116" s="186"/>
      <c r="U116" s="2368" t="s">
        <v>825</v>
      </c>
      <c r="V116" s="2361"/>
      <c r="W116" s="2361"/>
      <c r="X116" s="2367" t="s">
        <v>824</v>
      </c>
      <c r="Y116" s="2367"/>
      <c r="Z116" s="2367"/>
      <c r="AB116" s="318"/>
      <c r="AC116" s="318"/>
      <c r="AD116" s="318"/>
      <c r="AE116" s="318"/>
      <c r="AF116" s="318"/>
      <c r="AG116" s="318"/>
      <c r="AH116" s="318"/>
      <c r="AI116" s="318"/>
      <c r="AJ116" s="318"/>
      <c r="AK116" s="318"/>
      <c r="AL116" s="318"/>
      <c r="AM116" s="318"/>
      <c r="AN116" s="318"/>
      <c r="AO116" s="318"/>
      <c r="AP116" s="318"/>
      <c r="AQ116" s="318"/>
      <c r="AR116" s="318"/>
      <c r="AS116" s="318"/>
      <c r="AT116" s="318"/>
      <c r="AU116" s="318"/>
      <c r="AV116" s="318"/>
      <c r="AW116" s="318"/>
      <c r="AX116" s="318"/>
      <c r="AY116" s="318"/>
      <c r="AZ116" s="318"/>
      <c r="BA116" s="318"/>
      <c r="BB116" s="318"/>
      <c r="BC116" s="318"/>
      <c r="BD116" s="318"/>
      <c r="BE116" s="318"/>
      <c r="BF116" s="318"/>
      <c r="BG116" s="318"/>
      <c r="BH116" s="318"/>
      <c r="BI116" s="186"/>
    </row>
    <row r="117" spans="1:78" s="21" customFormat="1" ht="31.5" customHeight="1">
      <c r="A117" s="186"/>
      <c r="U117" s="2368" t="s">
        <v>697</v>
      </c>
      <c r="V117" s="2361"/>
      <c r="W117" s="2361"/>
      <c r="X117" s="2361" t="s">
        <v>1025</v>
      </c>
      <c r="Y117" s="2372"/>
      <c r="Z117" s="2372"/>
      <c r="AB117" s="318"/>
      <c r="AC117" s="318"/>
      <c r="AD117" s="318"/>
      <c r="AE117" s="318"/>
      <c r="AF117" s="318"/>
      <c r="AG117" s="318"/>
      <c r="AH117" s="318"/>
      <c r="AI117" s="318"/>
      <c r="AJ117" s="318"/>
      <c r="AK117" s="318"/>
      <c r="AL117" s="318"/>
      <c r="AM117" s="318"/>
      <c r="AN117" s="318"/>
      <c r="AO117" s="318"/>
      <c r="AP117" s="318"/>
      <c r="AQ117" s="318"/>
      <c r="AR117" s="318"/>
      <c r="AS117" s="318"/>
      <c r="AT117" s="318"/>
      <c r="AU117" s="318"/>
      <c r="AV117" s="318"/>
      <c r="AW117" s="318"/>
      <c r="AX117" s="318"/>
      <c r="AY117" s="318"/>
      <c r="AZ117" s="318"/>
      <c r="BA117" s="318"/>
      <c r="BB117" s="318"/>
      <c r="BC117" s="318"/>
      <c r="BD117" s="318"/>
      <c r="BE117" s="318"/>
      <c r="BF117" s="318"/>
      <c r="BG117" s="318"/>
      <c r="BH117" s="318"/>
      <c r="BI117" s="186"/>
    </row>
    <row r="120" spans="1:78" ht="21" thickBot="1">
      <c r="T120" s="738" t="s">
        <v>776</v>
      </c>
      <c r="X120" s="738" t="s">
        <v>776</v>
      </c>
    </row>
    <row r="121" spans="1:78" ht="15.75" thickBot="1">
      <c r="T121" s="2214" t="s">
        <v>1021</v>
      </c>
      <c r="U121" s="1134"/>
      <c r="V121" s="950"/>
      <c r="W121" s="21"/>
      <c r="X121" s="33" t="s">
        <v>1022</v>
      </c>
      <c r="Y121" s="2093"/>
      <c r="Z121" s="2094"/>
      <c r="AA121" s="1106">
        <v>1990</v>
      </c>
      <c r="AB121" s="337">
        <f>AA121+1</f>
        <v>1991</v>
      </c>
      <c r="AC121" s="337">
        <f t="shared" ref="AC121:BH121" si="32">AB121+1</f>
        <v>1992</v>
      </c>
      <c r="AD121" s="337">
        <f t="shared" si="32"/>
        <v>1993</v>
      </c>
      <c r="AE121" s="337">
        <f t="shared" si="32"/>
        <v>1994</v>
      </c>
      <c r="AF121" s="337">
        <f t="shared" si="32"/>
        <v>1995</v>
      </c>
      <c r="AG121" s="337">
        <f t="shared" si="32"/>
        <v>1996</v>
      </c>
      <c r="AH121" s="337">
        <f t="shared" si="32"/>
        <v>1997</v>
      </c>
      <c r="AI121" s="337">
        <f t="shared" si="32"/>
        <v>1998</v>
      </c>
      <c r="AJ121" s="337">
        <f t="shared" si="32"/>
        <v>1999</v>
      </c>
      <c r="AK121" s="337">
        <f t="shared" si="32"/>
        <v>2000</v>
      </c>
      <c r="AL121" s="337">
        <f t="shared" si="32"/>
        <v>2001</v>
      </c>
      <c r="AM121" s="337">
        <f t="shared" si="32"/>
        <v>2002</v>
      </c>
      <c r="AN121" s="337">
        <f t="shared" si="32"/>
        <v>2003</v>
      </c>
      <c r="AO121" s="337">
        <f t="shared" si="32"/>
        <v>2004</v>
      </c>
      <c r="AP121" s="337">
        <f t="shared" si="32"/>
        <v>2005</v>
      </c>
      <c r="AQ121" s="337">
        <f t="shared" si="32"/>
        <v>2006</v>
      </c>
      <c r="AR121" s="337">
        <f t="shared" si="32"/>
        <v>2007</v>
      </c>
      <c r="AS121" s="337">
        <f t="shared" si="32"/>
        <v>2008</v>
      </c>
      <c r="AT121" s="337">
        <f t="shared" si="32"/>
        <v>2009</v>
      </c>
      <c r="AU121" s="337">
        <f t="shared" si="32"/>
        <v>2010</v>
      </c>
      <c r="AV121" s="337">
        <f t="shared" si="32"/>
        <v>2011</v>
      </c>
      <c r="AW121" s="337">
        <f t="shared" si="32"/>
        <v>2012</v>
      </c>
      <c r="AX121" s="337">
        <f t="shared" si="32"/>
        <v>2013</v>
      </c>
      <c r="AY121" s="337">
        <f t="shared" si="32"/>
        <v>2014</v>
      </c>
      <c r="AZ121" s="337">
        <f t="shared" si="32"/>
        <v>2015</v>
      </c>
      <c r="BA121" s="337">
        <f t="shared" si="32"/>
        <v>2016</v>
      </c>
      <c r="BB121" s="337">
        <f t="shared" si="32"/>
        <v>2017</v>
      </c>
      <c r="BC121" s="337">
        <f t="shared" si="32"/>
        <v>2018</v>
      </c>
      <c r="BD121" s="337">
        <f t="shared" si="32"/>
        <v>2019</v>
      </c>
      <c r="BE121" s="337">
        <f t="shared" si="32"/>
        <v>2020</v>
      </c>
      <c r="BF121" s="337">
        <f t="shared" si="32"/>
        <v>2021</v>
      </c>
      <c r="BG121" s="338">
        <f t="shared" si="32"/>
        <v>2022</v>
      </c>
      <c r="BH121" s="339">
        <f t="shared" si="32"/>
        <v>2023</v>
      </c>
      <c r="BI121" s="1260" t="s">
        <v>18</v>
      </c>
      <c r="BJ121" s="37" t="s">
        <v>2</v>
      </c>
      <c r="BZ121" s="28"/>
    </row>
    <row r="122" spans="1:78" s="1373" customFormat="1" ht="17.100000000000001" customHeight="1">
      <c r="A122" s="1669"/>
      <c r="T122" s="1673" t="s">
        <v>800</v>
      </c>
      <c r="U122" s="1678"/>
      <c r="V122" s="1678"/>
      <c r="W122" s="334"/>
      <c r="X122" s="1673" t="s">
        <v>418</v>
      </c>
      <c r="Y122" s="1670"/>
      <c r="Z122" s="1636"/>
      <c r="AA122" s="1680">
        <f t="shared" ref="AA122:BH122" si="33">SUM(AA123,AA124,AA125,AA126,AA127)</f>
        <v>13409.950442681184</v>
      </c>
      <c r="AB122" s="1681">
        <f t="shared" si="33"/>
        <v>14605.139090759387</v>
      </c>
      <c r="AC122" s="1681">
        <f t="shared" si="33"/>
        <v>14969.798323589463</v>
      </c>
      <c r="AD122" s="1681">
        <f t="shared" si="33"/>
        <v>15387.123428309873</v>
      </c>
      <c r="AE122" s="1681">
        <f t="shared" si="33"/>
        <v>17949.348377267321</v>
      </c>
      <c r="AF122" s="1681">
        <f t="shared" si="33"/>
        <v>21548.602227782816</v>
      </c>
      <c r="AG122" s="1681">
        <f t="shared" si="33"/>
        <v>21101.399048100036</v>
      </c>
      <c r="AH122" s="1681">
        <f t="shared" si="33"/>
        <v>21025.10769030387</v>
      </c>
      <c r="AI122" s="1681">
        <f t="shared" si="33"/>
        <v>20470.921455792006</v>
      </c>
      <c r="AJ122" s="1681">
        <f t="shared" si="33"/>
        <v>21014.211965589824</v>
      </c>
      <c r="AK122" s="1681">
        <f t="shared" si="33"/>
        <v>19794.699210012273</v>
      </c>
      <c r="AL122" s="1681">
        <f t="shared" si="33"/>
        <v>16901.788263525905</v>
      </c>
      <c r="AM122" s="1681">
        <f t="shared" si="33"/>
        <v>14183.287315848558</v>
      </c>
      <c r="AN122" s="1681">
        <f t="shared" si="33"/>
        <v>14140.783673039683</v>
      </c>
      <c r="AO122" s="1681">
        <f t="shared" si="33"/>
        <v>10825.296415664909</v>
      </c>
      <c r="AP122" s="1681">
        <f t="shared" si="33"/>
        <v>10788.332950634143</v>
      </c>
      <c r="AQ122" s="1681">
        <f t="shared" si="33"/>
        <v>11786.039835212892</v>
      </c>
      <c r="AR122" s="1681">
        <f t="shared" si="33"/>
        <v>12896.07140787487</v>
      </c>
      <c r="AS122" s="1681">
        <f t="shared" si="33"/>
        <v>14396.746946663785</v>
      </c>
      <c r="AT122" s="1681">
        <f t="shared" si="33"/>
        <v>15120.368203562144</v>
      </c>
      <c r="AU122" s="1681">
        <f t="shared" si="33"/>
        <v>16666.858265388433</v>
      </c>
      <c r="AV122" s="1681">
        <f t="shared" si="33"/>
        <v>18417.221888496842</v>
      </c>
      <c r="AW122" s="1681">
        <f t="shared" si="33"/>
        <v>20287.088186042809</v>
      </c>
      <c r="AX122" s="1681">
        <f t="shared" si="33"/>
        <v>22044.881924762016</v>
      </c>
      <c r="AY122" s="1681">
        <f t="shared" si="33"/>
        <v>24258.399616204188</v>
      </c>
      <c r="AZ122" s="1681">
        <f t="shared" si="33"/>
        <v>26757.064060779034</v>
      </c>
      <c r="BA122" s="1681">
        <f t="shared" si="33"/>
        <v>28421.065688868242</v>
      </c>
      <c r="BB122" s="1681">
        <f t="shared" si="33"/>
        <v>29434.25906225188</v>
      </c>
      <c r="BC122" s="1681">
        <f t="shared" si="33"/>
        <v>30422.771054508263</v>
      </c>
      <c r="BD122" s="1681">
        <f t="shared" si="33"/>
        <v>31979.085792972546</v>
      </c>
      <c r="BE122" s="1681">
        <f t="shared" si="33"/>
        <v>33187.412989902929</v>
      </c>
      <c r="BF122" s="1681">
        <f t="shared" si="33"/>
        <v>33772.28696715361</v>
      </c>
      <c r="BG122" s="1682">
        <f t="shared" si="33"/>
        <v>32989.50417926137</v>
      </c>
      <c r="BH122" s="1642">
        <f t="shared" si="33"/>
        <v>31698.063854017601</v>
      </c>
      <c r="BI122" s="1680"/>
      <c r="BJ122" s="1642"/>
      <c r="BN122" s="1683"/>
      <c r="BO122" s="1683"/>
      <c r="BZ122" s="1669"/>
    </row>
    <row r="123" spans="1:78" ht="17.100000000000001" customHeight="1">
      <c r="T123" s="1074"/>
      <c r="U123" s="1379" t="s">
        <v>370</v>
      </c>
      <c r="V123" s="1379"/>
      <c r="W123" s="21"/>
      <c r="X123" s="1074"/>
      <c r="Y123" s="1379" t="s">
        <v>374</v>
      </c>
      <c r="Z123" s="2076"/>
      <c r="AA123" s="1560">
        <v>13347.047915422998</v>
      </c>
      <c r="AB123" s="1561">
        <v>14536.162197047535</v>
      </c>
      <c r="AC123" s="1561">
        <v>14770.060219646641</v>
      </c>
      <c r="AD123" s="1561">
        <v>14334.65878911551</v>
      </c>
      <c r="AE123" s="1561">
        <v>15885.73645205488</v>
      </c>
      <c r="AF123" s="1561">
        <v>18482.9763900904</v>
      </c>
      <c r="AG123" s="1561">
        <v>17007.739488149939</v>
      </c>
      <c r="AH123" s="1561">
        <v>15960.197387708691</v>
      </c>
      <c r="AI123" s="1561">
        <v>14883.18274804363</v>
      </c>
      <c r="AJ123" s="1561">
        <v>15108.493961451388</v>
      </c>
      <c r="AK123" s="1561">
        <v>13408.395155305732</v>
      </c>
      <c r="AL123" s="1561">
        <v>10289.702161451389</v>
      </c>
      <c r="AM123" s="1561">
        <v>6837.7972614513874</v>
      </c>
      <c r="AN123" s="1561">
        <v>5799.4924089367851</v>
      </c>
      <c r="AO123" s="1561">
        <v>1595.4067608931618</v>
      </c>
      <c r="AP123" s="1561">
        <v>898.22126871349565</v>
      </c>
      <c r="AQ123" s="1561">
        <v>1026.6950888251408</v>
      </c>
      <c r="AR123" s="1561">
        <v>555.67626927172182</v>
      </c>
      <c r="AS123" s="1561">
        <v>775.39951508244167</v>
      </c>
      <c r="AT123" s="1561">
        <v>253.78891508244175</v>
      </c>
      <c r="AU123" s="1561">
        <v>159.7960150824417</v>
      </c>
      <c r="AV123" s="1561">
        <v>151.26911508244174</v>
      </c>
      <c r="AW123" s="1561">
        <v>123.54686878244172</v>
      </c>
      <c r="AX123" s="1561">
        <v>132.18171508244171</v>
      </c>
      <c r="AY123" s="1561">
        <v>110.60561508244174</v>
      </c>
      <c r="AZ123" s="1561">
        <v>99.825815082441721</v>
      </c>
      <c r="BA123" s="1561">
        <v>156.13678608244174</v>
      </c>
      <c r="BB123" s="1561">
        <v>118.38461508244174</v>
      </c>
      <c r="BC123" s="1561">
        <v>90.445615082441719</v>
      </c>
      <c r="BD123" s="1561">
        <v>119.39741508244174</v>
      </c>
      <c r="BE123" s="1561">
        <v>187.13325508244174</v>
      </c>
      <c r="BF123" s="1561">
        <v>219.50179508244173</v>
      </c>
      <c r="BG123" s="1609">
        <v>66.238125082441726</v>
      </c>
      <c r="BH123" s="1562">
        <v>87.626460282441712</v>
      </c>
      <c r="BI123" s="1378"/>
      <c r="BJ123" s="1384"/>
      <c r="BN123" s="215"/>
      <c r="BO123" s="215"/>
      <c r="BZ123" s="28"/>
    </row>
    <row r="124" spans="1:78" ht="16.5" customHeight="1">
      <c r="T124" s="1074"/>
      <c r="U124" s="1374" t="s">
        <v>699</v>
      </c>
      <c r="V124" s="1374"/>
      <c r="W124" s="21"/>
      <c r="X124" s="1074"/>
      <c r="Y124" s="1374" t="s">
        <v>700</v>
      </c>
      <c r="Z124" s="2076"/>
      <c r="AA124" s="1563" t="s">
        <v>1054</v>
      </c>
      <c r="AB124" s="1564" t="s">
        <v>1054</v>
      </c>
      <c r="AC124" s="1564" t="s">
        <v>1054</v>
      </c>
      <c r="AD124" s="1564" t="s">
        <v>1054</v>
      </c>
      <c r="AE124" s="1564" t="s">
        <v>1054</v>
      </c>
      <c r="AF124" s="1564" t="s">
        <v>1054</v>
      </c>
      <c r="AG124" s="1564" t="s">
        <v>1054</v>
      </c>
      <c r="AH124" s="1564" t="s">
        <v>1054</v>
      </c>
      <c r="AI124" s="1564" t="s">
        <v>1054</v>
      </c>
      <c r="AJ124" s="1564" t="s">
        <v>1054</v>
      </c>
      <c r="AK124" s="1564" t="s">
        <v>1054</v>
      </c>
      <c r="AL124" s="1564" t="s">
        <v>1054</v>
      </c>
      <c r="AM124" s="1564" t="s">
        <v>1054</v>
      </c>
      <c r="AN124" s="1564" t="s">
        <v>1054</v>
      </c>
      <c r="AO124" s="1564" t="s">
        <v>1054</v>
      </c>
      <c r="AP124" s="1564" t="s">
        <v>1054</v>
      </c>
      <c r="AQ124" s="1564" t="s">
        <v>1054</v>
      </c>
      <c r="AR124" s="1564" t="s">
        <v>1054</v>
      </c>
      <c r="AS124" s="1564" t="s">
        <v>1054</v>
      </c>
      <c r="AT124" s="1564" t="s">
        <v>1054</v>
      </c>
      <c r="AU124" s="1564" t="s">
        <v>1054</v>
      </c>
      <c r="AV124" s="1564">
        <v>0.85930000000000006</v>
      </c>
      <c r="AW124" s="1564">
        <v>1.1322999999999999</v>
      </c>
      <c r="AX124" s="1564">
        <v>1.131</v>
      </c>
      <c r="AY124" s="1564">
        <v>1.1439999999999997</v>
      </c>
      <c r="AZ124" s="1564">
        <v>1.131</v>
      </c>
      <c r="BA124" s="1564">
        <v>1.0777000000000001</v>
      </c>
      <c r="BB124" s="1564">
        <v>1.2141999999999997</v>
      </c>
      <c r="BC124" s="1564">
        <v>1.5158</v>
      </c>
      <c r="BD124" s="1564">
        <v>1.2427999999999999</v>
      </c>
      <c r="BE124" s="1564">
        <v>1.1492</v>
      </c>
      <c r="BF124" s="1564">
        <v>1.651</v>
      </c>
      <c r="BG124" s="1610">
        <v>1.1180000000000003</v>
      </c>
      <c r="BH124" s="1565">
        <v>1.7290000000000001</v>
      </c>
      <c r="BI124" s="1378"/>
      <c r="BJ124" s="1384"/>
      <c r="BN124" s="215"/>
      <c r="BO124" s="215"/>
      <c r="BZ124" s="28"/>
    </row>
    <row r="125" spans="1:78" ht="17.100000000000001" customHeight="1">
      <c r="T125" s="1074"/>
      <c r="U125" s="1374" t="s">
        <v>655</v>
      </c>
      <c r="V125" s="1374"/>
      <c r="W125" s="21"/>
      <c r="X125" s="1074"/>
      <c r="Y125" s="1374" t="s">
        <v>701</v>
      </c>
      <c r="Z125" s="2076"/>
      <c r="AA125" s="1563">
        <v>55.218957071008219</v>
      </c>
      <c r="AB125" s="1564">
        <v>62.959934559951492</v>
      </c>
      <c r="AC125" s="1564">
        <v>85.911973503281331</v>
      </c>
      <c r="AD125" s="1564">
        <v>231.77949433350349</v>
      </c>
      <c r="AE125" s="1564">
        <v>353.22986855658536</v>
      </c>
      <c r="AF125" s="1564">
        <v>415.63401935470199</v>
      </c>
      <c r="AG125" s="1564">
        <v>407.68644390584444</v>
      </c>
      <c r="AH125" s="1564">
        <v>432.07291548364833</v>
      </c>
      <c r="AI125" s="1564">
        <v>409.34578774994839</v>
      </c>
      <c r="AJ125" s="1564">
        <v>418.97600081982785</v>
      </c>
      <c r="AK125" s="1564">
        <v>433.66245692517481</v>
      </c>
      <c r="AL125" s="1564">
        <v>324.49487443339331</v>
      </c>
      <c r="AM125" s="1564">
        <v>313.61605463883939</v>
      </c>
      <c r="AN125" s="1564">
        <v>305.74563295559199</v>
      </c>
      <c r="AO125" s="1564">
        <v>342.32940748788246</v>
      </c>
      <c r="AP125" s="1564">
        <v>314.51717120024711</v>
      </c>
      <c r="AQ125" s="1564">
        <v>333.48301973022387</v>
      </c>
      <c r="AR125" s="1564">
        <v>356.96701790819162</v>
      </c>
      <c r="AS125" s="1564">
        <v>315.32723587056893</v>
      </c>
      <c r="AT125" s="1564">
        <v>205.20954646272958</v>
      </c>
      <c r="AU125" s="1564">
        <v>219.91945654901386</v>
      </c>
      <c r="AV125" s="1564">
        <v>180.15158320439127</v>
      </c>
      <c r="AW125" s="1564">
        <v>144.88681560943135</v>
      </c>
      <c r="AX125" s="1564">
        <v>131.30041751392028</v>
      </c>
      <c r="AY125" s="1564">
        <v>131.23515775227378</v>
      </c>
      <c r="AZ125" s="1564">
        <v>125.86135343843473</v>
      </c>
      <c r="BA125" s="1564">
        <v>142.6529647712544</v>
      </c>
      <c r="BB125" s="1564">
        <v>153.43162402839522</v>
      </c>
      <c r="BC125" s="1564">
        <v>143.8197473798958</v>
      </c>
      <c r="BD125" s="1564">
        <v>133.04988986233568</v>
      </c>
      <c r="BE125" s="1564">
        <v>150.84380305010299</v>
      </c>
      <c r="BF125" s="1564">
        <v>110.96848169358816</v>
      </c>
      <c r="BG125" s="1610">
        <v>97.424803890345956</v>
      </c>
      <c r="BH125" s="1565">
        <v>98.255527056575588</v>
      </c>
      <c r="BI125" s="1378"/>
      <c r="BJ125" s="1384"/>
      <c r="BM125" s="215"/>
      <c r="BZ125" s="28"/>
    </row>
    <row r="126" spans="1:78" ht="17.100000000000001" customHeight="1">
      <c r="T126" s="1074"/>
      <c r="U126" s="1374" t="s">
        <v>702</v>
      </c>
      <c r="V126" s="1374"/>
      <c r="W126" s="186"/>
      <c r="X126" s="1074"/>
      <c r="Y126" s="1374" t="s">
        <v>703</v>
      </c>
      <c r="Z126" s="2077"/>
      <c r="AA126" s="1563">
        <v>1.2208972972972973</v>
      </c>
      <c r="AB126" s="1564">
        <v>0</v>
      </c>
      <c r="AC126" s="1564">
        <v>108.87056238836371</v>
      </c>
      <c r="AD126" s="1564">
        <v>816.01537663929844</v>
      </c>
      <c r="AE126" s="1564">
        <v>1705.7032965827752</v>
      </c>
      <c r="AF126" s="1564">
        <v>2644.5566848722606</v>
      </c>
      <c r="AG126" s="1564">
        <v>3680.5665449306771</v>
      </c>
      <c r="AH126" s="1564">
        <v>4626.076572635051</v>
      </c>
      <c r="AI126" s="1564">
        <v>5171.8953375673609</v>
      </c>
      <c r="AJ126" s="1564">
        <v>5480.3177661861992</v>
      </c>
      <c r="AK126" s="1564">
        <v>5946.1597070127536</v>
      </c>
      <c r="AL126" s="1564">
        <v>6282.7537878353778</v>
      </c>
      <c r="AM126" s="1564">
        <v>7027.2618851729731</v>
      </c>
      <c r="AN126" s="1564">
        <v>8031.1253427276588</v>
      </c>
      <c r="AO126" s="1564">
        <v>8883.0172465376199</v>
      </c>
      <c r="AP126" s="1564">
        <v>9571.1982005714672</v>
      </c>
      <c r="AQ126" s="1564">
        <v>10421.465769130222</v>
      </c>
      <c r="AR126" s="1564">
        <v>11978.959346801437</v>
      </c>
      <c r="AS126" s="1564">
        <v>13301.902104026449</v>
      </c>
      <c r="AT126" s="1564">
        <v>14658.47313165255</v>
      </c>
      <c r="AU126" s="1564">
        <v>16283.850541925774</v>
      </c>
      <c r="AV126" s="1564">
        <v>18081.970171438792</v>
      </c>
      <c r="AW126" s="1564">
        <v>20014.560708906934</v>
      </c>
      <c r="AX126" s="1564">
        <v>21777.960215965653</v>
      </c>
      <c r="AY126" s="1564">
        <v>24012.969909453474</v>
      </c>
      <c r="AZ126" s="1564">
        <v>26527.838378194156</v>
      </c>
      <c r="BA126" s="1564">
        <v>28118.690475530544</v>
      </c>
      <c r="BB126" s="1564">
        <v>29158.943398125044</v>
      </c>
      <c r="BC126" s="1564">
        <v>30184.523505261925</v>
      </c>
      <c r="BD126" s="1564">
        <v>31720.496902239771</v>
      </c>
      <c r="BE126" s="1564">
        <v>32842.972362090382</v>
      </c>
      <c r="BF126" s="1564">
        <v>33434.642114593582</v>
      </c>
      <c r="BG126" s="1610">
        <v>32818.983407840584</v>
      </c>
      <c r="BH126" s="1565">
        <v>31504.544924870585</v>
      </c>
      <c r="BI126" s="1378"/>
      <c r="BJ126" s="1384"/>
      <c r="BM126" s="215"/>
      <c r="BN126" s="215"/>
      <c r="BZ126" s="28"/>
    </row>
    <row r="127" spans="1:78" ht="16.5" customHeight="1" thickBot="1">
      <c r="T127" s="1515"/>
      <c r="U127" s="1566" t="s">
        <v>704</v>
      </c>
      <c r="V127" s="1566"/>
      <c r="W127" s="186"/>
      <c r="X127" s="1515"/>
      <c r="Y127" s="1566" t="s">
        <v>705</v>
      </c>
      <c r="Z127" s="2078"/>
      <c r="AA127" s="1567">
        <v>6.4626728898803369</v>
      </c>
      <c r="AB127" s="1568">
        <v>6.0169591519014123</v>
      </c>
      <c r="AC127" s="1568">
        <v>4.9555680511762814</v>
      </c>
      <c r="AD127" s="1568">
        <v>4.669768221562423</v>
      </c>
      <c r="AE127" s="1568">
        <v>4.678760073080193</v>
      </c>
      <c r="AF127" s="1568">
        <v>5.4351334654574028</v>
      </c>
      <c r="AG127" s="1568">
        <v>5.4065711135774235</v>
      </c>
      <c r="AH127" s="1568">
        <v>6.7608144764793723</v>
      </c>
      <c r="AI127" s="1568">
        <v>6.497582431066979</v>
      </c>
      <c r="AJ127" s="1568">
        <v>6.4242371324122169</v>
      </c>
      <c r="AK127" s="1568">
        <v>6.4818907686143969</v>
      </c>
      <c r="AL127" s="1568">
        <v>4.8374398057467412</v>
      </c>
      <c r="AM127" s="1568">
        <v>4.612114585360243</v>
      </c>
      <c r="AN127" s="1568">
        <v>4.4202884196477941</v>
      </c>
      <c r="AO127" s="1568">
        <v>4.5430007462432567</v>
      </c>
      <c r="AP127" s="1568">
        <v>4.3963101489337388</v>
      </c>
      <c r="AQ127" s="1568">
        <v>4.3959575273055904</v>
      </c>
      <c r="AR127" s="1568">
        <v>4.4687738935181276</v>
      </c>
      <c r="AS127" s="1568">
        <v>4.1180916843250577</v>
      </c>
      <c r="AT127" s="1568">
        <v>2.896610364420789</v>
      </c>
      <c r="AU127" s="1568">
        <v>3.2922518312027145</v>
      </c>
      <c r="AV127" s="1568">
        <v>2.9717187712162891</v>
      </c>
      <c r="AW127" s="1568">
        <v>2.9614927439999996</v>
      </c>
      <c r="AX127" s="1568">
        <v>2.3085762000000001</v>
      </c>
      <c r="AY127" s="1568">
        <v>2.4449339160000005</v>
      </c>
      <c r="AZ127" s="1568">
        <v>2.4075140640000003</v>
      </c>
      <c r="BA127" s="1568">
        <v>2.5077624839999992</v>
      </c>
      <c r="BB127" s="1568">
        <v>2.2852250160000005</v>
      </c>
      <c r="BC127" s="1568">
        <v>2.466386784</v>
      </c>
      <c r="BD127" s="1568">
        <v>4.8987857879999996</v>
      </c>
      <c r="BE127" s="1568">
        <v>5.3143696800000004</v>
      </c>
      <c r="BF127" s="1568">
        <v>5.5235757840000002</v>
      </c>
      <c r="BG127" s="1611">
        <v>5.7398424480000001</v>
      </c>
      <c r="BH127" s="1569">
        <v>5.9079418079999995</v>
      </c>
      <c r="BI127" s="1570"/>
      <c r="BJ127" s="1571"/>
      <c r="BN127" s="215"/>
      <c r="BO127" s="215"/>
      <c r="BZ127" s="28"/>
    </row>
    <row r="128" spans="1:78" s="28" customFormat="1" ht="16.5" customHeight="1">
      <c r="W128" s="186"/>
      <c r="Z128" s="214"/>
      <c r="AA128" s="1572"/>
      <c r="AB128" s="1572"/>
      <c r="AC128" s="1572"/>
      <c r="AD128" s="1572"/>
      <c r="AE128" s="1572"/>
      <c r="AF128" s="1572"/>
      <c r="AG128" s="1572"/>
      <c r="AH128" s="1572"/>
      <c r="AI128" s="1572"/>
      <c r="AJ128" s="1572"/>
      <c r="AK128" s="1572"/>
      <c r="AL128" s="1572"/>
      <c r="AM128" s="1572"/>
      <c r="AN128" s="1572"/>
      <c r="AO128" s="1572"/>
      <c r="AP128" s="1572"/>
      <c r="AQ128" s="1572"/>
      <c r="AR128" s="1572"/>
      <c r="AS128" s="1572"/>
      <c r="AT128" s="1572"/>
      <c r="AU128" s="1572"/>
      <c r="AV128" s="1572"/>
      <c r="AW128" s="1572"/>
      <c r="AX128" s="1572"/>
      <c r="AY128" s="1572"/>
      <c r="AZ128" s="1572"/>
      <c r="BA128" s="1572"/>
      <c r="BB128" s="1572"/>
      <c r="BC128" s="1572"/>
      <c r="BD128" s="1572"/>
      <c r="BE128" s="1572"/>
      <c r="BF128" s="1572"/>
      <c r="BG128" s="1572"/>
      <c r="BH128" s="1572"/>
      <c r="BI128" s="214"/>
      <c r="BJ128" s="192"/>
      <c r="BN128" s="231"/>
      <c r="BO128" s="231"/>
    </row>
    <row r="129" spans="1:78" ht="16.5" customHeight="1">
      <c r="T129" s="28"/>
      <c r="U129" s="28"/>
      <c r="V129" s="28"/>
      <c r="W129" s="186"/>
      <c r="X129" s="28"/>
      <c r="Y129" s="28"/>
      <c r="Z129" s="214"/>
      <c r="AA129" s="1572"/>
      <c r="AB129" s="1572"/>
      <c r="AC129" s="1572"/>
      <c r="AD129" s="1572"/>
      <c r="AE129" s="1572"/>
      <c r="AF129" s="1572"/>
      <c r="AG129" s="1572"/>
      <c r="AH129" s="1572"/>
      <c r="AI129" s="1572"/>
      <c r="AJ129" s="1572"/>
      <c r="AK129" s="1572"/>
      <c r="AL129" s="1572"/>
      <c r="AM129" s="1572"/>
      <c r="AN129" s="1572"/>
      <c r="AO129" s="1572"/>
      <c r="AP129" s="1572"/>
      <c r="AQ129" s="1572"/>
      <c r="AR129" s="1572"/>
      <c r="AS129" s="1572"/>
      <c r="AT129" s="1572"/>
      <c r="AU129" s="1572"/>
      <c r="AV129" s="1572"/>
      <c r="AW129" s="1572"/>
      <c r="AX129" s="1572"/>
      <c r="AY129" s="1572"/>
      <c r="AZ129" s="1572"/>
      <c r="BA129" s="1572"/>
      <c r="BB129" s="1572"/>
      <c r="BC129" s="1572"/>
      <c r="BD129" s="1572"/>
      <c r="BE129" s="1572"/>
      <c r="BF129" s="1572"/>
      <c r="BG129" s="1572"/>
      <c r="BH129" s="1572"/>
      <c r="BI129" s="214"/>
      <c r="BJ129" s="213"/>
      <c r="BN129" s="215"/>
      <c r="BO129" s="215"/>
      <c r="BZ129" s="28"/>
    </row>
    <row r="130" spans="1:78" ht="16.5" customHeight="1" thickBot="1">
      <c r="T130" s="30" t="s">
        <v>777</v>
      </c>
      <c r="U130" s="28"/>
      <c r="V130" s="28"/>
      <c r="W130" s="186"/>
      <c r="X130" s="30" t="s">
        <v>777</v>
      </c>
      <c r="Y130" s="28"/>
      <c r="Z130" s="214"/>
      <c r="AA130" s="1572"/>
      <c r="AB130" s="1572"/>
      <c r="AC130" s="1572"/>
      <c r="AD130" s="1572"/>
      <c r="AE130" s="1572"/>
      <c r="AF130" s="1572"/>
      <c r="AG130" s="1572"/>
      <c r="AH130" s="1572"/>
      <c r="AI130" s="1572"/>
      <c r="AJ130" s="1572"/>
      <c r="AK130" s="1572"/>
      <c r="AL130" s="1572"/>
      <c r="AM130" s="1572"/>
      <c r="AN130" s="1572"/>
      <c r="AO130" s="1572"/>
      <c r="AP130" s="1572"/>
      <c r="AQ130" s="1572"/>
      <c r="AR130" s="1572"/>
      <c r="AS130" s="1572"/>
      <c r="AT130" s="1572"/>
      <c r="AU130" s="1572"/>
      <c r="AV130" s="1572"/>
      <c r="AW130" s="1572"/>
      <c r="AX130" s="1572"/>
      <c r="AY130" s="1572"/>
      <c r="AZ130" s="1572"/>
      <c r="BA130" s="1572"/>
      <c r="BB130" s="1572"/>
      <c r="BC130" s="1572"/>
      <c r="BD130" s="1572"/>
      <c r="BE130" s="1572"/>
      <c r="BF130" s="1572"/>
      <c r="BG130" s="1572"/>
      <c r="BH130" s="1572"/>
      <c r="BI130" s="214"/>
      <c r="BJ130" s="213"/>
      <c r="BN130" s="215"/>
      <c r="BO130" s="215"/>
      <c r="BZ130" s="28"/>
    </row>
    <row r="131" spans="1:78" ht="15.75" thickBot="1">
      <c r="T131" s="2214" t="s">
        <v>1021</v>
      </c>
      <c r="U131" s="1134"/>
      <c r="V131" s="950"/>
      <c r="W131" s="21"/>
      <c r="X131" s="33" t="s">
        <v>1022</v>
      </c>
      <c r="Y131" s="2093"/>
      <c r="Z131" s="2094"/>
      <c r="AA131" s="1106">
        <v>1990</v>
      </c>
      <c r="AB131" s="337">
        <f>AA131+1</f>
        <v>1991</v>
      </c>
      <c r="AC131" s="337">
        <f t="shared" ref="AC131:BH131" si="34">AB131+1</f>
        <v>1992</v>
      </c>
      <c r="AD131" s="337">
        <f t="shared" si="34"/>
        <v>1993</v>
      </c>
      <c r="AE131" s="337">
        <f t="shared" si="34"/>
        <v>1994</v>
      </c>
      <c r="AF131" s="337">
        <f t="shared" si="34"/>
        <v>1995</v>
      </c>
      <c r="AG131" s="337">
        <f t="shared" si="34"/>
        <v>1996</v>
      </c>
      <c r="AH131" s="337">
        <f t="shared" si="34"/>
        <v>1997</v>
      </c>
      <c r="AI131" s="337">
        <f t="shared" si="34"/>
        <v>1998</v>
      </c>
      <c r="AJ131" s="337">
        <f t="shared" si="34"/>
        <v>1999</v>
      </c>
      <c r="AK131" s="337">
        <f t="shared" si="34"/>
        <v>2000</v>
      </c>
      <c r="AL131" s="337">
        <f t="shared" si="34"/>
        <v>2001</v>
      </c>
      <c r="AM131" s="337">
        <f t="shared" si="34"/>
        <v>2002</v>
      </c>
      <c r="AN131" s="337">
        <f t="shared" si="34"/>
        <v>2003</v>
      </c>
      <c r="AO131" s="337">
        <f t="shared" si="34"/>
        <v>2004</v>
      </c>
      <c r="AP131" s="337">
        <f t="shared" si="34"/>
        <v>2005</v>
      </c>
      <c r="AQ131" s="337">
        <f t="shared" si="34"/>
        <v>2006</v>
      </c>
      <c r="AR131" s="337">
        <f t="shared" si="34"/>
        <v>2007</v>
      </c>
      <c r="AS131" s="337">
        <f t="shared" si="34"/>
        <v>2008</v>
      </c>
      <c r="AT131" s="337">
        <f t="shared" si="34"/>
        <v>2009</v>
      </c>
      <c r="AU131" s="337">
        <f t="shared" si="34"/>
        <v>2010</v>
      </c>
      <c r="AV131" s="337">
        <f t="shared" si="34"/>
        <v>2011</v>
      </c>
      <c r="AW131" s="337">
        <f t="shared" si="34"/>
        <v>2012</v>
      </c>
      <c r="AX131" s="337">
        <f t="shared" si="34"/>
        <v>2013</v>
      </c>
      <c r="AY131" s="337">
        <f t="shared" si="34"/>
        <v>2014</v>
      </c>
      <c r="AZ131" s="337">
        <f t="shared" si="34"/>
        <v>2015</v>
      </c>
      <c r="BA131" s="337">
        <f t="shared" si="34"/>
        <v>2016</v>
      </c>
      <c r="BB131" s="337">
        <f t="shared" si="34"/>
        <v>2017</v>
      </c>
      <c r="BC131" s="337">
        <f t="shared" si="34"/>
        <v>2018</v>
      </c>
      <c r="BD131" s="337">
        <f t="shared" si="34"/>
        <v>2019</v>
      </c>
      <c r="BE131" s="337">
        <f t="shared" si="34"/>
        <v>2020</v>
      </c>
      <c r="BF131" s="337">
        <f t="shared" si="34"/>
        <v>2021</v>
      </c>
      <c r="BG131" s="338">
        <f t="shared" si="34"/>
        <v>2022</v>
      </c>
      <c r="BH131" s="339">
        <f t="shared" si="34"/>
        <v>2023</v>
      </c>
      <c r="BI131" s="1260" t="s">
        <v>18</v>
      </c>
      <c r="BJ131" s="37" t="s">
        <v>2</v>
      </c>
      <c r="BZ131" s="28"/>
    </row>
    <row r="132" spans="1:78" s="1373" customFormat="1" ht="17.100000000000001" customHeight="1">
      <c r="A132" s="1669"/>
      <c r="T132" s="1673" t="s">
        <v>800</v>
      </c>
      <c r="U132" s="1678"/>
      <c r="V132" s="1678"/>
      <c r="W132" s="334"/>
      <c r="X132" s="2073" t="s">
        <v>418</v>
      </c>
      <c r="Y132" s="2079"/>
      <c r="Z132" s="2080"/>
      <c r="AA132" s="1680">
        <f t="shared" ref="AA132:BH132" si="35">SUM(AA133,AA134,AA135,AA136,AA137)</f>
        <v>6162.6906868954829</v>
      </c>
      <c r="AB132" s="1681">
        <f t="shared" si="35"/>
        <v>7030.7685898338186</v>
      </c>
      <c r="AC132" s="1681">
        <f t="shared" si="35"/>
        <v>7112.9847887185633</v>
      </c>
      <c r="AD132" s="1681">
        <f t="shared" si="35"/>
        <v>10133.720279921263</v>
      </c>
      <c r="AE132" s="1681">
        <f t="shared" si="35"/>
        <v>12408.127704069446</v>
      </c>
      <c r="AF132" s="1681">
        <f t="shared" si="35"/>
        <v>16209.872738396924</v>
      </c>
      <c r="AG132" s="1681">
        <f t="shared" si="35"/>
        <v>16721.201051221935</v>
      </c>
      <c r="AH132" s="1681">
        <f t="shared" si="35"/>
        <v>18239.370171503379</v>
      </c>
      <c r="AI132" s="1681">
        <f t="shared" si="35"/>
        <v>15045.094792517497</v>
      </c>
      <c r="AJ132" s="1681">
        <f t="shared" si="35"/>
        <v>11795.997382279167</v>
      </c>
      <c r="AK132" s="1681">
        <f t="shared" si="35"/>
        <v>10483.235625125961</v>
      </c>
      <c r="AL132" s="1681">
        <f t="shared" si="35"/>
        <v>8711.171775201974</v>
      </c>
      <c r="AM132" s="1681">
        <f t="shared" si="35"/>
        <v>8213.4960225755804</v>
      </c>
      <c r="AN132" s="1681">
        <f t="shared" si="35"/>
        <v>7958.2040790190695</v>
      </c>
      <c r="AO132" s="1681">
        <f t="shared" si="35"/>
        <v>8326.0536432026056</v>
      </c>
      <c r="AP132" s="1681">
        <f t="shared" si="35"/>
        <v>7801.8504708007222</v>
      </c>
      <c r="AQ132" s="1681">
        <f t="shared" si="35"/>
        <v>8177.3695888700558</v>
      </c>
      <c r="AR132" s="1681">
        <f t="shared" si="35"/>
        <v>7182.0837738055061</v>
      </c>
      <c r="AS132" s="1681">
        <f t="shared" si="35"/>
        <v>5198.6039045662583</v>
      </c>
      <c r="AT132" s="1681">
        <f t="shared" si="35"/>
        <v>3667.45735808261</v>
      </c>
      <c r="AU132" s="1681">
        <f t="shared" si="35"/>
        <v>3842.8022881747288</v>
      </c>
      <c r="AV132" s="1681">
        <f t="shared" si="35"/>
        <v>3400.3638206043383</v>
      </c>
      <c r="AW132" s="1681">
        <f t="shared" si="35"/>
        <v>3123.6942093698258</v>
      </c>
      <c r="AX132" s="1681">
        <f t="shared" si="35"/>
        <v>2984.6712263424442</v>
      </c>
      <c r="AY132" s="1681">
        <f t="shared" si="35"/>
        <v>3065.5847464537369</v>
      </c>
      <c r="AZ132" s="1681">
        <f t="shared" si="35"/>
        <v>3016.5629381918975</v>
      </c>
      <c r="BA132" s="1681">
        <f t="shared" si="35"/>
        <v>3075.8096309588027</v>
      </c>
      <c r="BB132" s="1681">
        <f t="shared" si="35"/>
        <v>3191.8789200963961</v>
      </c>
      <c r="BC132" s="1681">
        <f t="shared" si="35"/>
        <v>3200.1951663654518</v>
      </c>
      <c r="BD132" s="1681">
        <f t="shared" si="35"/>
        <v>3156.345501757582</v>
      </c>
      <c r="BE132" s="1681">
        <f t="shared" si="35"/>
        <v>3214.1757339196442</v>
      </c>
      <c r="BF132" s="1681">
        <f t="shared" si="35"/>
        <v>2904.8387080504704</v>
      </c>
      <c r="BG132" s="1682">
        <f t="shared" si="35"/>
        <v>3048.5233249292114</v>
      </c>
      <c r="BH132" s="1642">
        <f t="shared" si="35"/>
        <v>3054.9320816555414</v>
      </c>
      <c r="BI132" s="1680"/>
      <c r="BJ132" s="1642"/>
      <c r="BM132" s="1683"/>
      <c r="BN132" s="1683"/>
      <c r="BZ132" s="1669"/>
    </row>
    <row r="133" spans="1:78" ht="17.100000000000001" customHeight="1">
      <c r="T133" s="1074"/>
      <c r="U133" s="1379" t="s">
        <v>370</v>
      </c>
      <c r="V133" s="1379"/>
      <c r="W133" s="2081"/>
      <c r="X133" s="1074"/>
      <c r="Y133" s="1379" t="s">
        <v>706</v>
      </c>
      <c r="Z133" s="2077"/>
      <c r="AA133" s="1381">
        <v>303.84076190476196</v>
      </c>
      <c r="AB133" s="1382">
        <v>351.81561904761912</v>
      </c>
      <c r="AC133" s="1382">
        <v>359.81142857142862</v>
      </c>
      <c r="AD133" s="1382">
        <v>519.7276190476191</v>
      </c>
      <c r="AE133" s="1382">
        <v>639.66476190476214</v>
      </c>
      <c r="AF133" s="1382">
        <v>839.56000000000017</v>
      </c>
      <c r="AG133" s="1382">
        <v>1098.1199999999999</v>
      </c>
      <c r="AH133" s="1382">
        <v>1530.55</v>
      </c>
      <c r="AI133" s="1382">
        <v>1492.9599999999996</v>
      </c>
      <c r="AJ133" s="1382">
        <v>1425.3429999999998</v>
      </c>
      <c r="AK133" s="1382">
        <v>1498.6399999999999</v>
      </c>
      <c r="AL133" s="1382">
        <v>1207.2079999999999</v>
      </c>
      <c r="AM133" s="1382">
        <v>1146.5730000000001</v>
      </c>
      <c r="AN133" s="1382">
        <v>1109.422</v>
      </c>
      <c r="AO133" s="1382">
        <v>998.19800000000009</v>
      </c>
      <c r="AP133" s="1382">
        <v>954.60559999999998</v>
      </c>
      <c r="AQ133" s="1382">
        <v>995.71595999999988</v>
      </c>
      <c r="AR133" s="1382">
        <v>888.53287</v>
      </c>
      <c r="AS133" s="1382">
        <v>592.13199999999995</v>
      </c>
      <c r="AT133" s="1382">
        <v>418.18129999999996</v>
      </c>
      <c r="AU133" s="1382">
        <v>227.12069999999997</v>
      </c>
      <c r="AV133" s="1382">
        <v>186.75630000000001</v>
      </c>
      <c r="AW133" s="1382">
        <v>134.03400000000002</v>
      </c>
      <c r="AX133" s="1382">
        <v>100.47459999999998</v>
      </c>
      <c r="AY133" s="1382">
        <v>96.986999999999995</v>
      </c>
      <c r="AZ133" s="1382">
        <v>103.7188</v>
      </c>
      <c r="BA133" s="1382">
        <v>87.935001187771562</v>
      </c>
      <c r="BB133" s="1382">
        <v>73.430100652945043</v>
      </c>
      <c r="BC133" s="1382">
        <v>79.289699184373035</v>
      </c>
      <c r="BD133" s="1382">
        <v>58.25629995502532</v>
      </c>
      <c r="BE133" s="1382">
        <v>67.131899803802369</v>
      </c>
      <c r="BF133" s="1382">
        <v>71.852699999999999</v>
      </c>
      <c r="BG133" s="1505">
        <v>66.666315187291744</v>
      </c>
      <c r="BH133" s="1383">
        <v>36.71122260204082</v>
      </c>
      <c r="BI133" s="1378"/>
      <c r="BJ133" s="1384"/>
      <c r="BZ133" s="28"/>
    </row>
    <row r="134" spans="1:78" ht="17.100000000000001" customHeight="1">
      <c r="T134" s="1074"/>
      <c r="U134" s="1374" t="s">
        <v>699</v>
      </c>
      <c r="V134" s="1374"/>
      <c r="W134" s="2081"/>
      <c r="X134" s="1074"/>
      <c r="Y134" s="1379" t="s">
        <v>707</v>
      </c>
      <c r="Z134" s="2076"/>
      <c r="AA134" s="1375">
        <v>301.48035424699503</v>
      </c>
      <c r="AB134" s="1376">
        <v>253.01362984869516</v>
      </c>
      <c r="AC134" s="1376">
        <v>169.58933006351498</v>
      </c>
      <c r="AD134" s="1376">
        <v>156.20395597759261</v>
      </c>
      <c r="AE134" s="1376">
        <v>155.84147226720765</v>
      </c>
      <c r="AF134" s="1376">
        <v>153.28640416229911</v>
      </c>
      <c r="AG134" s="1376">
        <v>144.808242768882</v>
      </c>
      <c r="AH134" s="1376">
        <v>130.64148684036454</v>
      </c>
      <c r="AI134" s="1376">
        <v>108.58272618699003</v>
      </c>
      <c r="AJ134" s="1376">
        <v>64.014130078866003</v>
      </c>
      <c r="AK134" s="1376">
        <v>39.093149452500015</v>
      </c>
      <c r="AL134" s="1376">
        <v>33.877329226290009</v>
      </c>
      <c r="AM134" s="1376">
        <v>32.317999760970011</v>
      </c>
      <c r="AN134" s="1376">
        <v>32.791047740431203</v>
      </c>
      <c r="AO134" s="1376">
        <v>32.175383802249605</v>
      </c>
      <c r="AP134" s="1376">
        <v>32.208241313407505</v>
      </c>
      <c r="AQ134" s="1376">
        <v>32.291991176940009</v>
      </c>
      <c r="AR134" s="1376">
        <v>32.006227726043996</v>
      </c>
      <c r="AS134" s="1376">
        <v>31.957806806639997</v>
      </c>
      <c r="AT134" s="1376">
        <v>24.012764823959998</v>
      </c>
      <c r="AU134" s="1376">
        <v>22.612569361668001</v>
      </c>
      <c r="AV134" s="1376">
        <v>22.56633839961864</v>
      </c>
      <c r="AW134" s="1376">
        <v>19.640284975933874</v>
      </c>
      <c r="AX134" s="1376">
        <v>14.199649500959996</v>
      </c>
      <c r="AY134" s="1376">
        <v>2.8303030191744001</v>
      </c>
      <c r="AZ134" s="1376" t="s">
        <v>1054</v>
      </c>
      <c r="BA134" s="1376" t="s">
        <v>1054</v>
      </c>
      <c r="BB134" s="1376" t="s">
        <v>1054</v>
      </c>
      <c r="BC134" s="1376" t="s">
        <v>1054</v>
      </c>
      <c r="BD134" s="1376" t="s">
        <v>1054</v>
      </c>
      <c r="BE134" s="1376" t="s">
        <v>1054</v>
      </c>
      <c r="BF134" s="1376" t="s">
        <v>1054</v>
      </c>
      <c r="BG134" s="1504" t="s">
        <v>1054</v>
      </c>
      <c r="BH134" s="1377" t="s">
        <v>1054</v>
      </c>
      <c r="BI134" s="1378"/>
      <c r="BJ134" s="1384"/>
      <c r="BZ134" s="28"/>
    </row>
    <row r="135" spans="1:78" ht="17.100000000000001" customHeight="1">
      <c r="T135" s="1074"/>
      <c r="U135" s="1374" t="s">
        <v>655</v>
      </c>
      <c r="V135" s="1374"/>
      <c r="W135" s="2081"/>
      <c r="X135" s="1074"/>
      <c r="Y135" s="1379" t="s">
        <v>557</v>
      </c>
      <c r="Z135" s="2077"/>
      <c r="AA135" s="1375">
        <v>1314.3829084181732</v>
      </c>
      <c r="AB135" s="1376">
        <v>1516.3251395101929</v>
      </c>
      <c r="AC135" s="1376">
        <v>1565.098962975778</v>
      </c>
      <c r="AD135" s="1376">
        <v>2214.4965546205181</v>
      </c>
      <c r="AE135" s="1376">
        <v>2700.2186065390947</v>
      </c>
      <c r="AF135" s="1376">
        <v>3521.0945954316448</v>
      </c>
      <c r="AG135" s="1376">
        <v>4095.6767471961252</v>
      </c>
      <c r="AH135" s="1376">
        <v>5202.6249512964605</v>
      </c>
      <c r="AI135" s="1376">
        <v>5290.4409499510384</v>
      </c>
      <c r="AJ135" s="1376">
        <v>5661.309941965158</v>
      </c>
      <c r="AK135" s="1376">
        <v>6097.2552480858258</v>
      </c>
      <c r="AL135" s="1376">
        <v>4681.5596451988204</v>
      </c>
      <c r="AM135" s="1376">
        <v>4762.0929344820843</v>
      </c>
      <c r="AN135" s="1376">
        <v>4740.2332904966761</v>
      </c>
      <c r="AO135" s="1376">
        <v>5035.3837911378878</v>
      </c>
      <c r="AP135" s="1376">
        <v>4263.3051885962723</v>
      </c>
      <c r="AQ135" s="1376">
        <v>4597.7755314501783</v>
      </c>
      <c r="AR135" s="1376">
        <v>4090.1564090609322</v>
      </c>
      <c r="AS135" s="1376">
        <v>3057.6459883738994</v>
      </c>
      <c r="AT135" s="1376">
        <v>1904.1502460603663</v>
      </c>
      <c r="AU135" s="1376">
        <v>2014.6518349193591</v>
      </c>
      <c r="AV135" s="1376">
        <v>1710.0747418721699</v>
      </c>
      <c r="AW135" s="1376">
        <v>1513.108668910292</v>
      </c>
      <c r="AX135" s="1376">
        <v>1461.1207659816419</v>
      </c>
      <c r="AY135" s="1376">
        <v>1541.9191888011903</v>
      </c>
      <c r="AZ135" s="1376">
        <v>1506.6924064033874</v>
      </c>
      <c r="BA135" s="1376">
        <v>1614.7497553864484</v>
      </c>
      <c r="BB135" s="1376">
        <v>1730.8268542470144</v>
      </c>
      <c r="BC135" s="1376">
        <v>1697.9994151103322</v>
      </c>
      <c r="BD135" s="1376">
        <v>1616.5699366430918</v>
      </c>
      <c r="BE135" s="1376">
        <v>1744.3554789784616</v>
      </c>
      <c r="BF135" s="1376">
        <v>1482.7278974584231</v>
      </c>
      <c r="BG135" s="1504">
        <v>1503.0732222880708</v>
      </c>
      <c r="BH135" s="1377">
        <v>1260.6107125758338</v>
      </c>
      <c r="BI135" s="1378"/>
      <c r="BJ135" s="1384"/>
      <c r="BZ135" s="28"/>
    </row>
    <row r="136" spans="1:78" ht="17.100000000000001" customHeight="1">
      <c r="T136" s="1074"/>
      <c r="U136" s="1374" t="s">
        <v>702</v>
      </c>
      <c r="V136" s="1374"/>
      <c r="W136" s="2081"/>
      <c r="X136" s="1074"/>
      <c r="Y136" s="1379" t="s">
        <v>868</v>
      </c>
      <c r="Z136" s="2077"/>
      <c r="AA136" s="1381">
        <v>4228.3622589957113</v>
      </c>
      <c r="AB136" s="1382">
        <v>4895.9984051529282</v>
      </c>
      <c r="AC136" s="1382">
        <v>5007.2710961791317</v>
      </c>
      <c r="AD136" s="1382">
        <v>7232.7249167031905</v>
      </c>
      <c r="AE136" s="1382">
        <v>8901.815282096235</v>
      </c>
      <c r="AF136" s="1382">
        <v>11683.632557751307</v>
      </c>
      <c r="AG136" s="1382">
        <v>11370.361514043461</v>
      </c>
      <c r="AH136" s="1382">
        <v>11360.254664478651</v>
      </c>
      <c r="AI136" s="1382">
        <v>8138.4077161362638</v>
      </c>
      <c r="AJ136" s="1382">
        <v>4630.7928833048627</v>
      </c>
      <c r="AK136" s="1382">
        <v>2833.579336058011</v>
      </c>
      <c r="AL136" s="1382">
        <v>2777.5801426357948</v>
      </c>
      <c r="AM136" s="1382">
        <v>2262.0420259199254</v>
      </c>
      <c r="AN136" s="1382">
        <v>2065.672515326914</v>
      </c>
      <c r="AO136" s="1382">
        <v>2249.8723025681206</v>
      </c>
      <c r="AP136" s="1382">
        <v>2541.5373278741467</v>
      </c>
      <c r="AQ136" s="1382">
        <v>2541.0994780572778</v>
      </c>
      <c r="AR136" s="1382">
        <v>2160.0958428639847</v>
      </c>
      <c r="AS136" s="1382">
        <v>1505.579684</v>
      </c>
      <c r="AT136" s="1382">
        <v>1311.8949323283141</v>
      </c>
      <c r="AU136" s="1382">
        <v>1567.2776840000001</v>
      </c>
      <c r="AV136" s="1382">
        <v>1469.1936839999998</v>
      </c>
      <c r="AW136" s="1382">
        <v>1450.2096839999999</v>
      </c>
      <c r="AX136" s="1382">
        <v>1394.8396839999998</v>
      </c>
      <c r="AY136" s="1382">
        <v>1410.659684</v>
      </c>
      <c r="AZ136" s="1382">
        <v>1394.0486839999999</v>
      </c>
      <c r="BA136" s="1382">
        <v>1349.7526930522765</v>
      </c>
      <c r="BB136" s="1382">
        <v>1365.8416361903992</v>
      </c>
      <c r="BC136" s="1382">
        <v>1383.9238906383362</v>
      </c>
      <c r="BD136" s="1382">
        <v>1429.1690852069703</v>
      </c>
      <c r="BE136" s="1382">
        <v>1342.6336809825746</v>
      </c>
      <c r="BF136" s="1382">
        <v>1279.3536839999999</v>
      </c>
      <c r="BG136" s="1505">
        <v>1406.2854539999998</v>
      </c>
      <c r="BH136" s="1383">
        <v>1681.8935839999999</v>
      </c>
      <c r="BI136" s="1378"/>
      <c r="BJ136" s="1384"/>
      <c r="BZ136" s="28"/>
    </row>
    <row r="137" spans="1:78" ht="17.100000000000001" customHeight="1" thickBot="1">
      <c r="T137" s="1527"/>
      <c r="U137" s="1573" t="s">
        <v>704</v>
      </c>
      <c r="V137" s="1573"/>
      <c r="W137" s="2081"/>
      <c r="X137" s="1515"/>
      <c r="Y137" s="1566" t="s">
        <v>705</v>
      </c>
      <c r="Z137" s="2082"/>
      <c r="AA137" s="1574">
        <v>14.624403329842119</v>
      </c>
      <c r="AB137" s="1575">
        <v>13.615796274383356</v>
      </c>
      <c r="AC137" s="1575">
        <v>11.2139709287102</v>
      </c>
      <c r="AD137" s="1575">
        <v>10.567233572342062</v>
      </c>
      <c r="AE137" s="1575">
        <v>10.587581262147596</v>
      </c>
      <c r="AF137" s="1575">
        <v>12.299181051672155</v>
      </c>
      <c r="AG137" s="1575">
        <v>12.234547213466334</v>
      </c>
      <c r="AH137" s="1575">
        <v>15.299068887904131</v>
      </c>
      <c r="AI137" s="1575">
        <v>14.70340024320479</v>
      </c>
      <c r="AJ137" s="1575">
        <v>14.537426930281196</v>
      </c>
      <c r="AK137" s="1575">
        <v>14.667891529622574</v>
      </c>
      <c r="AL137" s="1575">
        <v>10.946658141068834</v>
      </c>
      <c r="AM137" s="1575">
        <v>10.470062412598967</v>
      </c>
      <c r="AN137" s="1575">
        <v>10.085225455047752</v>
      </c>
      <c r="AO137" s="1575">
        <v>10.424165694347504</v>
      </c>
      <c r="AP137" s="1575">
        <v>10.194113016896095</v>
      </c>
      <c r="AQ137" s="1575">
        <v>10.48662818566056</v>
      </c>
      <c r="AR137" s="1575">
        <v>11.29242415454525</v>
      </c>
      <c r="AS137" s="1575">
        <v>11.288425385719021</v>
      </c>
      <c r="AT137" s="1575">
        <v>9.2181148699696216</v>
      </c>
      <c r="AU137" s="1575">
        <v>11.139499893701712</v>
      </c>
      <c r="AV137" s="1575">
        <v>11.772756332550021</v>
      </c>
      <c r="AW137" s="1575">
        <v>6.7015714836000004</v>
      </c>
      <c r="AX137" s="1575">
        <v>14.036526859842603</v>
      </c>
      <c r="AY137" s="1575">
        <v>13.188570633371928</v>
      </c>
      <c r="AZ137" s="1575">
        <v>12.103047788510086</v>
      </c>
      <c r="BA137" s="1575">
        <v>23.372181332306322</v>
      </c>
      <c r="BB137" s="1575">
        <v>21.780329006037405</v>
      </c>
      <c r="BC137" s="1575">
        <v>38.982161432410635</v>
      </c>
      <c r="BD137" s="1575">
        <v>52.350179952494578</v>
      </c>
      <c r="BE137" s="1575">
        <v>60.05467415480571</v>
      </c>
      <c r="BF137" s="1575">
        <v>70.904426592047656</v>
      </c>
      <c r="BG137" s="1612">
        <v>72.49833345384944</v>
      </c>
      <c r="BH137" s="1576">
        <v>75.716562477666685</v>
      </c>
      <c r="BI137" s="1570"/>
      <c r="BJ137" s="1571"/>
      <c r="BZ137" s="28"/>
    </row>
    <row r="138" spans="1:78" s="28" customFormat="1" ht="17.100000000000001" customHeight="1">
      <c r="W138" s="186"/>
      <c r="Z138" s="1852"/>
      <c r="AA138" s="1577"/>
      <c r="AB138" s="1577"/>
      <c r="AC138" s="1577"/>
      <c r="AD138" s="1577"/>
      <c r="AE138" s="1577"/>
      <c r="AF138" s="1577"/>
      <c r="AG138" s="1577"/>
      <c r="AH138" s="1577"/>
      <c r="AI138" s="1577"/>
      <c r="AJ138" s="1577"/>
      <c r="AK138" s="1577"/>
      <c r="AL138" s="1577"/>
      <c r="AM138" s="1577"/>
      <c r="AN138" s="1577"/>
      <c r="AO138" s="1577"/>
      <c r="AP138" s="1577"/>
      <c r="AQ138" s="1577"/>
      <c r="AR138" s="1577"/>
      <c r="AS138" s="1577"/>
      <c r="AT138" s="1577"/>
      <c r="AU138" s="1577"/>
      <c r="AV138" s="1577"/>
      <c r="AW138" s="1577"/>
      <c r="AX138" s="1577"/>
      <c r="AY138" s="1577"/>
      <c r="AZ138" s="1577"/>
      <c r="BA138" s="1577"/>
      <c r="BB138" s="1577"/>
      <c r="BC138" s="1577"/>
      <c r="BD138" s="1577"/>
      <c r="BE138" s="1577"/>
      <c r="BF138" s="1577"/>
      <c r="BG138" s="1577"/>
      <c r="BH138" s="1577"/>
      <c r="BI138" s="214"/>
    </row>
    <row r="139" spans="1:78" ht="17.100000000000001" customHeight="1">
      <c r="T139" s="28"/>
      <c r="U139" s="28"/>
      <c r="V139" s="28"/>
      <c r="W139" s="186"/>
      <c r="X139" s="28"/>
      <c r="Y139" s="28"/>
      <c r="Z139" s="1852"/>
      <c r="AA139" s="1577"/>
      <c r="AB139" s="1577"/>
      <c r="AC139" s="1577"/>
      <c r="AD139" s="1577"/>
      <c r="AE139" s="1577"/>
      <c r="AF139" s="1577"/>
      <c r="AG139" s="1577"/>
      <c r="AH139" s="1577"/>
      <c r="AI139" s="1577"/>
      <c r="AJ139" s="1577"/>
      <c r="AK139" s="1577"/>
      <c r="AL139" s="1577"/>
      <c r="AM139" s="1577"/>
      <c r="AN139" s="1577"/>
      <c r="AO139" s="1577"/>
      <c r="AP139" s="1577"/>
      <c r="AQ139" s="1577"/>
      <c r="AR139" s="1577"/>
      <c r="AS139" s="1577"/>
      <c r="AT139" s="1577"/>
      <c r="AU139" s="1577"/>
      <c r="AV139" s="1577"/>
      <c r="AW139" s="1577"/>
      <c r="AX139" s="1577"/>
      <c r="AY139" s="1577"/>
      <c r="AZ139" s="1577"/>
      <c r="BA139" s="1577"/>
      <c r="BB139" s="1577"/>
      <c r="BC139" s="1577"/>
      <c r="BD139" s="1577"/>
      <c r="BE139" s="1577"/>
      <c r="BF139" s="1577"/>
      <c r="BG139" s="1577"/>
      <c r="BH139" s="1577"/>
      <c r="BI139" s="214"/>
      <c r="BZ139" s="28"/>
    </row>
    <row r="140" spans="1:78" ht="24" thickBot="1">
      <c r="T140" s="30" t="s">
        <v>778</v>
      </c>
      <c r="U140" s="28"/>
      <c r="V140" s="28"/>
      <c r="W140" s="186"/>
      <c r="X140" s="30" t="s">
        <v>778</v>
      </c>
      <c r="Y140" s="28"/>
      <c r="Z140" s="1852"/>
      <c r="AA140" s="1577"/>
      <c r="AB140" s="1577"/>
      <c r="AC140" s="1577"/>
      <c r="AD140" s="1577"/>
      <c r="AE140" s="1577"/>
      <c r="AF140" s="1577"/>
      <c r="AG140" s="1577"/>
      <c r="AH140" s="1577"/>
      <c r="AI140" s="1577"/>
      <c r="AJ140" s="1577"/>
      <c r="AK140" s="1577"/>
      <c r="AL140" s="1577"/>
      <c r="AM140" s="1577"/>
      <c r="AN140" s="1577"/>
      <c r="AO140" s="1577"/>
      <c r="AP140" s="1577"/>
      <c r="AQ140" s="1577"/>
      <c r="AR140" s="1577"/>
      <c r="AS140" s="1577"/>
      <c r="AT140" s="1577"/>
      <c r="AU140" s="1577"/>
      <c r="AV140" s="1577"/>
      <c r="AW140" s="1577"/>
      <c r="AX140" s="1577"/>
      <c r="AY140" s="1577"/>
      <c r="AZ140" s="1577"/>
      <c r="BA140" s="1577"/>
      <c r="BB140" s="1577"/>
      <c r="BC140" s="1577"/>
      <c r="BD140" s="1577"/>
      <c r="BE140" s="1577"/>
      <c r="BF140" s="1577"/>
      <c r="BG140" s="1577"/>
      <c r="BH140" s="1577"/>
      <c r="BI140" s="214"/>
      <c r="BZ140" s="28"/>
    </row>
    <row r="141" spans="1:78" ht="15.75" thickBot="1">
      <c r="T141" s="2214" t="s">
        <v>1021</v>
      </c>
      <c r="U141" s="1134"/>
      <c r="V141" s="950"/>
      <c r="W141" s="21"/>
      <c r="X141" s="33" t="s">
        <v>1022</v>
      </c>
      <c r="Y141" s="2093"/>
      <c r="Z141" s="2094"/>
      <c r="AA141" s="1106">
        <v>1990</v>
      </c>
      <c r="AB141" s="337">
        <f>AA141+1</f>
        <v>1991</v>
      </c>
      <c r="AC141" s="337">
        <f t="shared" ref="AC141:BH141" si="36">AB141+1</f>
        <v>1992</v>
      </c>
      <c r="AD141" s="337">
        <f t="shared" si="36"/>
        <v>1993</v>
      </c>
      <c r="AE141" s="337">
        <f t="shared" si="36"/>
        <v>1994</v>
      </c>
      <c r="AF141" s="337">
        <f t="shared" si="36"/>
        <v>1995</v>
      </c>
      <c r="AG141" s="337">
        <f t="shared" si="36"/>
        <v>1996</v>
      </c>
      <c r="AH141" s="337">
        <f t="shared" si="36"/>
        <v>1997</v>
      </c>
      <c r="AI141" s="337">
        <f t="shared" si="36"/>
        <v>1998</v>
      </c>
      <c r="AJ141" s="337">
        <f t="shared" si="36"/>
        <v>1999</v>
      </c>
      <c r="AK141" s="337">
        <f t="shared" si="36"/>
        <v>2000</v>
      </c>
      <c r="AL141" s="337">
        <f t="shared" si="36"/>
        <v>2001</v>
      </c>
      <c r="AM141" s="337">
        <f t="shared" si="36"/>
        <v>2002</v>
      </c>
      <c r="AN141" s="337">
        <f t="shared" si="36"/>
        <v>2003</v>
      </c>
      <c r="AO141" s="337">
        <f t="shared" si="36"/>
        <v>2004</v>
      </c>
      <c r="AP141" s="337">
        <f t="shared" si="36"/>
        <v>2005</v>
      </c>
      <c r="AQ141" s="337">
        <f t="shared" si="36"/>
        <v>2006</v>
      </c>
      <c r="AR141" s="337">
        <f t="shared" si="36"/>
        <v>2007</v>
      </c>
      <c r="AS141" s="337">
        <f t="shared" si="36"/>
        <v>2008</v>
      </c>
      <c r="AT141" s="337">
        <f t="shared" si="36"/>
        <v>2009</v>
      </c>
      <c r="AU141" s="337">
        <f t="shared" si="36"/>
        <v>2010</v>
      </c>
      <c r="AV141" s="337">
        <f t="shared" si="36"/>
        <v>2011</v>
      </c>
      <c r="AW141" s="337">
        <f t="shared" si="36"/>
        <v>2012</v>
      </c>
      <c r="AX141" s="337">
        <f t="shared" si="36"/>
        <v>2013</v>
      </c>
      <c r="AY141" s="337">
        <f t="shared" si="36"/>
        <v>2014</v>
      </c>
      <c r="AZ141" s="337">
        <f t="shared" si="36"/>
        <v>2015</v>
      </c>
      <c r="BA141" s="337">
        <f t="shared" si="36"/>
        <v>2016</v>
      </c>
      <c r="BB141" s="337">
        <f t="shared" si="36"/>
        <v>2017</v>
      </c>
      <c r="BC141" s="337">
        <f t="shared" si="36"/>
        <v>2018</v>
      </c>
      <c r="BD141" s="337">
        <f t="shared" si="36"/>
        <v>2019</v>
      </c>
      <c r="BE141" s="337">
        <f t="shared" si="36"/>
        <v>2020</v>
      </c>
      <c r="BF141" s="337">
        <f t="shared" si="36"/>
        <v>2021</v>
      </c>
      <c r="BG141" s="338">
        <f t="shared" si="36"/>
        <v>2022</v>
      </c>
      <c r="BH141" s="339">
        <f t="shared" si="36"/>
        <v>2023</v>
      </c>
      <c r="BI141" s="1260" t="s">
        <v>18</v>
      </c>
      <c r="BJ141" s="37" t="s">
        <v>2</v>
      </c>
      <c r="BZ141" s="28"/>
    </row>
    <row r="142" spans="1:78" s="1373" customFormat="1" ht="17.100000000000001" customHeight="1">
      <c r="A142" s="1669"/>
      <c r="T142" s="1673" t="s">
        <v>800</v>
      </c>
      <c r="U142" s="1678"/>
      <c r="V142" s="1678"/>
      <c r="W142" s="334"/>
      <c r="X142" s="2073" t="s">
        <v>418</v>
      </c>
      <c r="Y142" s="2079"/>
      <c r="Z142" s="2080"/>
      <c r="AA142" s="1680">
        <f t="shared" ref="AA142:BH142" si="37">SUM(AA143,AA144,AA145,AA146)</f>
        <v>13763.755119005244</v>
      </c>
      <c r="AB142" s="1681">
        <f t="shared" si="37"/>
        <v>15222.436626109771</v>
      </c>
      <c r="AC142" s="1681">
        <f t="shared" si="37"/>
        <v>16757.194079639088</v>
      </c>
      <c r="AD142" s="1681">
        <f t="shared" si="37"/>
        <v>16825.370768865592</v>
      </c>
      <c r="AE142" s="1681">
        <f t="shared" si="37"/>
        <v>16091.87778663608</v>
      </c>
      <c r="AF142" s="1681">
        <f t="shared" si="37"/>
        <v>17624.353862770589</v>
      </c>
      <c r="AG142" s="1681">
        <f t="shared" si="37"/>
        <v>18257.766930874175</v>
      </c>
      <c r="AH142" s="1681">
        <f t="shared" si="37"/>
        <v>15807.56107879089</v>
      </c>
      <c r="AI142" s="1681">
        <f t="shared" si="37"/>
        <v>14479.710877179068</v>
      </c>
      <c r="AJ142" s="1681">
        <f t="shared" si="37"/>
        <v>10321.247185902484</v>
      </c>
      <c r="AK142" s="1681">
        <f t="shared" si="37"/>
        <v>8189.2338442704531</v>
      </c>
      <c r="AL142" s="1681">
        <f t="shared" si="37"/>
        <v>6933.2149250840885</v>
      </c>
      <c r="AM142" s="1681">
        <f t="shared" si="37"/>
        <v>6604.5269957008459</v>
      </c>
      <c r="AN142" s="1681">
        <f t="shared" si="37"/>
        <v>6235.2948712733933</v>
      </c>
      <c r="AO142" s="1681">
        <f t="shared" si="37"/>
        <v>6164.540819298275</v>
      </c>
      <c r="AP142" s="1681">
        <f t="shared" si="37"/>
        <v>5827.9273063935862</v>
      </c>
      <c r="AQ142" s="1681">
        <f t="shared" si="37"/>
        <v>5879.6829728524717</v>
      </c>
      <c r="AR142" s="1681">
        <f t="shared" si="37"/>
        <v>5352.2294632054973</v>
      </c>
      <c r="AS142" s="1681">
        <f t="shared" si="37"/>
        <v>4697.2872287129112</v>
      </c>
      <c r="AT142" s="1681">
        <f t="shared" si="37"/>
        <v>2728.522148851082</v>
      </c>
      <c r="AU142" s="1681">
        <f t="shared" si="37"/>
        <v>2779.0920860865622</v>
      </c>
      <c r="AV142" s="1681">
        <f t="shared" si="37"/>
        <v>2525.8723139041331</v>
      </c>
      <c r="AW142" s="1681">
        <f t="shared" si="37"/>
        <v>2485.2913495243956</v>
      </c>
      <c r="AX142" s="1681">
        <f t="shared" si="37"/>
        <v>2342.5222739869896</v>
      </c>
      <c r="AY142" s="1681">
        <f t="shared" si="37"/>
        <v>2289.8952300513379</v>
      </c>
      <c r="AZ142" s="1681">
        <f t="shared" si="37"/>
        <v>2373.1696473372181</v>
      </c>
      <c r="BA142" s="1681">
        <f t="shared" si="37"/>
        <v>2407.6623510645736</v>
      </c>
      <c r="BB142" s="1681">
        <f t="shared" si="37"/>
        <v>2324.2904780819072</v>
      </c>
      <c r="BC142" s="1681">
        <f t="shared" si="37"/>
        <v>2271.2458786620673</v>
      </c>
      <c r="BD142" s="1681">
        <f t="shared" si="37"/>
        <v>2204.4205863835941</v>
      </c>
      <c r="BE142" s="1681">
        <f t="shared" si="37"/>
        <v>2241.7014554793332</v>
      </c>
      <c r="BF142" s="1681">
        <f t="shared" si="37"/>
        <v>2233.5937727405817</v>
      </c>
      <c r="BG142" s="1682">
        <f t="shared" si="37"/>
        <v>2144.9303477767935</v>
      </c>
      <c r="BH142" s="1642">
        <f t="shared" si="37"/>
        <v>2066.8426914069955</v>
      </c>
      <c r="BI142" s="1680"/>
      <c r="BJ142" s="1642"/>
      <c r="BZ142" s="1669"/>
    </row>
    <row r="143" spans="1:78" ht="17.100000000000001" customHeight="1">
      <c r="T143" s="1074"/>
      <c r="U143" s="1379" t="s">
        <v>370</v>
      </c>
      <c r="V143" s="1379"/>
      <c r="W143" s="186"/>
      <c r="X143" s="1074"/>
      <c r="Y143" s="1379" t="s">
        <v>706</v>
      </c>
      <c r="Z143" s="2076"/>
      <c r="AA143" s="1375">
        <v>3577.3409090909086</v>
      </c>
      <c r="AB143" s="1376">
        <v>3998.2045454545464</v>
      </c>
      <c r="AC143" s="1376">
        <v>4419.0681818181829</v>
      </c>
      <c r="AD143" s="1376">
        <v>4419.0681818181829</v>
      </c>
      <c r="AE143" s="1376">
        <v>4208.6363636363631</v>
      </c>
      <c r="AF143" s="1376">
        <v>4629.5</v>
      </c>
      <c r="AG143" s="1376">
        <v>4112.5</v>
      </c>
      <c r="AH143" s="1376">
        <v>2538</v>
      </c>
      <c r="AI143" s="1376">
        <v>2068</v>
      </c>
      <c r="AJ143" s="1376">
        <v>1504</v>
      </c>
      <c r="AK143" s="1376">
        <v>846</v>
      </c>
      <c r="AL143" s="1376">
        <v>775.5</v>
      </c>
      <c r="AM143" s="1376">
        <v>846</v>
      </c>
      <c r="AN143" s="1376">
        <v>799</v>
      </c>
      <c r="AO143" s="1376">
        <v>752</v>
      </c>
      <c r="AP143" s="1376">
        <v>958.79999999999984</v>
      </c>
      <c r="AQ143" s="1376">
        <v>1343.4949999999999</v>
      </c>
      <c r="AR143" s="1376">
        <v>1178.7599999999998</v>
      </c>
      <c r="AS143" s="1376">
        <v>1266.6500000000003</v>
      </c>
      <c r="AT143" s="1376">
        <v>239.69999999999996</v>
      </c>
      <c r="AU143" s="1376">
        <v>195.05000000000007</v>
      </c>
      <c r="AV143" s="1376">
        <v>136.30000000000004</v>
      </c>
      <c r="AW143" s="1376">
        <v>126.90000000000003</v>
      </c>
      <c r="AX143" s="1376">
        <v>95.644999999999982</v>
      </c>
      <c r="AY143" s="1376">
        <v>63.450000000000017</v>
      </c>
      <c r="AZ143" s="1376">
        <v>54.049999999999983</v>
      </c>
      <c r="BA143" s="1376">
        <v>51.700000000000017</v>
      </c>
      <c r="BB143" s="1376">
        <v>41.947499215602875</v>
      </c>
      <c r="BC143" s="1376">
        <v>46.952999904751785</v>
      </c>
      <c r="BD143" s="1376">
        <v>41.383500173687935</v>
      </c>
      <c r="BE143" s="1376">
        <v>53.627000123262405</v>
      </c>
      <c r="BF143" s="1376">
        <v>47.023499999999999</v>
      </c>
      <c r="BG143" s="1504">
        <v>33.736599999999989</v>
      </c>
      <c r="BH143" s="1377">
        <v>23.5</v>
      </c>
      <c r="BI143" s="1378"/>
      <c r="BJ143" s="1384"/>
      <c r="BZ143" s="28"/>
    </row>
    <row r="144" spans="1:78" ht="17.100000000000001" customHeight="1">
      <c r="T144" s="1074"/>
      <c r="U144" s="1374" t="s">
        <v>699</v>
      </c>
      <c r="V144" s="1374"/>
      <c r="W144" s="186"/>
      <c r="X144" s="1074"/>
      <c r="Y144" s="1379" t="s">
        <v>707</v>
      </c>
      <c r="Z144" s="2076"/>
      <c r="AA144" s="1375">
        <v>151.04182413706224</v>
      </c>
      <c r="AB144" s="1376">
        <v>130.31872008062484</v>
      </c>
      <c r="AC144" s="1376">
        <v>110.30612244897961</v>
      </c>
      <c r="AD144" s="1376">
        <v>115.842151675485</v>
      </c>
      <c r="AE144" s="1376">
        <v>112.52645502645503</v>
      </c>
      <c r="AF144" s="1376">
        <v>117.5</v>
      </c>
      <c r="AG144" s="1376">
        <v>141</v>
      </c>
      <c r="AH144" s="1376">
        <v>188</v>
      </c>
      <c r="AI144" s="1376">
        <v>399.5</v>
      </c>
      <c r="AJ144" s="1376">
        <v>634.5</v>
      </c>
      <c r="AK144" s="1376">
        <v>1008.7845</v>
      </c>
      <c r="AL144" s="1376">
        <v>1127.577</v>
      </c>
      <c r="AM144" s="1376">
        <v>1117.1665</v>
      </c>
      <c r="AN144" s="1376">
        <v>1105.5149246861924</v>
      </c>
      <c r="AO144" s="1376">
        <v>1103.5420062761507</v>
      </c>
      <c r="AP144" s="1376">
        <v>1137.9182782426778</v>
      </c>
      <c r="AQ144" s="1376">
        <v>1033.0141799163182</v>
      </c>
      <c r="AR144" s="1376">
        <v>1067.3503347280334</v>
      </c>
      <c r="AS144" s="1376">
        <v>633.48950000000002</v>
      </c>
      <c r="AT144" s="1376">
        <v>203.76849999999996</v>
      </c>
      <c r="AU144" s="1376">
        <v>302.75049999999999</v>
      </c>
      <c r="AV144" s="1376">
        <v>182.125</v>
      </c>
      <c r="AW144" s="1376">
        <v>190.58500000000001</v>
      </c>
      <c r="AX144" s="1376">
        <v>161.11600000000001</v>
      </c>
      <c r="AY144" s="1376">
        <v>189.88</v>
      </c>
      <c r="AZ144" s="1376">
        <v>242.37899999999999</v>
      </c>
      <c r="BA144" s="1376">
        <v>324.6995</v>
      </c>
      <c r="BB144" s="1376">
        <v>254.24650000000003</v>
      </c>
      <c r="BC144" s="1376">
        <v>281.13049999999998</v>
      </c>
      <c r="BD144" s="1376">
        <v>260.87350000000004</v>
      </c>
      <c r="BE144" s="1376">
        <v>301.01150000000001</v>
      </c>
      <c r="BF144" s="1376">
        <v>324.44099999999997</v>
      </c>
      <c r="BG144" s="1504">
        <v>290.97699999999998</v>
      </c>
      <c r="BH144" s="1377">
        <v>216.74050000000003</v>
      </c>
      <c r="BI144" s="1378"/>
      <c r="BJ144" s="1384"/>
      <c r="BZ144" s="28"/>
    </row>
    <row r="145" spans="1:78" ht="16.5" customHeight="1">
      <c r="T145" s="1074"/>
      <c r="U145" s="1374" t="s">
        <v>655</v>
      </c>
      <c r="V145" s="1374"/>
      <c r="W145" s="186"/>
      <c r="X145" s="1074"/>
      <c r="Y145" s="1374" t="s">
        <v>557</v>
      </c>
      <c r="Z145" s="2083"/>
      <c r="AA145" s="1578">
        <v>950.72546577727462</v>
      </c>
      <c r="AB145" s="1579">
        <v>1062.5755205746013</v>
      </c>
      <c r="AC145" s="1579">
        <v>1174.4255753719276</v>
      </c>
      <c r="AD145" s="1579">
        <v>1174.4255753719276</v>
      </c>
      <c r="AE145" s="1579">
        <v>1118.5005479732642</v>
      </c>
      <c r="AF145" s="1579">
        <v>1230.350602770591</v>
      </c>
      <c r="AG145" s="1579">
        <v>1580.4316908741753</v>
      </c>
      <c r="AH145" s="1579">
        <v>1949.7830987908892</v>
      </c>
      <c r="AI145" s="1579">
        <v>2067.795777179068</v>
      </c>
      <c r="AJ145" s="1579">
        <v>2326.3849685825985</v>
      </c>
      <c r="AK145" s="1579">
        <v>2495.9059609231745</v>
      </c>
      <c r="AL145" s="1579">
        <v>2008.688829853962</v>
      </c>
      <c r="AM145" s="1579">
        <v>2119.8087572908039</v>
      </c>
      <c r="AN145" s="1579">
        <v>2076.8181143696279</v>
      </c>
      <c r="AO145" s="1579">
        <v>2193.8611403861419</v>
      </c>
      <c r="AP145" s="1579">
        <v>1907.2823647829432</v>
      </c>
      <c r="AQ145" s="1579">
        <v>1578.4390172452161</v>
      </c>
      <c r="AR145" s="1579">
        <v>1298.5775827096654</v>
      </c>
      <c r="AS145" s="1579">
        <v>1028.0733625211792</v>
      </c>
      <c r="AT145" s="1579">
        <v>647.96734836486473</v>
      </c>
      <c r="AU145" s="1579">
        <v>750.3737755250686</v>
      </c>
      <c r="AV145" s="1579">
        <v>600.03170535838376</v>
      </c>
      <c r="AW145" s="1579">
        <v>535.57972792810847</v>
      </c>
      <c r="AX145" s="1579">
        <v>531.01764472325397</v>
      </c>
      <c r="AY145" s="1579">
        <v>528.13235625780578</v>
      </c>
      <c r="AZ145" s="1579">
        <v>553.85280189722539</v>
      </c>
      <c r="BA145" s="1579">
        <v>539.13685150603931</v>
      </c>
      <c r="BB145" s="1579">
        <v>560.24426633016992</v>
      </c>
      <c r="BC145" s="1579">
        <v>510.84479369844001</v>
      </c>
      <c r="BD145" s="1579">
        <v>467.39782265344377</v>
      </c>
      <c r="BE145" s="1579">
        <v>486.10759525151548</v>
      </c>
      <c r="BF145" s="1579">
        <v>432.84854151266302</v>
      </c>
      <c r="BG145" s="1613">
        <v>423.12883012571842</v>
      </c>
      <c r="BH145" s="1580">
        <v>345.17342158500446</v>
      </c>
      <c r="BI145" s="1378"/>
      <c r="BJ145" s="1384"/>
      <c r="BZ145" s="28"/>
    </row>
    <row r="146" spans="1:78" ht="17.100000000000001" customHeight="1" thickBot="1">
      <c r="T146" s="1527"/>
      <c r="U146" s="1573" t="s">
        <v>704</v>
      </c>
      <c r="V146" s="1573"/>
      <c r="W146" s="186"/>
      <c r="X146" s="1527"/>
      <c r="Y146" s="1566" t="s">
        <v>558</v>
      </c>
      <c r="Z146" s="2078"/>
      <c r="AA146" s="1574">
        <v>9084.6469199999992</v>
      </c>
      <c r="AB146" s="1575">
        <v>10031.337839999998</v>
      </c>
      <c r="AC146" s="1575">
        <v>11053.394199999999</v>
      </c>
      <c r="AD146" s="1575">
        <v>11116.034859999998</v>
      </c>
      <c r="AE146" s="1575">
        <v>10652.214419999998</v>
      </c>
      <c r="AF146" s="1575">
        <v>11647.003259999999</v>
      </c>
      <c r="AG146" s="1575">
        <v>12423.83524</v>
      </c>
      <c r="AH146" s="1575">
        <v>11131.777980000001</v>
      </c>
      <c r="AI146" s="1575">
        <v>9944.4151000000002</v>
      </c>
      <c r="AJ146" s="1575">
        <v>5856.3622173198846</v>
      </c>
      <c r="AK146" s="1575">
        <v>3838.5433833472794</v>
      </c>
      <c r="AL146" s="1575">
        <v>3021.4490952301262</v>
      </c>
      <c r="AM146" s="1575">
        <v>2521.5517384100422</v>
      </c>
      <c r="AN146" s="1575">
        <v>2253.9618322175729</v>
      </c>
      <c r="AO146" s="1575">
        <v>2115.1376726359822</v>
      </c>
      <c r="AP146" s="1575">
        <v>1823.9266633679656</v>
      </c>
      <c r="AQ146" s="1575">
        <v>1924.734775690938</v>
      </c>
      <c r="AR146" s="1575">
        <v>1807.5415457677984</v>
      </c>
      <c r="AS146" s="1575">
        <v>1769.0743661917318</v>
      </c>
      <c r="AT146" s="1575">
        <v>1637.0863004862172</v>
      </c>
      <c r="AU146" s="1575">
        <v>1530.9178105614935</v>
      </c>
      <c r="AV146" s="1575">
        <v>1607.4156085457494</v>
      </c>
      <c r="AW146" s="1575">
        <v>1632.2266215962873</v>
      </c>
      <c r="AX146" s="1575">
        <v>1554.7436292637356</v>
      </c>
      <c r="AY146" s="1575">
        <v>1508.4328737935321</v>
      </c>
      <c r="AZ146" s="1575">
        <v>1522.8878454399928</v>
      </c>
      <c r="BA146" s="1575">
        <v>1492.1259995585342</v>
      </c>
      <c r="BB146" s="1575">
        <v>1467.8522125361342</v>
      </c>
      <c r="BC146" s="1575">
        <v>1432.3175850588755</v>
      </c>
      <c r="BD146" s="1575">
        <v>1434.7657635564626</v>
      </c>
      <c r="BE146" s="1575">
        <v>1400.955360104555</v>
      </c>
      <c r="BF146" s="1575">
        <v>1429.2807312279187</v>
      </c>
      <c r="BG146" s="1612">
        <v>1397.0879176510748</v>
      </c>
      <c r="BH146" s="1576">
        <v>1481.4287698219912</v>
      </c>
      <c r="BI146" s="1570"/>
      <c r="BJ146" s="1571"/>
      <c r="BZ146" s="28"/>
    </row>
    <row r="147" spans="1:78" s="28" customFormat="1" ht="17.100000000000001" customHeight="1">
      <c r="W147" s="186"/>
      <c r="Z147" s="214"/>
      <c r="AA147" s="1577"/>
      <c r="AB147" s="1577"/>
      <c r="AC147" s="1577"/>
      <c r="AD147" s="1577"/>
      <c r="AE147" s="1577"/>
      <c r="AF147" s="1577"/>
      <c r="AG147" s="1577"/>
      <c r="AH147" s="1577"/>
      <c r="AI147" s="1577"/>
      <c r="AJ147" s="1577"/>
      <c r="AK147" s="1577"/>
      <c r="AL147" s="1577"/>
      <c r="AM147" s="1577"/>
      <c r="AN147" s="1577"/>
      <c r="AO147" s="1577"/>
      <c r="AP147" s="1577"/>
      <c r="AQ147" s="1577"/>
      <c r="AR147" s="1577"/>
      <c r="AS147" s="1577"/>
      <c r="AT147" s="1577"/>
      <c r="AU147" s="1577"/>
      <c r="AV147" s="1577"/>
      <c r="AW147" s="1577"/>
      <c r="AX147" s="1577"/>
      <c r="AY147" s="1577"/>
      <c r="AZ147" s="1577"/>
      <c r="BA147" s="1577"/>
      <c r="BB147" s="1577"/>
      <c r="BC147" s="1577"/>
      <c r="BD147" s="1577"/>
      <c r="BE147" s="1577"/>
      <c r="BF147" s="1577"/>
      <c r="BG147" s="1577"/>
      <c r="BH147" s="1577"/>
      <c r="BI147" s="214"/>
    </row>
    <row r="148" spans="1:78" s="28" customFormat="1" ht="17.100000000000001" customHeight="1">
      <c r="W148" s="186"/>
      <c r="Z148" s="214"/>
      <c r="AA148" s="1577"/>
      <c r="AB148" s="1577"/>
      <c r="AC148" s="1577"/>
      <c r="AD148" s="1577"/>
      <c r="AE148" s="1577"/>
      <c r="AF148" s="1577"/>
      <c r="AG148" s="1577"/>
      <c r="AH148" s="1577"/>
      <c r="AI148" s="1577"/>
      <c r="AJ148" s="1577"/>
      <c r="AK148" s="1577"/>
      <c r="AL148" s="1577"/>
      <c r="AM148" s="1577"/>
      <c r="AN148" s="1577"/>
      <c r="AO148" s="1577"/>
      <c r="AP148" s="1577"/>
      <c r="AQ148" s="1577"/>
      <c r="AR148" s="1577"/>
      <c r="AS148" s="1577"/>
      <c r="AT148" s="1577"/>
      <c r="AU148" s="1577"/>
      <c r="AV148" s="1577"/>
      <c r="AW148" s="1577"/>
      <c r="AX148" s="1577"/>
      <c r="AY148" s="1577"/>
      <c r="AZ148" s="1577"/>
      <c r="BA148" s="1577"/>
      <c r="BB148" s="1577"/>
      <c r="BC148" s="1577"/>
      <c r="BD148" s="1577"/>
      <c r="BE148" s="1577"/>
      <c r="BF148" s="1577"/>
      <c r="BG148" s="1577"/>
      <c r="BH148" s="1577"/>
      <c r="BI148" s="214"/>
    </row>
    <row r="149" spans="1:78" s="28" customFormat="1" ht="24" thickBot="1">
      <c r="T149" s="30" t="s">
        <v>779</v>
      </c>
      <c r="W149" s="186"/>
      <c r="X149" s="30" t="s">
        <v>779</v>
      </c>
      <c r="Z149" s="214"/>
      <c r="AA149" s="1577"/>
      <c r="AB149" s="1577"/>
      <c r="AC149" s="1577"/>
      <c r="AD149" s="1577"/>
      <c r="AE149" s="1577"/>
      <c r="AF149" s="1577"/>
      <c r="AG149" s="1577"/>
      <c r="AH149" s="1577"/>
      <c r="AI149" s="1577"/>
      <c r="AJ149" s="1577"/>
      <c r="AK149" s="1577"/>
      <c r="AL149" s="1577"/>
      <c r="AM149" s="1577"/>
      <c r="AN149" s="1577"/>
      <c r="AO149" s="1577"/>
      <c r="AP149" s="1577"/>
      <c r="AQ149" s="1577"/>
      <c r="AR149" s="1577"/>
      <c r="AS149" s="1577"/>
      <c r="AT149" s="1577"/>
      <c r="AU149" s="1577"/>
      <c r="AV149" s="1577"/>
      <c r="AW149" s="1577"/>
      <c r="AX149" s="1577"/>
      <c r="AY149" s="1577"/>
      <c r="AZ149" s="1577"/>
      <c r="BA149" s="1577"/>
      <c r="BB149" s="1577"/>
      <c r="BC149" s="1577"/>
      <c r="BD149" s="1577"/>
      <c r="BE149" s="1577"/>
      <c r="BF149" s="1577"/>
      <c r="BG149" s="1577"/>
      <c r="BH149" s="1577"/>
      <c r="BI149" s="214"/>
    </row>
    <row r="150" spans="1:78" ht="15.75" thickBot="1">
      <c r="T150" s="2214" t="s">
        <v>1021</v>
      </c>
      <c r="U150" s="1134"/>
      <c r="V150" s="950"/>
      <c r="W150" s="21"/>
      <c r="X150" s="33" t="s">
        <v>1022</v>
      </c>
      <c r="Y150" s="2093"/>
      <c r="Z150" s="2094"/>
      <c r="AA150" s="1106">
        <v>1990</v>
      </c>
      <c r="AB150" s="337">
        <f>AA150+1</f>
        <v>1991</v>
      </c>
      <c r="AC150" s="337">
        <f t="shared" ref="AC150:BH150" si="38">AB150+1</f>
        <v>1992</v>
      </c>
      <c r="AD150" s="337">
        <f t="shared" si="38"/>
        <v>1993</v>
      </c>
      <c r="AE150" s="337">
        <f t="shared" si="38"/>
        <v>1994</v>
      </c>
      <c r="AF150" s="337">
        <f t="shared" si="38"/>
        <v>1995</v>
      </c>
      <c r="AG150" s="337">
        <f t="shared" si="38"/>
        <v>1996</v>
      </c>
      <c r="AH150" s="337">
        <f t="shared" si="38"/>
        <v>1997</v>
      </c>
      <c r="AI150" s="337">
        <f t="shared" si="38"/>
        <v>1998</v>
      </c>
      <c r="AJ150" s="337">
        <f t="shared" si="38"/>
        <v>1999</v>
      </c>
      <c r="AK150" s="337">
        <f t="shared" si="38"/>
        <v>2000</v>
      </c>
      <c r="AL150" s="337">
        <f t="shared" si="38"/>
        <v>2001</v>
      </c>
      <c r="AM150" s="337">
        <f t="shared" si="38"/>
        <v>2002</v>
      </c>
      <c r="AN150" s="337">
        <f t="shared" si="38"/>
        <v>2003</v>
      </c>
      <c r="AO150" s="337">
        <f t="shared" si="38"/>
        <v>2004</v>
      </c>
      <c r="AP150" s="337">
        <f t="shared" si="38"/>
        <v>2005</v>
      </c>
      <c r="AQ150" s="337">
        <f t="shared" si="38"/>
        <v>2006</v>
      </c>
      <c r="AR150" s="337">
        <f t="shared" si="38"/>
        <v>2007</v>
      </c>
      <c r="AS150" s="337">
        <f t="shared" si="38"/>
        <v>2008</v>
      </c>
      <c r="AT150" s="337">
        <f t="shared" si="38"/>
        <v>2009</v>
      </c>
      <c r="AU150" s="337">
        <f t="shared" si="38"/>
        <v>2010</v>
      </c>
      <c r="AV150" s="337">
        <f t="shared" si="38"/>
        <v>2011</v>
      </c>
      <c r="AW150" s="337">
        <f t="shared" si="38"/>
        <v>2012</v>
      </c>
      <c r="AX150" s="337">
        <f t="shared" si="38"/>
        <v>2013</v>
      </c>
      <c r="AY150" s="337">
        <f t="shared" si="38"/>
        <v>2014</v>
      </c>
      <c r="AZ150" s="337">
        <f t="shared" si="38"/>
        <v>2015</v>
      </c>
      <c r="BA150" s="337">
        <f t="shared" si="38"/>
        <v>2016</v>
      </c>
      <c r="BB150" s="337">
        <f t="shared" si="38"/>
        <v>2017</v>
      </c>
      <c r="BC150" s="337">
        <f t="shared" si="38"/>
        <v>2018</v>
      </c>
      <c r="BD150" s="337">
        <f t="shared" si="38"/>
        <v>2019</v>
      </c>
      <c r="BE150" s="337">
        <f t="shared" si="38"/>
        <v>2020</v>
      </c>
      <c r="BF150" s="337">
        <f t="shared" si="38"/>
        <v>2021</v>
      </c>
      <c r="BG150" s="338">
        <f t="shared" si="38"/>
        <v>2022</v>
      </c>
      <c r="BH150" s="339">
        <f t="shared" si="38"/>
        <v>2023</v>
      </c>
      <c r="BI150" s="1260" t="s">
        <v>18</v>
      </c>
      <c r="BJ150" s="37" t="s">
        <v>2</v>
      </c>
      <c r="BZ150" s="28"/>
    </row>
    <row r="151" spans="1:78" s="1373" customFormat="1" ht="17.100000000000001" customHeight="1">
      <c r="A151" s="1669"/>
      <c r="T151" s="1673" t="s">
        <v>800</v>
      </c>
      <c r="U151" s="1678"/>
      <c r="V151" s="1678"/>
      <c r="W151" s="334"/>
      <c r="X151" s="2073" t="s">
        <v>418</v>
      </c>
      <c r="Y151" s="2079"/>
      <c r="Z151" s="2084"/>
      <c r="AA151" s="1684">
        <f>SUM(AA152,AA153)</f>
        <v>27.969977540117149</v>
      </c>
      <c r="AB151" s="1681">
        <f>SUM(AB152,AB153)</f>
        <v>27.969977540117149</v>
      </c>
      <c r="AC151" s="1681">
        <f t="shared" ref="AC151:BG151" si="39">SUM(AC152,AC153)</f>
        <v>27.969977540117149</v>
      </c>
      <c r="AD151" s="1681">
        <f t="shared" si="39"/>
        <v>37.293303386822856</v>
      </c>
      <c r="AE151" s="1681">
        <f t="shared" si="39"/>
        <v>65.263280926940013</v>
      </c>
      <c r="AF151" s="1681">
        <f t="shared" si="39"/>
        <v>172.4815281640557</v>
      </c>
      <c r="AG151" s="1681">
        <f t="shared" si="39"/>
        <v>164.42540966801653</v>
      </c>
      <c r="AH151" s="1681">
        <f t="shared" si="39"/>
        <v>148.48545405226307</v>
      </c>
      <c r="AI151" s="1681">
        <f t="shared" si="39"/>
        <v>164.99213307839256</v>
      </c>
      <c r="AJ151" s="1681">
        <f t="shared" si="39"/>
        <v>275.30148878025642</v>
      </c>
      <c r="AK151" s="1681">
        <f t="shared" si="39"/>
        <v>258.17810110127044</v>
      </c>
      <c r="AL151" s="1681">
        <f t="shared" si="39"/>
        <v>264.98538343032186</v>
      </c>
      <c r="AM151" s="1681">
        <f t="shared" si="39"/>
        <v>332.1376011609118</v>
      </c>
      <c r="AN151" s="1681">
        <f t="shared" si="39"/>
        <v>377.28584676483075</v>
      </c>
      <c r="AO151" s="1681">
        <f t="shared" si="39"/>
        <v>437.96230017126311</v>
      </c>
      <c r="AP151" s="1681">
        <f t="shared" si="39"/>
        <v>1362.55496717186</v>
      </c>
      <c r="AQ151" s="1681">
        <f t="shared" si="39"/>
        <v>1293.6141739175309</v>
      </c>
      <c r="AR151" s="1681">
        <f t="shared" si="39"/>
        <v>1462.3679972000032</v>
      </c>
      <c r="AS151" s="1681">
        <f t="shared" si="39"/>
        <v>1365.0464767653946</v>
      </c>
      <c r="AT151" s="1681">
        <f t="shared" si="39"/>
        <v>1250.5040539567258</v>
      </c>
      <c r="AU151" s="1681">
        <f t="shared" si="39"/>
        <v>1423.4198929407039</v>
      </c>
      <c r="AV151" s="1681">
        <f t="shared" si="39"/>
        <v>1668.8751465895884</v>
      </c>
      <c r="AW151" s="1681">
        <f t="shared" si="39"/>
        <v>1398.5930038727408</v>
      </c>
      <c r="AX151" s="1681">
        <f t="shared" si="39"/>
        <v>1504.2852535213401</v>
      </c>
      <c r="AY151" s="1681">
        <f t="shared" si="39"/>
        <v>1041.8021794246883</v>
      </c>
      <c r="AZ151" s="1681">
        <f t="shared" si="39"/>
        <v>524.43295489889135</v>
      </c>
      <c r="BA151" s="1681">
        <f t="shared" si="39"/>
        <v>581.52760842465796</v>
      </c>
      <c r="BB151" s="1681">
        <f t="shared" si="39"/>
        <v>406.84616542730998</v>
      </c>
      <c r="BC151" s="1681">
        <f t="shared" si="39"/>
        <v>276.06154339246029</v>
      </c>
      <c r="BD151" s="1681">
        <f t="shared" si="39"/>
        <v>256.83207867112111</v>
      </c>
      <c r="BE151" s="1681">
        <f t="shared" si="39"/>
        <v>292.79076448579787</v>
      </c>
      <c r="BF151" s="1681">
        <f t="shared" si="39"/>
        <v>331.52627938079831</v>
      </c>
      <c r="BG151" s="1682">
        <f t="shared" si="39"/>
        <v>336.30302931050926</v>
      </c>
      <c r="BH151" s="1682">
        <f t="shared" ref="BH151" si="40">SUM(BH152,BH153)</f>
        <v>206.09157438430054</v>
      </c>
      <c r="BI151" s="1680"/>
      <c r="BJ151" s="1642"/>
      <c r="BZ151" s="1669"/>
    </row>
    <row r="152" spans="1:78" ht="17.100000000000001" customHeight="1">
      <c r="T152" s="1074"/>
      <c r="U152" s="1379" t="s">
        <v>370</v>
      </c>
      <c r="V152" s="1379"/>
      <c r="W152" s="186"/>
      <c r="X152" s="1074"/>
      <c r="Y152" s="1379" t="s">
        <v>706</v>
      </c>
      <c r="Z152" s="2085"/>
      <c r="AA152" s="1378">
        <v>2.6108108108108103</v>
      </c>
      <c r="AB152" s="1380">
        <v>2.6108108108108103</v>
      </c>
      <c r="AC152" s="1380">
        <v>2.6108108108108103</v>
      </c>
      <c r="AD152" s="1380">
        <v>3.4810810810810806</v>
      </c>
      <c r="AE152" s="1380">
        <v>6.0918918918918923</v>
      </c>
      <c r="AF152" s="1380">
        <v>16.100000000000001</v>
      </c>
      <c r="AG152" s="1380">
        <v>16.100000000000001</v>
      </c>
      <c r="AH152" s="1380">
        <v>16.100000000000001</v>
      </c>
      <c r="AI152" s="1380">
        <v>32.200000000000003</v>
      </c>
      <c r="AJ152" s="1380">
        <v>48.29999999999999</v>
      </c>
      <c r="AK152" s="1380">
        <v>112.7</v>
      </c>
      <c r="AL152" s="1380">
        <v>112.7</v>
      </c>
      <c r="AM152" s="1380">
        <v>144.90000000000003</v>
      </c>
      <c r="AN152" s="1380">
        <v>128.80000000000001</v>
      </c>
      <c r="AO152" s="1380">
        <v>130.41</v>
      </c>
      <c r="AP152" s="1380">
        <v>1160.81</v>
      </c>
      <c r="AQ152" s="1380">
        <v>1051.3300000000002</v>
      </c>
      <c r="AR152" s="1380">
        <v>1149.5399999999995</v>
      </c>
      <c r="AS152" s="1380">
        <v>1144.71</v>
      </c>
      <c r="AT152" s="1380">
        <v>1075.4800000000002</v>
      </c>
      <c r="AU152" s="1380">
        <v>1238.0899999999995</v>
      </c>
      <c r="AV152" s="1380">
        <v>1498.9100000000003</v>
      </c>
      <c r="AW152" s="1380">
        <v>1230.0399999999995</v>
      </c>
      <c r="AX152" s="1380">
        <v>1391.0399999999995</v>
      </c>
      <c r="AY152" s="1380">
        <v>902.97493999999983</v>
      </c>
      <c r="AZ152" s="1380">
        <v>378.35</v>
      </c>
      <c r="BA152" s="1380">
        <v>404.11000614166261</v>
      </c>
      <c r="BB152" s="1380">
        <v>219.12100406885148</v>
      </c>
      <c r="BC152" s="1380">
        <v>54.256999596953392</v>
      </c>
      <c r="BD152" s="1380">
        <v>18.031999596953387</v>
      </c>
      <c r="BE152" s="1380">
        <v>14.143366818130016</v>
      </c>
      <c r="BF152" s="1380">
        <v>22.356459999999998</v>
      </c>
      <c r="BG152" s="1506">
        <v>19.158999999999999</v>
      </c>
      <c r="BH152" s="1506">
        <v>13.524000000000004</v>
      </c>
      <c r="BI152" s="1378"/>
      <c r="BJ152" s="1384"/>
      <c r="BZ152" s="28"/>
    </row>
    <row r="153" spans="1:78" ht="17.100000000000001" customHeight="1" thickBot="1">
      <c r="T153" s="1515"/>
      <c r="U153" s="1581" t="s">
        <v>655</v>
      </c>
      <c r="V153" s="1581"/>
      <c r="W153" s="186"/>
      <c r="X153" s="1515"/>
      <c r="Y153" s="1566" t="s">
        <v>557</v>
      </c>
      <c r="Z153" s="2086"/>
      <c r="AA153" s="1582">
        <v>25.359166729306338</v>
      </c>
      <c r="AB153" s="1583">
        <v>25.359166729306338</v>
      </c>
      <c r="AC153" s="1583">
        <v>25.359166729306338</v>
      </c>
      <c r="AD153" s="1583">
        <v>33.812222305741777</v>
      </c>
      <c r="AE153" s="1583">
        <v>59.171389035048115</v>
      </c>
      <c r="AF153" s="1583">
        <v>156.38152816405571</v>
      </c>
      <c r="AG153" s="1583">
        <v>148.32540966801653</v>
      </c>
      <c r="AH153" s="1583">
        <v>132.38545405226307</v>
      </c>
      <c r="AI153" s="1583">
        <v>132.79213307839257</v>
      </c>
      <c r="AJ153" s="1583">
        <v>227.00148878025644</v>
      </c>
      <c r="AK153" s="1583">
        <v>145.47810110127045</v>
      </c>
      <c r="AL153" s="1583">
        <v>152.28538343032184</v>
      </c>
      <c r="AM153" s="1583">
        <v>187.23760116091174</v>
      </c>
      <c r="AN153" s="1583">
        <v>248.48584676483074</v>
      </c>
      <c r="AO153" s="1583">
        <v>307.55230017126314</v>
      </c>
      <c r="AP153" s="1583">
        <v>201.74496717186011</v>
      </c>
      <c r="AQ153" s="1583">
        <v>242.28417391753072</v>
      </c>
      <c r="AR153" s="1583">
        <v>312.82799720000378</v>
      </c>
      <c r="AS153" s="1583">
        <v>220.33647676539445</v>
      </c>
      <c r="AT153" s="1583">
        <v>175.02405395672562</v>
      </c>
      <c r="AU153" s="1583">
        <v>185.32989294070444</v>
      </c>
      <c r="AV153" s="1583">
        <v>169.96514658958804</v>
      </c>
      <c r="AW153" s="1583">
        <v>168.55300387274133</v>
      </c>
      <c r="AX153" s="1583">
        <v>113.24525352134054</v>
      </c>
      <c r="AY153" s="1583">
        <v>138.8272394246884</v>
      </c>
      <c r="AZ153" s="1583">
        <v>146.08295489889136</v>
      </c>
      <c r="BA153" s="1583">
        <v>177.41760228299529</v>
      </c>
      <c r="BB153" s="1583">
        <v>187.72516135845854</v>
      </c>
      <c r="BC153" s="1583">
        <v>221.8045437955069</v>
      </c>
      <c r="BD153" s="1583">
        <v>238.80007907416774</v>
      </c>
      <c r="BE153" s="1583">
        <v>278.64739766766786</v>
      </c>
      <c r="BF153" s="1583">
        <v>309.16981938079834</v>
      </c>
      <c r="BG153" s="1584">
        <v>317.14402931050927</v>
      </c>
      <c r="BH153" s="1584">
        <v>192.56757438430054</v>
      </c>
      <c r="BI153" s="1570"/>
      <c r="BJ153" s="1571"/>
      <c r="BZ153" s="28"/>
    </row>
    <row r="154" spans="1:78" s="28" customFormat="1" ht="17.100000000000001" customHeight="1">
      <c r="W154" s="186"/>
      <c r="AA154" s="1572"/>
      <c r="AB154" s="1572"/>
      <c r="AC154" s="1572"/>
      <c r="AD154" s="1572"/>
      <c r="AE154" s="1572"/>
      <c r="AF154" s="1572"/>
      <c r="AG154" s="1572"/>
      <c r="AH154" s="1572"/>
      <c r="AI154" s="1572"/>
      <c r="AJ154" s="1572"/>
      <c r="AK154" s="1572"/>
      <c r="AL154" s="1572"/>
      <c r="AM154" s="1572"/>
      <c r="AN154" s="1572"/>
      <c r="AO154" s="1572"/>
      <c r="AP154" s="1572"/>
      <c r="AQ154" s="1572"/>
      <c r="AR154" s="1572"/>
      <c r="AS154" s="1572"/>
      <c r="AT154" s="1572"/>
      <c r="AU154" s="1572"/>
      <c r="AV154" s="1572"/>
      <c r="AW154" s="1572"/>
      <c r="AX154" s="1572"/>
      <c r="AY154" s="1572"/>
      <c r="AZ154" s="1572"/>
      <c r="BA154" s="1572"/>
      <c r="BB154" s="1572"/>
      <c r="BC154" s="1572"/>
      <c r="BD154" s="1572"/>
      <c r="BE154" s="1572"/>
      <c r="BF154" s="1572"/>
      <c r="BG154" s="1572"/>
      <c r="BH154" s="1572"/>
      <c r="BI154" s="214"/>
    </row>
    <row r="156" spans="1:78" ht="21" thickBot="1">
      <c r="T156" s="1615" t="s">
        <v>1029</v>
      </c>
      <c r="U156" s="28"/>
      <c r="V156" s="28"/>
      <c r="W156" s="186"/>
      <c r="X156" s="30" t="s">
        <v>875</v>
      </c>
      <c r="Y156" s="28"/>
      <c r="Z156" s="28"/>
    </row>
    <row r="157" spans="1:78" ht="15.75" thickBot="1">
      <c r="T157" s="33" t="s">
        <v>156</v>
      </c>
      <c r="U157" s="1134"/>
      <c r="V157" s="950"/>
      <c r="W157" s="21"/>
      <c r="X157" s="33" t="s">
        <v>840</v>
      </c>
      <c r="Y157" s="2093"/>
      <c r="Z157" s="2094"/>
      <c r="AA157" s="1106">
        <v>1990</v>
      </c>
      <c r="AB157" s="337">
        <f>AA157+1</f>
        <v>1991</v>
      </c>
      <c r="AC157" s="337">
        <f t="shared" ref="AC157:BG157" si="41">AB157+1</f>
        <v>1992</v>
      </c>
      <c r="AD157" s="337">
        <f t="shared" si="41"/>
        <v>1993</v>
      </c>
      <c r="AE157" s="337">
        <f t="shared" si="41"/>
        <v>1994</v>
      </c>
      <c r="AF157" s="337">
        <f t="shared" si="41"/>
        <v>1995</v>
      </c>
      <c r="AG157" s="337">
        <f t="shared" si="41"/>
        <v>1996</v>
      </c>
      <c r="AH157" s="337">
        <f t="shared" si="41"/>
        <v>1997</v>
      </c>
      <c r="AI157" s="337">
        <f t="shared" si="41"/>
        <v>1998</v>
      </c>
      <c r="AJ157" s="337">
        <f t="shared" si="41"/>
        <v>1999</v>
      </c>
      <c r="AK157" s="337">
        <f t="shared" si="41"/>
        <v>2000</v>
      </c>
      <c r="AL157" s="337">
        <f t="shared" si="41"/>
        <v>2001</v>
      </c>
      <c r="AM157" s="337">
        <f t="shared" si="41"/>
        <v>2002</v>
      </c>
      <c r="AN157" s="337">
        <f t="shared" si="41"/>
        <v>2003</v>
      </c>
      <c r="AO157" s="337">
        <f t="shared" si="41"/>
        <v>2004</v>
      </c>
      <c r="AP157" s="337">
        <f t="shared" si="41"/>
        <v>2005</v>
      </c>
      <c r="AQ157" s="337">
        <f t="shared" si="41"/>
        <v>2006</v>
      </c>
      <c r="AR157" s="337">
        <f t="shared" si="41"/>
        <v>2007</v>
      </c>
      <c r="AS157" s="337">
        <f t="shared" si="41"/>
        <v>2008</v>
      </c>
      <c r="AT157" s="337">
        <f t="shared" si="41"/>
        <v>2009</v>
      </c>
      <c r="AU157" s="337">
        <f t="shared" si="41"/>
        <v>2010</v>
      </c>
      <c r="AV157" s="337">
        <f t="shared" si="41"/>
        <v>2011</v>
      </c>
      <c r="AW157" s="337">
        <f t="shared" si="41"/>
        <v>2012</v>
      </c>
      <c r="AX157" s="337">
        <f t="shared" si="41"/>
        <v>2013</v>
      </c>
      <c r="AY157" s="337">
        <f t="shared" si="41"/>
        <v>2014</v>
      </c>
      <c r="AZ157" s="337">
        <f t="shared" si="41"/>
        <v>2015</v>
      </c>
      <c r="BA157" s="337">
        <f t="shared" si="41"/>
        <v>2016</v>
      </c>
      <c r="BB157" s="337">
        <f t="shared" si="41"/>
        <v>2017</v>
      </c>
      <c r="BC157" s="337">
        <f t="shared" si="41"/>
        <v>2018</v>
      </c>
      <c r="BD157" s="337">
        <f t="shared" si="41"/>
        <v>2019</v>
      </c>
      <c r="BE157" s="337">
        <f t="shared" si="41"/>
        <v>2020</v>
      </c>
      <c r="BF157" s="337">
        <f t="shared" si="41"/>
        <v>2021</v>
      </c>
      <c r="BG157" s="338">
        <f t="shared" si="41"/>
        <v>2022</v>
      </c>
      <c r="BH157" s="339">
        <f t="shared" ref="BH157" si="42">BG157+1</f>
        <v>2023</v>
      </c>
      <c r="BI157" s="1260" t="s">
        <v>18</v>
      </c>
      <c r="BJ157" s="37" t="s">
        <v>2</v>
      </c>
      <c r="BY157" s="28"/>
    </row>
    <row r="158" spans="1:78" s="21" customFormat="1" ht="15" customHeight="1">
      <c r="A158" s="28"/>
      <c r="B158" s="334"/>
      <c r="C158" s="334"/>
      <c r="D158" s="334"/>
      <c r="E158" s="334"/>
      <c r="F158" s="334"/>
      <c r="G158" s="334"/>
      <c r="H158" s="334"/>
      <c r="I158" s="334"/>
      <c r="J158" s="334"/>
      <c r="K158" s="334"/>
      <c r="L158" s="334"/>
      <c r="M158" s="334"/>
      <c r="N158" s="334"/>
      <c r="O158" s="334"/>
      <c r="P158" s="334"/>
      <c r="Q158" s="334"/>
      <c r="R158" s="334"/>
      <c r="S158" s="334"/>
      <c r="T158" s="1616" t="s">
        <v>799</v>
      </c>
      <c r="U158" s="1550"/>
      <c r="V158" s="1551"/>
      <c r="X158" s="1616" t="s">
        <v>692</v>
      </c>
      <c r="Y158" s="2087"/>
      <c r="Z158" s="2088"/>
      <c r="AA158" s="1617">
        <f>SUM(AA7,AA29,AA64,AA93)</f>
        <v>1090489.6987405741</v>
      </c>
      <c r="AB158" s="1617">
        <f>SUM(AB7,AB29,AB64,AB93)</f>
        <v>1100866.2616739697</v>
      </c>
      <c r="AC158" s="1617">
        <f t="shared" ref="AC158:BG158" si="43">SUM(AC7,AC29,AC64,AC93)</f>
        <v>1108242.0683404088</v>
      </c>
      <c r="AD158" s="1617">
        <f t="shared" si="43"/>
        <v>1102812.0394111339</v>
      </c>
      <c r="AE158" s="1617">
        <f t="shared" si="43"/>
        <v>1153033.2427765562</v>
      </c>
      <c r="AF158" s="1617">
        <f t="shared" si="43"/>
        <v>1165037.6942486295</v>
      </c>
      <c r="AG158" s="1617">
        <f t="shared" si="43"/>
        <v>1176592.5405369664</v>
      </c>
      <c r="AH158" s="1617">
        <f t="shared" si="43"/>
        <v>1170709.8133851015</v>
      </c>
      <c r="AI158" s="1617">
        <f t="shared" si="43"/>
        <v>1136740.860002727</v>
      </c>
      <c r="AJ158" s="1617">
        <f t="shared" si="43"/>
        <v>1173430.1738718881</v>
      </c>
      <c r="AK158" s="1617">
        <f t="shared" si="43"/>
        <v>1194961.4559935334</v>
      </c>
      <c r="AL158" s="1617">
        <f t="shared" si="43"/>
        <v>1182718.375650509</v>
      </c>
      <c r="AM158" s="1617">
        <f t="shared" si="43"/>
        <v>1214310.1507862105</v>
      </c>
      <c r="AN158" s="1617">
        <f t="shared" si="43"/>
        <v>1222975.0319956597</v>
      </c>
      <c r="AO158" s="1617">
        <f t="shared" si="43"/>
        <v>1218687.4315481507</v>
      </c>
      <c r="AP158" s="1617">
        <f t="shared" si="43"/>
        <v>1225468.2953822827</v>
      </c>
      <c r="AQ158" s="1617">
        <f t="shared" si="43"/>
        <v>1202804.6690719365</v>
      </c>
      <c r="AR158" s="1617">
        <f t="shared" si="43"/>
        <v>1238830.7817052668</v>
      </c>
      <c r="AS158" s="1617">
        <f t="shared" si="43"/>
        <v>1171335.7886337142</v>
      </c>
      <c r="AT158" s="1617">
        <f t="shared" si="43"/>
        <v>1110212.6062043477</v>
      </c>
      <c r="AU158" s="1617">
        <f t="shared" si="43"/>
        <v>1159942.8188183568</v>
      </c>
      <c r="AV158" s="1617">
        <f t="shared" si="43"/>
        <v>1210667.3504343459</v>
      </c>
      <c r="AW158" s="1617">
        <f t="shared" si="43"/>
        <v>1250892.126503777</v>
      </c>
      <c r="AX158" s="1617">
        <f t="shared" si="43"/>
        <v>1258460.0946669059</v>
      </c>
      <c r="AY158" s="1617">
        <f t="shared" si="43"/>
        <v>1207901.6181608157</v>
      </c>
      <c r="AZ158" s="1617">
        <f t="shared" si="43"/>
        <v>1168832.9693549529</v>
      </c>
      <c r="BA158" s="1617">
        <f t="shared" si="43"/>
        <v>1149945.0007588477</v>
      </c>
      <c r="BB158" s="1617">
        <f t="shared" si="43"/>
        <v>1134013.7085084019</v>
      </c>
      <c r="BC158" s="1617">
        <f t="shared" si="43"/>
        <v>1087756.8536695517</v>
      </c>
      <c r="BD158" s="1617">
        <f t="shared" si="43"/>
        <v>1052512.550351152</v>
      </c>
      <c r="BE158" s="1617">
        <f t="shared" si="43"/>
        <v>991050.67441270081</v>
      </c>
      <c r="BF158" s="1617">
        <f t="shared" si="43"/>
        <v>1010335.2057852403</v>
      </c>
      <c r="BG158" s="1634">
        <f t="shared" si="43"/>
        <v>984106.43586016283</v>
      </c>
      <c r="BH158" s="1642">
        <f t="shared" ref="BH158" si="44">SUM(BH7,BH29,BH64,BH93)</f>
        <v>944107.14770466438</v>
      </c>
      <c r="BI158" s="1558"/>
      <c r="BJ158" s="1559"/>
    </row>
    <row r="159" spans="1:78" ht="17.100000000000001" customHeight="1">
      <c r="B159" s="1373"/>
      <c r="C159" s="1373"/>
      <c r="D159" s="1373"/>
      <c r="E159" s="1373"/>
      <c r="F159" s="1373"/>
      <c r="G159" s="1373"/>
      <c r="H159" s="1373"/>
      <c r="I159" s="1373"/>
      <c r="J159" s="1373"/>
      <c r="K159" s="1373"/>
      <c r="L159" s="1373"/>
      <c r="M159" s="1373"/>
      <c r="N159" s="1373"/>
      <c r="O159" s="1373"/>
      <c r="P159" s="1373"/>
      <c r="Q159" s="1373"/>
      <c r="R159" s="1373"/>
      <c r="S159" s="1373"/>
      <c r="T159" s="1618" t="s">
        <v>808</v>
      </c>
      <c r="U159" s="1619"/>
      <c r="V159" s="1619"/>
      <c r="W159" s="21"/>
      <c r="X159" s="1618" t="s">
        <v>344</v>
      </c>
      <c r="Y159" s="2089"/>
      <c r="Z159" s="2090"/>
      <c r="AA159" s="1620">
        <f>SUM(AA30,AA67,AA96,AA122,AA132,AA142,AA151)</f>
        <v>107413.74233865061</v>
      </c>
      <c r="AB159" s="1621">
        <f>SUM(AB30,AB67,AB96,AB122,AB132,AB142,AB151)</f>
        <v>111816.43151099105</v>
      </c>
      <c r="AC159" s="1621">
        <f t="shared" ref="AC159:BG159" si="45">SUM(AC30,AC67,AC96,AC122,AC132,AC142,AC151)</f>
        <v>113747.25131398626</v>
      </c>
      <c r="AD159" s="1621">
        <f t="shared" si="45"/>
        <v>115732.39878072326</v>
      </c>
      <c r="AE159" s="1621">
        <f t="shared" si="45"/>
        <v>122525.70196566902</v>
      </c>
      <c r="AF159" s="1621">
        <f t="shared" si="45"/>
        <v>131786.47416776777</v>
      </c>
      <c r="AG159" s="1621">
        <f t="shared" si="45"/>
        <v>133953.79433694325</v>
      </c>
      <c r="AH159" s="1621">
        <f t="shared" si="45"/>
        <v>130951.05422745249</v>
      </c>
      <c r="AI159" s="1621">
        <f t="shared" si="45"/>
        <v>118689.15557360838</v>
      </c>
      <c r="AJ159" s="1621">
        <f t="shared" si="45"/>
        <v>106783.25615935148</v>
      </c>
      <c r="AK159" s="1621">
        <f t="shared" si="45"/>
        <v>104850.73769504495</v>
      </c>
      <c r="AL159" s="1621">
        <f t="shared" si="45"/>
        <v>94690.557612213219</v>
      </c>
      <c r="AM159" s="1621">
        <f t="shared" si="45"/>
        <v>88761.902008190009</v>
      </c>
      <c r="AN159" s="1621">
        <f t="shared" si="45"/>
        <v>87570.309063069246</v>
      </c>
      <c r="AO159" s="1621">
        <f t="shared" si="45"/>
        <v>84742.234795166529</v>
      </c>
      <c r="AP159" s="1621">
        <f t="shared" si="45"/>
        <v>85412.428754857043</v>
      </c>
      <c r="AQ159" s="1621">
        <f t="shared" si="45"/>
        <v>87190.152330835073</v>
      </c>
      <c r="AR159" s="1621">
        <f t="shared" si="45"/>
        <v>85405.639325835669</v>
      </c>
      <c r="AS159" s="1621">
        <f t="shared" si="45"/>
        <v>79997.555176517228</v>
      </c>
      <c r="AT159" s="1621">
        <f t="shared" si="45"/>
        <v>71763.510065904004</v>
      </c>
      <c r="AU159" s="1621">
        <f t="shared" si="45"/>
        <v>74333.331103684279</v>
      </c>
      <c r="AV159" s="1621">
        <f t="shared" si="45"/>
        <v>75073.605095358987</v>
      </c>
      <c r="AW159" s="1621">
        <f t="shared" si="45"/>
        <v>76343.951840740119</v>
      </c>
      <c r="AX159" s="1621">
        <f t="shared" si="45"/>
        <v>79622.308694745036</v>
      </c>
      <c r="AY159" s="1621">
        <f t="shared" si="45"/>
        <v>80841.711168008114</v>
      </c>
      <c r="AZ159" s="1621">
        <f t="shared" si="45"/>
        <v>81141.287177277307</v>
      </c>
      <c r="BA159" s="1621">
        <f t="shared" si="45"/>
        <v>82456.083345980747</v>
      </c>
      <c r="BB159" s="1621">
        <f t="shared" si="45"/>
        <v>84019.272601022356</v>
      </c>
      <c r="BC159" s="1621">
        <f t="shared" si="45"/>
        <v>84007.850731551793</v>
      </c>
      <c r="BD159" s="1621">
        <f t="shared" si="45"/>
        <v>83833.534045152162</v>
      </c>
      <c r="BE159" s="1621">
        <f t="shared" si="45"/>
        <v>82323.175358774039</v>
      </c>
      <c r="BF159" s="1621">
        <f t="shared" si="45"/>
        <v>83947.256180155047</v>
      </c>
      <c r="BG159" s="1635">
        <f t="shared" si="45"/>
        <v>80179.906822453515</v>
      </c>
      <c r="BH159" s="1643">
        <f t="shared" ref="BH159" si="46">SUM(BH30,BH67,BH96,BH122,BH132,BH142,BH151)</f>
        <v>76129.615249667026</v>
      </c>
      <c r="BI159" s="1104"/>
      <c r="BJ159" s="1105"/>
      <c r="BY159" s="28"/>
    </row>
    <row r="160" spans="1:78" s="21" customFormat="1">
      <c r="A160" s="28"/>
      <c r="B160" s="334"/>
      <c r="C160" s="334"/>
      <c r="D160" s="334"/>
      <c r="E160" s="334"/>
      <c r="F160" s="334"/>
      <c r="G160" s="334"/>
      <c r="H160" s="334"/>
      <c r="I160" s="334"/>
      <c r="J160" s="334"/>
      <c r="K160" s="334"/>
      <c r="L160" s="334"/>
      <c r="M160" s="334"/>
      <c r="N160" s="334"/>
      <c r="O160" s="334"/>
      <c r="P160" s="334"/>
      <c r="Q160" s="334"/>
      <c r="R160" s="334"/>
      <c r="S160" s="334"/>
      <c r="T160" s="1622" t="s">
        <v>159</v>
      </c>
      <c r="U160" s="1531"/>
      <c r="V160" s="1087"/>
      <c r="X160" s="1622" t="s">
        <v>283</v>
      </c>
      <c r="Y160" s="1531"/>
      <c r="Z160" s="2091"/>
      <c r="AA160" s="1623">
        <f>SUM(AA36,AA70,AA100)</f>
        <v>39293.040541826893</v>
      </c>
      <c r="AB160" s="1623">
        <f>SUM(AB36,AB70,AB100)</f>
        <v>38909.494429892256</v>
      </c>
      <c r="AC160" s="1623">
        <f t="shared" ref="AC160:BG160" si="47">SUM(AC36,AC70,AC100)</f>
        <v>39779.22621350993</v>
      </c>
      <c r="AD160" s="1623">
        <f t="shared" si="47"/>
        <v>39794.046229008694</v>
      </c>
      <c r="AE160" s="1623">
        <f t="shared" si="47"/>
        <v>39973.809575282256</v>
      </c>
      <c r="AF160" s="1623">
        <f t="shared" si="47"/>
        <v>39046.764300811032</v>
      </c>
      <c r="AG160" s="1623">
        <f t="shared" si="47"/>
        <v>38161.744292558527</v>
      </c>
      <c r="AH160" s="1623">
        <f t="shared" si="47"/>
        <v>38238.945515024388</v>
      </c>
      <c r="AI160" s="1623">
        <f t="shared" si="47"/>
        <v>36983.799238249492</v>
      </c>
      <c r="AJ160" s="1623">
        <f t="shared" si="47"/>
        <v>37018.775187579551</v>
      </c>
      <c r="AK160" s="1623">
        <f t="shared" si="47"/>
        <v>36958.339536320935</v>
      </c>
      <c r="AL160" s="1623">
        <f t="shared" si="47"/>
        <v>36167.63897996545</v>
      </c>
      <c r="AM160" s="1623">
        <f t="shared" si="47"/>
        <v>36354.341798623049</v>
      </c>
      <c r="AN160" s="1623">
        <f t="shared" si="47"/>
        <v>35853.192369421202</v>
      </c>
      <c r="AO160" s="1623">
        <f t="shared" si="47"/>
        <v>35728.221951142485</v>
      </c>
      <c r="AP160" s="1623">
        <f t="shared" si="47"/>
        <v>36172.09122742241</v>
      </c>
      <c r="AQ160" s="1623">
        <f t="shared" si="47"/>
        <v>36010.612792275635</v>
      </c>
      <c r="AR160" s="1623">
        <f t="shared" si="47"/>
        <v>36374.69605076778</v>
      </c>
      <c r="AS160" s="1623">
        <f t="shared" si="47"/>
        <v>35249.991129289388</v>
      </c>
      <c r="AT160" s="1623">
        <f t="shared" si="47"/>
        <v>35062.229718273345</v>
      </c>
      <c r="AU160" s="1623">
        <f t="shared" si="47"/>
        <v>35315.063204194885</v>
      </c>
      <c r="AV160" s="1623">
        <f t="shared" si="47"/>
        <v>34540.360318988489</v>
      </c>
      <c r="AW160" s="1623">
        <f t="shared" si="47"/>
        <v>34150.152114620345</v>
      </c>
      <c r="AX160" s="1623">
        <f t="shared" si="47"/>
        <v>34451.898179520293</v>
      </c>
      <c r="AY160" s="1623">
        <f t="shared" si="47"/>
        <v>34071.926704740064</v>
      </c>
      <c r="AZ160" s="1623">
        <f t="shared" si="47"/>
        <v>33869.713276662558</v>
      </c>
      <c r="BA160" s="1623">
        <f t="shared" si="47"/>
        <v>33919.21254373961</v>
      </c>
      <c r="BB160" s="1623">
        <f t="shared" si="47"/>
        <v>33845.836222836719</v>
      </c>
      <c r="BC160" s="1623">
        <f t="shared" si="47"/>
        <v>33141.315468697307</v>
      </c>
      <c r="BD160" s="1623">
        <f t="shared" si="47"/>
        <v>33118.019083778665</v>
      </c>
      <c r="BE160" s="1623">
        <f t="shared" si="47"/>
        <v>33134.45415370648</v>
      </c>
      <c r="BF160" s="1623">
        <f t="shared" si="47"/>
        <v>33200.662950200225</v>
      </c>
      <c r="BG160" s="1636">
        <f t="shared" si="47"/>
        <v>32646.621579518967</v>
      </c>
      <c r="BH160" s="1644">
        <f t="shared" ref="BH160" si="48">SUM(BH36,BH70,BH100)</f>
        <v>32364.988880924629</v>
      </c>
      <c r="BI160" s="1104"/>
      <c r="BJ160" s="1105"/>
    </row>
    <row r="161" spans="1:62" ht="15" customHeight="1">
      <c r="B161" s="1373"/>
      <c r="C161" s="1373"/>
      <c r="D161" s="1373"/>
      <c r="E161" s="1373"/>
      <c r="F161" s="1373"/>
      <c r="G161" s="1373"/>
      <c r="H161" s="1373"/>
      <c r="I161" s="1373"/>
      <c r="J161" s="1373"/>
      <c r="K161" s="1373"/>
      <c r="L161" s="1373"/>
      <c r="M161" s="1373"/>
      <c r="N161" s="1373"/>
      <c r="O161" s="1373"/>
      <c r="P161" s="1373"/>
      <c r="Q161" s="1373"/>
      <c r="R161" s="1373"/>
      <c r="S161" s="1373"/>
      <c r="T161" s="1624" t="s">
        <v>466</v>
      </c>
      <c r="U161" s="1625"/>
      <c r="V161" s="1626"/>
      <c r="W161" s="21"/>
      <c r="X161" s="1622" t="s">
        <v>320</v>
      </c>
      <c r="Y161" s="2092"/>
      <c r="Z161" s="2090"/>
      <c r="AA161" s="1627">
        <f>SUM(AA39,AA75,AA104)</f>
        <v>-76646.195877149963</v>
      </c>
      <c r="AB161" s="1627">
        <f>SUM(AB39,AB75,AB104)</f>
        <v>-82705.992423727337</v>
      </c>
      <c r="AC161" s="1627">
        <f t="shared" ref="AC161:BG161" si="49">SUM(AC39,AC75,AC104)</f>
        <v>-85659.026905623643</v>
      </c>
      <c r="AD161" s="1627">
        <f t="shared" si="49"/>
        <v>-87817.86402526898</v>
      </c>
      <c r="AE161" s="1627">
        <f t="shared" si="49"/>
        <v>-88653.009185286588</v>
      </c>
      <c r="AF161" s="1627">
        <f t="shared" si="49"/>
        <v>-88004.157655446732</v>
      </c>
      <c r="AG161" s="1627">
        <f t="shared" si="49"/>
        <v>-88645.674192653838</v>
      </c>
      <c r="AH161" s="1627">
        <f t="shared" si="49"/>
        <v>-90067.45540094217</v>
      </c>
      <c r="AI161" s="1627">
        <f t="shared" si="49"/>
        <v>-89310.716692922142</v>
      </c>
      <c r="AJ161" s="1627">
        <f t="shared" si="49"/>
        <v>-89158.724837918184</v>
      </c>
      <c r="AK161" s="1627">
        <f t="shared" si="49"/>
        <v>-91085.965069912752</v>
      </c>
      <c r="AL161" s="1627">
        <f t="shared" si="49"/>
        <v>-92140.500433369263</v>
      </c>
      <c r="AM161" s="1627">
        <f t="shared" si="49"/>
        <v>-93736.616868937359</v>
      </c>
      <c r="AN161" s="1627">
        <f t="shared" si="49"/>
        <v>-104244.87107200554</v>
      </c>
      <c r="AO161" s="1627">
        <f t="shared" si="49"/>
        <v>-102117.47470270784</v>
      </c>
      <c r="AP161" s="1627">
        <f t="shared" si="49"/>
        <v>-97799.220119031481</v>
      </c>
      <c r="AQ161" s="1627">
        <f t="shared" si="49"/>
        <v>-91561.965587836137</v>
      </c>
      <c r="AR161" s="1627">
        <f t="shared" si="49"/>
        <v>-86962.292146698237</v>
      </c>
      <c r="AS161" s="1627">
        <f t="shared" si="49"/>
        <v>-77032.961114303791</v>
      </c>
      <c r="AT161" s="1627">
        <f t="shared" si="49"/>
        <v>-74818.540049226314</v>
      </c>
      <c r="AU161" s="1627">
        <f t="shared" si="49"/>
        <v>-78498.934605737115</v>
      </c>
      <c r="AV161" s="1627">
        <f t="shared" si="49"/>
        <v>-77678.324882547342</v>
      </c>
      <c r="AW161" s="1627">
        <f t="shared" si="49"/>
        <v>-81592.225238071347</v>
      </c>
      <c r="AX161" s="1627">
        <f t="shared" si="49"/>
        <v>-75083.680264509996</v>
      </c>
      <c r="AY161" s="1627">
        <f t="shared" si="49"/>
        <v>-69350.547640739649</v>
      </c>
      <c r="AZ161" s="1627">
        <f t="shared" si="49"/>
        <v>-63856.115445286378</v>
      </c>
      <c r="BA161" s="1627">
        <f t="shared" si="49"/>
        <v>-59253.453215516594</v>
      </c>
      <c r="BB161" s="1627">
        <f t="shared" si="49"/>
        <v>-62477.993712891985</v>
      </c>
      <c r="BC161" s="1627">
        <f t="shared" si="49"/>
        <v>-61922.810196760998</v>
      </c>
      <c r="BD161" s="1627">
        <f t="shared" si="49"/>
        <v>-56535.647721226596</v>
      </c>
      <c r="BE161" s="1627">
        <f t="shared" si="49"/>
        <v>-58460.029888674449</v>
      </c>
      <c r="BF161" s="1627">
        <f t="shared" si="49"/>
        <v>-57524.708272875687</v>
      </c>
      <c r="BG161" s="1637">
        <f t="shared" si="49"/>
        <v>-51951.764593107502</v>
      </c>
      <c r="BH161" s="1645">
        <f t="shared" ref="BH161" si="50">SUM(BH39,BH75,BH104)</f>
        <v>-50200.824164176818</v>
      </c>
      <c r="BI161" s="1327"/>
      <c r="BJ161" s="1328"/>
    </row>
    <row r="162" spans="1:62" s="21" customFormat="1">
      <c r="A162" s="28"/>
      <c r="B162" s="334"/>
      <c r="C162" s="334"/>
      <c r="D162" s="334"/>
      <c r="E162" s="334"/>
      <c r="F162" s="334"/>
      <c r="G162" s="334"/>
      <c r="H162" s="334"/>
      <c r="I162" s="334"/>
      <c r="J162" s="334"/>
      <c r="K162" s="334"/>
      <c r="L162" s="334"/>
      <c r="M162" s="334"/>
      <c r="N162" s="334"/>
      <c r="O162" s="334"/>
      <c r="P162" s="334"/>
      <c r="Q162" s="334"/>
      <c r="R162" s="334"/>
      <c r="S162" s="334"/>
      <c r="T162" s="81" t="s">
        <v>341</v>
      </c>
      <c r="U162" s="1531"/>
      <c r="V162" s="1087"/>
      <c r="X162" s="81" t="s">
        <v>284</v>
      </c>
      <c r="Y162" s="1531"/>
      <c r="Z162" s="2091"/>
      <c r="AA162" s="1623">
        <f>SUM(AA48,AA80,AA110)</f>
        <v>29780.023656394897</v>
      </c>
      <c r="AB162" s="1623">
        <f>SUM(AB48,AB80,AB110)</f>
        <v>29573.737579087196</v>
      </c>
      <c r="AC162" s="1623">
        <f t="shared" ref="AC162:BG162" si="51">SUM(AC48,AC80,AC110)</f>
        <v>30286.907956717616</v>
      </c>
      <c r="AD162" s="1623">
        <f t="shared" si="51"/>
        <v>30071.840455538895</v>
      </c>
      <c r="AE162" s="1623">
        <f t="shared" si="51"/>
        <v>31859.420393690343</v>
      </c>
      <c r="AF162" s="1623">
        <f t="shared" si="51"/>
        <v>32175.408161506872</v>
      </c>
      <c r="AG162" s="1623">
        <f t="shared" si="51"/>
        <v>32368.647734666898</v>
      </c>
      <c r="AH162" s="1623">
        <f t="shared" si="51"/>
        <v>32482.36497367367</v>
      </c>
      <c r="AI162" s="1623">
        <f t="shared" si="51"/>
        <v>32075.343083159321</v>
      </c>
      <c r="AJ162" s="1623">
        <f t="shared" si="51"/>
        <v>31289.860904145466</v>
      </c>
      <c r="AK162" s="1623">
        <f t="shared" si="51"/>
        <v>30668.862149884226</v>
      </c>
      <c r="AL162" s="1623">
        <f t="shared" si="51"/>
        <v>29147.8302553424</v>
      </c>
      <c r="AM162" s="1623">
        <f t="shared" si="51"/>
        <v>27738.055317995011</v>
      </c>
      <c r="AN162" s="1623">
        <f t="shared" si="51"/>
        <v>27686.840765744422</v>
      </c>
      <c r="AO162" s="1623">
        <f t="shared" si="51"/>
        <v>26924.442719563463</v>
      </c>
      <c r="AP162" s="1623">
        <f t="shared" si="51"/>
        <v>25987.55504944313</v>
      </c>
      <c r="AQ162" s="1623">
        <f t="shared" si="51"/>
        <v>24704.913424902079</v>
      </c>
      <c r="AR162" s="1623">
        <f t="shared" si="51"/>
        <v>24330.802025174668</v>
      </c>
      <c r="AS162" s="1623">
        <f t="shared" si="51"/>
        <v>24957.84586178427</v>
      </c>
      <c r="AT162" s="1623">
        <f t="shared" si="51"/>
        <v>22016.114825649343</v>
      </c>
      <c r="AU162" s="1623">
        <f t="shared" si="51"/>
        <v>21388.423299434169</v>
      </c>
      <c r="AV162" s="1623">
        <f t="shared" si="51"/>
        <v>20379.386340759454</v>
      </c>
      <c r="AW162" s="1623">
        <f t="shared" si="51"/>
        <v>20438.354585024583</v>
      </c>
      <c r="AX162" s="1623">
        <f t="shared" si="51"/>
        <v>20537.941528433454</v>
      </c>
      <c r="AY162" s="1623">
        <f t="shared" si="51"/>
        <v>19389.854059812315</v>
      </c>
      <c r="AZ162" s="1623">
        <f t="shared" si="51"/>
        <v>19395.077047678908</v>
      </c>
      <c r="BA162" s="1623">
        <f t="shared" si="51"/>
        <v>18183.067993269069</v>
      </c>
      <c r="BB162" s="1623">
        <f t="shared" si="51"/>
        <v>17782.639126040573</v>
      </c>
      <c r="BC162" s="1623">
        <f t="shared" si="51"/>
        <v>18424.214360715785</v>
      </c>
      <c r="BD162" s="1623">
        <f t="shared" si="51"/>
        <v>18115.476695373825</v>
      </c>
      <c r="BE162" s="1623">
        <f t="shared" si="51"/>
        <v>16922.136568390204</v>
      </c>
      <c r="BF162" s="1623">
        <f t="shared" si="51"/>
        <v>17223.559478676794</v>
      </c>
      <c r="BG162" s="1636">
        <f t="shared" si="51"/>
        <v>17109.220192949342</v>
      </c>
      <c r="BH162" s="1644">
        <f t="shared" ref="BH162" si="52">SUM(BH48,BH80,BH110)</f>
        <v>16531.161620771414</v>
      </c>
      <c r="BI162" s="1327"/>
      <c r="BJ162" s="1328"/>
    </row>
    <row r="163" spans="1:62" ht="15" customHeight="1" thickBot="1">
      <c r="B163" s="1373"/>
      <c r="C163" s="1373"/>
      <c r="D163" s="1373"/>
      <c r="E163" s="1373"/>
      <c r="F163" s="1373"/>
      <c r="G163" s="1373"/>
      <c r="H163" s="1373"/>
      <c r="I163" s="1373"/>
      <c r="J163" s="1373"/>
      <c r="K163" s="1373"/>
      <c r="L163" s="1373"/>
      <c r="M163" s="1373"/>
      <c r="N163" s="1373"/>
      <c r="O163" s="1373"/>
      <c r="P163" s="1373"/>
      <c r="Q163" s="1373"/>
      <c r="R163" s="1373"/>
      <c r="S163" s="1373"/>
      <c r="T163" s="87" t="s">
        <v>467</v>
      </c>
      <c r="U163" s="88"/>
      <c r="V163" s="1200"/>
      <c r="X163" s="87" t="s">
        <v>998</v>
      </c>
      <c r="Y163" s="88"/>
      <c r="Z163" s="1200"/>
      <c r="AA163" s="1233">
        <f>AA51</f>
        <v>5489.8922502729993</v>
      </c>
      <c r="AB163" s="1233">
        <f>AB51</f>
        <v>5311.1741081715281</v>
      </c>
      <c r="AC163" s="1233">
        <f t="shared" ref="AC163:BG163" si="53">AC51</f>
        <v>5034.1656152937849</v>
      </c>
      <c r="AD163" s="1233">
        <f t="shared" si="53"/>
        <v>4800.9631151802378</v>
      </c>
      <c r="AE163" s="1233">
        <f t="shared" si="53"/>
        <v>4791.5602523297484</v>
      </c>
      <c r="AF163" s="1233">
        <f t="shared" si="53"/>
        <v>4693.1337667408479</v>
      </c>
      <c r="AG163" s="1233">
        <f t="shared" si="53"/>
        <v>4727.49049548325</v>
      </c>
      <c r="AH163" s="1233">
        <f t="shared" si="53"/>
        <v>4556.4372380867662</v>
      </c>
      <c r="AI163" s="1233">
        <f t="shared" si="53"/>
        <v>4176.2395839282326</v>
      </c>
      <c r="AJ163" s="1233">
        <f t="shared" si="53"/>
        <v>4170.7982319279035</v>
      </c>
      <c r="AK163" s="1233">
        <f t="shared" si="53"/>
        <v>4242.1253332828719</v>
      </c>
      <c r="AL163" s="1233">
        <f t="shared" si="53"/>
        <v>3803.568123932404</v>
      </c>
      <c r="AM163" s="1233">
        <f t="shared" si="53"/>
        <v>3562.1898054296485</v>
      </c>
      <c r="AN163" s="1233">
        <f t="shared" si="53"/>
        <v>3422.2575237096744</v>
      </c>
      <c r="AO163" s="1233">
        <f t="shared" si="53"/>
        <v>3346.1899645017111</v>
      </c>
      <c r="AP163" s="1233">
        <f t="shared" si="53"/>
        <v>3250.8140528443782</v>
      </c>
      <c r="AQ163" s="1233">
        <f t="shared" si="53"/>
        <v>3173.1195158461928</v>
      </c>
      <c r="AR163" s="1233">
        <f t="shared" si="53"/>
        <v>3022.0613257753516</v>
      </c>
      <c r="AS163" s="1233">
        <f t="shared" si="53"/>
        <v>2723.6904751124448</v>
      </c>
      <c r="AT163" s="1233">
        <f t="shared" si="53"/>
        <v>2513.5092259627982</v>
      </c>
      <c r="AU163" s="1233">
        <f t="shared" si="53"/>
        <v>2441.5327038959404</v>
      </c>
      <c r="AV163" s="1233">
        <f t="shared" si="53"/>
        <v>2354.1093653550797</v>
      </c>
      <c r="AW163" s="1233">
        <f t="shared" si="53"/>
        <v>2283.4515486974242</v>
      </c>
      <c r="AX163" s="1233">
        <f t="shared" si="53"/>
        <v>2289.0964441148244</v>
      </c>
      <c r="AY163" s="1233">
        <f t="shared" si="53"/>
        <v>2217.534663047813</v>
      </c>
      <c r="AZ163" s="1233">
        <f t="shared" si="53"/>
        <v>2194.4764272326456</v>
      </c>
      <c r="BA163" s="1233">
        <f t="shared" si="53"/>
        <v>2156.8119227383972</v>
      </c>
      <c r="BB163" s="1233">
        <f t="shared" si="53"/>
        <v>2121.4065441487392</v>
      </c>
      <c r="BC163" s="1233">
        <f t="shared" si="53"/>
        <v>2072.5193218115492</v>
      </c>
      <c r="BD163" s="1233">
        <f t="shared" si="53"/>
        <v>2015.3368598298975</v>
      </c>
      <c r="BE163" s="1233">
        <f t="shared" si="53"/>
        <v>1873.3853662539157</v>
      </c>
      <c r="BF163" s="1233">
        <f t="shared" si="53"/>
        <v>1844.2793051986309</v>
      </c>
      <c r="BG163" s="1638">
        <f t="shared" si="53"/>
        <v>1836.1867526342398</v>
      </c>
      <c r="BH163" s="1646">
        <f t="shared" ref="BH163" si="54">BH51</f>
        <v>1806.5359446649127</v>
      </c>
      <c r="BI163" s="1280"/>
      <c r="BJ163" s="90"/>
    </row>
    <row r="164" spans="1:62" ht="15" customHeight="1" thickTop="1">
      <c r="T164" s="1628" t="s">
        <v>809</v>
      </c>
      <c r="U164" s="1629"/>
      <c r="V164" s="1630"/>
      <c r="X164" s="1628" t="s">
        <v>999</v>
      </c>
      <c r="Y164" s="1629"/>
      <c r="Z164" s="1630"/>
      <c r="AA164" s="1631">
        <f>SUM(AA158:AA160,AA162)</f>
        <v>1266976.5052774465</v>
      </c>
      <c r="AB164" s="1631">
        <f t="shared" ref="AB164:BG164" si="55">SUM(AB158:AB160,AB162)</f>
        <v>1281165.9251939401</v>
      </c>
      <c r="AC164" s="1631">
        <f t="shared" si="55"/>
        <v>1292055.4538246226</v>
      </c>
      <c r="AD164" s="1631">
        <f t="shared" si="55"/>
        <v>1288410.3248764046</v>
      </c>
      <c r="AE164" s="1631">
        <f t="shared" si="55"/>
        <v>1347392.1747111976</v>
      </c>
      <c r="AF164" s="1631">
        <f t="shared" si="55"/>
        <v>1368046.3408787153</v>
      </c>
      <c r="AG164" s="1631">
        <f t="shared" si="55"/>
        <v>1381076.7269011352</v>
      </c>
      <c r="AH164" s="1631">
        <f t="shared" si="55"/>
        <v>1372382.1781012521</v>
      </c>
      <c r="AI164" s="1631">
        <f t="shared" si="55"/>
        <v>1324489.1578977441</v>
      </c>
      <c r="AJ164" s="1631">
        <f t="shared" si="55"/>
        <v>1348522.0661229645</v>
      </c>
      <c r="AK164" s="1631">
        <f t="shared" si="55"/>
        <v>1367439.3953747835</v>
      </c>
      <c r="AL164" s="1631">
        <f t="shared" si="55"/>
        <v>1342724.4024980301</v>
      </c>
      <c r="AM164" s="1631">
        <f t="shared" si="55"/>
        <v>1367164.4499110186</v>
      </c>
      <c r="AN164" s="1631">
        <f t="shared" si="55"/>
        <v>1374085.3741938947</v>
      </c>
      <c r="AO164" s="1631">
        <f t="shared" si="55"/>
        <v>1366082.3310140232</v>
      </c>
      <c r="AP164" s="1631">
        <f t="shared" si="55"/>
        <v>1373040.3704140054</v>
      </c>
      <c r="AQ164" s="1631">
        <f t="shared" si="55"/>
        <v>1350710.3476199494</v>
      </c>
      <c r="AR164" s="1631">
        <f t="shared" si="55"/>
        <v>1384941.919107045</v>
      </c>
      <c r="AS164" s="1631">
        <f t="shared" si="55"/>
        <v>1311541.180801305</v>
      </c>
      <c r="AT164" s="1631">
        <f t="shared" si="55"/>
        <v>1239054.4608141743</v>
      </c>
      <c r="AU164" s="1631">
        <f t="shared" si="55"/>
        <v>1290979.6364256702</v>
      </c>
      <c r="AV164" s="1631">
        <f t="shared" si="55"/>
        <v>1340660.7021894529</v>
      </c>
      <c r="AW164" s="1631">
        <f t="shared" si="55"/>
        <v>1381824.5850441621</v>
      </c>
      <c r="AX164" s="1631">
        <f t="shared" si="55"/>
        <v>1393072.2430696047</v>
      </c>
      <c r="AY164" s="1631">
        <f t="shared" si="55"/>
        <v>1342205.1100933764</v>
      </c>
      <c r="AZ164" s="1631">
        <f t="shared" si="55"/>
        <v>1303239.0468565717</v>
      </c>
      <c r="BA164" s="1631">
        <f t="shared" si="55"/>
        <v>1284503.3646418373</v>
      </c>
      <c r="BB164" s="1631">
        <f t="shared" si="55"/>
        <v>1269661.4564583015</v>
      </c>
      <c r="BC164" s="1631">
        <f t="shared" si="55"/>
        <v>1223330.2342305167</v>
      </c>
      <c r="BD164" s="1631">
        <f t="shared" si="55"/>
        <v>1187579.5801754566</v>
      </c>
      <c r="BE164" s="1631">
        <f t="shared" si="55"/>
        <v>1123430.4404935718</v>
      </c>
      <c r="BF164" s="1631">
        <f t="shared" si="55"/>
        <v>1144706.6843942725</v>
      </c>
      <c r="BG164" s="1639">
        <f t="shared" si="55"/>
        <v>1114042.1844550846</v>
      </c>
      <c r="BH164" s="1647">
        <f t="shared" ref="BH164" si="56">SUM(BH158:BH160,BH162)</f>
        <v>1069132.9134560276</v>
      </c>
      <c r="BI164" s="1632"/>
      <c r="BJ164" s="1633"/>
    </row>
    <row r="165" spans="1:62" ht="15" customHeight="1">
      <c r="T165" s="95" t="s">
        <v>468</v>
      </c>
      <c r="U165" s="96"/>
      <c r="V165" s="1202"/>
      <c r="X165" s="95" t="s">
        <v>1000</v>
      </c>
      <c r="Y165" s="96"/>
      <c r="Z165" s="1202"/>
      <c r="AA165" s="1235">
        <f>SUM(AA158:AA162)</f>
        <v>1190330.3094002965</v>
      </c>
      <c r="AB165" s="1235">
        <f t="shared" ref="AB165:BG165" si="57">SUM(AB158:AB162)</f>
        <v>1198459.9327702126</v>
      </c>
      <c r="AC165" s="1235">
        <f t="shared" si="57"/>
        <v>1206396.4269189988</v>
      </c>
      <c r="AD165" s="1235">
        <f t="shared" si="57"/>
        <v>1200592.4608511357</v>
      </c>
      <c r="AE165" s="1235">
        <f t="shared" si="57"/>
        <v>1258739.1655259111</v>
      </c>
      <c r="AF165" s="1235">
        <f t="shared" si="57"/>
        <v>1280042.1832232685</v>
      </c>
      <c r="AG165" s="1235">
        <f t="shared" si="57"/>
        <v>1292431.0527084814</v>
      </c>
      <c r="AH165" s="1235">
        <f t="shared" si="57"/>
        <v>1282314.7227003099</v>
      </c>
      <c r="AI165" s="1235">
        <f t="shared" si="57"/>
        <v>1235178.4412048219</v>
      </c>
      <c r="AJ165" s="1235">
        <f t="shared" si="57"/>
        <v>1259363.3412850462</v>
      </c>
      <c r="AK165" s="1235">
        <f t="shared" si="57"/>
        <v>1276353.4303048707</v>
      </c>
      <c r="AL165" s="1235">
        <f t="shared" si="57"/>
        <v>1250583.9020646608</v>
      </c>
      <c r="AM165" s="1235">
        <f t="shared" si="57"/>
        <v>1273427.8330420812</v>
      </c>
      <c r="AN165" s="1235">
        <f t="shared" si="57"/>
        <v>1269840.5031218892</v>
      </c>
      <c r="AO165" s="1235">
        <f t="shared" si="57"/>
        <v>1263964.8563113152</v>
      </c>
      <c r="AP165" s="1235">
        <f t="shared" si="57"/>
        <v>1275241.150294974</v>
      </c>
      <c r="AQ165" s="1235">
        <f t="shared" si="57"/>
        <v>1259148.3820321131</v>
      </c>
      <c r="AR165" s="1235">
        <f t="shared" si="57"/>
        <v>1297979.6269603467</v>
      </c>
      <c r="AS165" s="1235">
        <f t="shared" si="57"/>
        <v>1234508.2196870013</v>
      </c>
      <c r="AT165" s="1235">
        <f t="shared" si="57"/>
        <v>1164235.920764948</v>
      </c>
      <c r="AU165" s="1235">
        <f t="shared" si="57"/>
        <v>1212480.701819933</v>
      </c>
      <c r="AV165" s="1235">
        <f t="shared" si="57"/>
        <v>1262982.3773069056</v>
      </c>
      <c r="AW165" s="1235">
        <f t="shared" si="57"/>
        <v>1300232.3598060908</v>
      </c>
      <c r="AX165" s="1235">
        <f t="shared" si="57"/>
        <v>1317988.5628050948</v>
      </c>
      <c r="AY165" s="1235">
        <f t="shared" si="57"/>
        <v>1272854.5624526367</v>
      </c>
      <c r="AZ165" s="1235">
        <f t="shared" si="57"/>
        <v>1239382.9314112854</v>
      </c>
      <c r="BA165" s="1235">
        <f t="shared" si="57"/>
        <v>1225249.9114263207</v>
      </c>
      <c r="BB165" s="1235">
        <f t="shared" si="57"/>
        <v>1207183.4627454095</v>
      </c>
      <c r="BC165" s="1235">
        <f t="shared" si="57"/>
        <v>1161407.4240337557</v>
      </c>
      <c r="BD165" s="1235">
        <f t="shared" si="57"/>
        <v>1131043.93245423</v>
      </c>
      <c r="BE165" s="1235">
        <f t="shared" si="57"/>
        <v>1064970.4106048972</v>
      </c>
      <c r="BF165" s="1235">
        <f t="shared" si="57"/>
        <v>1087181.9761213968</v>
      </c>
      <c r="BG165" s="1640">
        <f t="shared" si="57"/>
        <v>1062090.4198619772</v>
      </c>
      <c r="BH165" s="1648">
        <f t="shared" ref="BH165" si="58">SUM(BH158:BH162)</f>
        <v>1018932.0892918507</v>
      </c>
      <c r="BI165" s="1282"/>
      <c r="BJ165" s="98"/>
    </row>
    <row r="166" spans="1:62" ht="15" customHeight="1">
      <c r="T166" s="1702" t="s">
        <v>469</v>
      </c>
      <c r="U166" s="96"/>
      <c r="V166" s="1202"/>
      <c r="X166" s="95" t="s">
        <v>1001</v>
      </c>
      <c r="Y166" s="96"/>
      <c r="Z166" s="1202"/>
      <c r="AA166" s="1235">
        <f>SUM(AA158:AA160,AA162:AA163)</f>
        <v>1272466.3975277194</v>
      </c>
      <c r="AB166" s="1235">
        <f t="shared" ref="AB166:BG166" si="59">SUM(AB158:AB160,AB162:AB163)</f>
        <v>1286477.0993021117</v>
      </c>
      <c r="AC166" s="1235">
        <f t="shared" si="59"/>
        <v>1297089.6194399165</v>
      </c>
      <c r="AD166" s="1235">
        <f t="shared" si="59"/>
        <v>1293211.2879915847</v>
      </c>
      <c r="AE166" s="1235">
        <f t="shared" si="59"/>
        <v>1352183.7349635274</v>
      </c>
      <c r="AF166" s="1235">
        <f t="shared" si="59"/>
        <v>1372739.4746454561</v>
      </c>
      <c r="AG166" s="1235">
        <f t="shared" si="59"/>
        <v>1385804.2173966183</v>
      </c>
      <c r="AH166" s="1235">
        <f t="shared" si="59"/>
        <v>1376938.6153393388</v>
      </c>
      <c r="AI166" s="1235">
        <f t="shared" si="59"/>
        <v>1328665.3974816722</v>
      </c>
      <c r="AJ166" s="1235">
        <f t="shared" si="59"/>
        <v>1352692.8643548924</v>
      </c>
      <c r="AK166" s="1235">
        <f t="shared" si="59"/>
        <v>1371681.5207080664</v>
      </c>
      <c r="AL166" s="1235">
        <f t="shared" si="59"/>
        <v>1346527.9706219626</v>
      </c>
      <c r="AM166" s="1235">
        <f t="shared" si="59"/>
        <v>1370726.6397164483</v>
      </c>
      <c r="AN166" s="1235">
        <f t="shared" si="59"/>
        <v>1377507.6317176044</v>
      </c>
      <c r="AO166" s="1235">
        <f t="shared" si="59"/>
        <v>1369428.5209785248</v>
      </c>
      <c r="AP166" s="1235">
        <f t="shared" si="59"/>
        <v>1376291.1844668498</v>
      </c>
      <c r="AQ166" s="1235">
        <f t="shared" si="59"/>
        <v>1353883.4671357956</v>
      </c>
      <c r="AR166" s="1235">
        <f t="shared" si="59"/>
        <v>1387963.9804328205</v>
      </c>
      <c r="AS166" s="1235">
        <f t="shared" si="59"/>
        <v>1314264.8712764175</v>
      </c>
      <c r="AT166" s="1235">
        <f t="shared" si="59"/>
        <v>1241567.9700401369</v>
      </c>
      <c r="AU166" s="1235">
        <f t="shared" si="59"/>
        <v>1293421.1691295663</v>
      </c>
      <c r="AV166" s="1235">
        <f t="shared" si="59"/>
        <v>1343014.8115548079</v>
      </c>
      <c r="AW166" s="1235">
        <f t="shared" si="59"/>
        <v>1384108.0365928595</v>
      </c>
      <c r="AX166" s="1235">
        <f t="shared" si="59"/>
        <v>1395361.3395137195</v>
      </c>
      <c r="AY166" s="1235">
        <f t="shared" si="59"/>
        <v>1344422.6447564242</v>
      </c>
      <c r="AZ166" s="1235">
        <f t="shared" si="59"/>
        <v>1305433.5232838043</v>
      </c>
      <c r="BA166" s="1235">
        <f t="shared" si="59"/>
        <v>1286660.1765645756</v>
      </c>
      <c r="BB166" s="1235">
        <f t="shared" si="59"/>
        <v>1271782.8630024502</v>
      </c>
      <c r="BC166" s="1235">
        <f t="shared" si="59"/>
        <v>1225402.7535523283</v>
      </c>
      <c r="BD166" s="1235">
        <f t="shared" si="59"/>
        <v>1189594.9170352865</v>
      </c>
      <c r="BE166" s="1235">
        <f t="shared" si="59"/>
        <v>1125303.8258598258</v>
      </c>
      <c r="BF166" s="1235">
        <f t="shared" si="59"/>
        <v>1146550.9636994712</v>
      </c>
      <c r="BG166" s="1640">
        <f t="shared" si="59"/>
        <v>1115878.371207719</v>
      </c>
      <c r="BH166" s="1648">
        <f t="shared" ref="BH166" si="60">SUM(BH158:BH160,BH162:BH163)</f>
        <v>1070939.4494006925</v>
      </c>
      <c r="BI166" s="1282"/>
      <c r="BJ166" s="98"/>
    </row>
    <row r="167" spans="1:62" ht="15" customHeight="1" thickBot="1">
      <c r="T167" s="99" t="s">
        <v>470</v>
      </c>
      <c r="U167" s="100"/>
      <c r="V167" s="1203"/>
      <c r="X167" s="99" t="s">
        <v>1002</v>
      </c>
      <c r="Y167" s="100"/>
      <c r="Z167" s="1203"/>
      <c r="AA167" s="1236">
        <f>SUM(AA158:AA163)</f>
        <v>1195820.2016505694</v>
      </c>
      <c r="AB167" s="1236">
        <f t="shared" ref="AB167:BG167" si="61">SUM(AB158:AB163)</f>
        <v>1203771.1068783842</v>
      </c>
      <c r="AC167" s="1236">
        <f t="shared" si="61"/>
        <v>1211430.5925342927</v>
      </c>
      <c r="AD167" s="1236">
        <f t="shared" si="61"/>
        <v>1205393.4239663158</v>
      </c>
      <c r="AE167" s="1236">
        <f t="shared" si="61"/>
        <v>1263530.7257782409</v>
      </c>
      <c r="AF167" s="1236">
        <f t="shared" si="61"/>
        <v>1284735.3169900093</v>
      </c>
      <c r="AG167" s="1236">
        <f t="shared" si="61"/>
        <v>1297158.5432039646</v>
      </c>
      <c r="AH167" s="1236">
        <f t="shared" si="61"/>
        <v>1286871.1599383967</v>
      </c>
      <c r="AI167" s="1236">
        <f t="shared" si="61"/>
        <v>1239354.6807887501</v>
      </c>
      <c r="AJ167" s="1236">
        <f t="shared" si="61"/>
        <v>1263534.1395169741</v>
      </c>
      <c r="AK167" s="1236">
        <f t="shared" si="61"/>
        <v>1280595.5556381536</v>
      </c>
      <c r="AL167" s="1236">
        <f t="shared" si="61"/>
        <v>1254387.4701885933</v>
      </c>
      <c r="AM167" s="1236">
        <f t="shared" si="61"/>
        <v>1276990.0228475109</v>
      </c>
      <c r="AN167" s="1236">
        <f t="shared" si="61"/>
        <v>1273262.7606455989</v>
      </c>
      <c r="AO167" s="1236">
        <f t="shared" si="61"/>
        <v>1267311.0462758169</v>
      </c>
      <c r="AP167" s="1236">
        <f t="shared" si="61"/>
        <v>1278491.9643478184</v>
      </c>
      <c r="AQ167" s="1236">
        <f t="shared" si="61"/>
        <v>1262321.5015479594</v>
      </c>
      <c r="AR167" s="1236">
        <f t="shared" si="61"/>
        <v>1301001.6882861222</v>
      </c>
      <c r="AS167" s="1236">
        <f t="shared" si="61"/>
        <v>1237231.9101621138</v>
      </c>
      <c r="AT167" s="1236">
        <f t="shared" si="61"/>
        <v>1166749.4299909107</v>
      </c>
      <c r="AU167" s="1236">
        <f t="shared" si="61"/>
        <v>1214922.2345238291</v>
      </c>
      <c r="AV167" s="1236">
        <f t="shared" si="61"/>
        <v>1265336.4866722606</v>
      </c>
      <c r="AW167" s="1236">
        <f t="shared" si="61"/>
        <v>1302515.8113547883</v>
      </c>
      <c r="AX167" s="1236">
        <f t="shared" si="61"/>
        <v>1320277.6592492096</v>
      </c>
      <c r="AY167" s="1236">
        <f t="shared" si="61"/>
        <v>1275072.0971156845</v>
      </c>
      <c r="AZ167" s="1236">
        <f t="shared" si="61"/>
        <v>1241577.407838518</v>
      </c>
      <c r="BA167" s="1236">
        <f t="shared" si="61"/>
        <v>1227406.723349059</v>
      </c>
      <c r="BB167" s="1236">
        <f t="shared" si="61"/>
        <v>1209304.8692895581</v>
      </c>
      <c r="BC167" s="1236">
        <f t="shared" si="61"/>
        <v>1163479.9433555673</v>
      </c>
      <c r="BD167" s="1236">
        <f t="shared" si="61"/>
        <v>1133059.26931406</v>
      </c>
      <c r="BE167" s="1236">
        <f t="shared" si="61"/>
        <v>1066843.7959711512</v>
      </c>
      <c r="BF167" s="1236">
        <f t="shared" si="61"/>
        <v>1089026.2554265955</v>
      </c>
      <c r="BG167" s="1641">
        <f t="shared" si="61"/>
        <v>1063926.6066146116</v>
      </c>
      <c r="BH167" s="1649">
        <f t="shared" ref="BH167" si="62">SUM(BH158:BH163)</f>
        <v>1020738.6252365157</v>
      </c>
      <c r="BI167" s="1283"/>
      <c r="BJ167" s="102"/>
    </row>
    <row r="170" spans="1:62" s="114" customFormat="1" ht="20.25">
      <c r="T170" s="1585" t="s">
        <v>780</v>
      </c>
      <c r="X170" s="2101" t="s">
        <v>874</v>
      </c>
      <c r="Y170" s="118"/>
      <c r="Z170" s="118"/>
    </row>
    <row r="171" spans="1:62" s="116" customFormat="1" ht="20.25">
      <c r="A171" s="115"/>
      <c r="T171" s="1586" t="s">
        <v>781</v>
      </c>
      <c r="U171" s="115"/>
      <c r="X171" s="23" t="s">
        <v>869</v>
      </c>
      <c r="Y171" s="115"/>
      <c r="Z171" s="115"/>
    </row>
    <row r="172" spans="1:62" s="116" customFormat="1" ht="24" thickBot="1">
      <c r="A172" s="115"/>
      <c r="T172" s="738" t="s">
        <v>782</v>
      </c>
      <c r="U172" s="115"/>
      <c r="X172" s="738" t="s">
        <v>782</v>
      </c>
      <c r="AJ172" s="117"/>
      <c r="AK172" s="117"/>
      <c r="AR172" s="117"/>
      <c r="AU172" s="117"/>
      <c r="AV172" s="117"/>
    </row>
    <row r="173" spans="1:62" s="116" customFormat="1" ht="15.75" thickBot="1">
      <c r="A173" s="115"/>
      <c r="T173" s="2214" t="s">
        <v>1021</v>
      </c>
      <c r="U173" s="1134"/>
      <c r="V173" s="950"/>
      <c r="X173" s="33" t="s">
        <v>1022</v>
      </c>
      <c r="Y173" s="2093"/>
      <c r="Z173" s="2094"/>
      <c r="AA173" s="1587">
        <v>1990</v>
      </c>
      <c r="AB173" s="1211">
        <f t="shared" ref="AB173:BH173" si="63">AA173+1</f>
        <v>1991</v>
      </c>
      <c r="AC173" s="1211">
        <f t="shared" si="63"/>
        <v>1992</v>
      </c>
      <c r="AD173" s="1211">
        <f t="shared" si="63"/>
        <v>1993</v>
      </c>
      <c r="AE173" s="1211">
        <f t="shared" si="63"/>
        <v>1994</v>
      </c>
      <c r="AF173" s="1211">
        <f t="shared" si="63"/>
        <v>1995</v>
      </c>
      <c r="AG173" s="1211">
        <f t="shared" si="63"/>
        <v>1996</v>
      </c>
      <c r="AH173" s="1211">
        <f t="shared" si="63"/>
        <v>1997</v>
      </c>
      <c r="AI173" s="1211">
        <f t="shared" si="63"/>
        <v>1998</v>
      </c>
      <c r="AJ173" s="1211">
        <f t="shared" si="63"/>
        <v>1999</v>
      </c>
      <c r="AK173" s="1211">
        <f t="shared" si="63"/>
        <v>2000</v>
      </c>
      <c r="AL173" s="1211">
        <f t="shared" si="63"/>
        <v>2001</v>
      </c>
      <c r="AM173" s="1211">
        <f t="shared" si="63"/>
        <v>2002</v>
      </c>
      <c r="AN173" s="1211">
        <f t="shared" si="63"/>
        <v>2003</v>
      </c>
      <c r="AO173" s="1211">
        <f t="shared" si="63"/>
        <v>2004</v>
      </c>
      <c r="AP173" s="1211">
        <f t="shared" si="63"/>
        <v>2005</v>
      </c>
      <c r="AQ173" s="1211">
        <f t="shared" si="63"/>
        <v>2006</v>
      </c>
      <c r="AR173" s="1211">
        <f t="shared" si="63"/>
        <v>2007</v>
      </c>
      <c r="AS173" s="1211">
        <f t="shared" si="63"/>
        <v>2008</v>
      </c>
      <c r="AT173" s="1211">
        <f t="shared" si="63"/>
        <v>2009</v>
      </c>
      <c r="AU173" s="1211">
        <f t="shared" si="63"/>
        <v>2010</v>
      </c>
      <c r="AV173" s="1211">
        <f t="shared" si="63"/>
        <v>2011</v>
      </c>
      <c r="AW173" s="1211">
        <f t="shared" si="63"/>
        <v>2012</v>
      </c>
      <c r="AX173" s="1211">
        <f t="shared" si="63"/>
        <v>2013</v>
      </c>
      <c r="AY173" s="1211">
        <f t="shared" si="63"/>
        <v>2014</v>
      </c>
      <c r="AZ173" s="1211">
        <f t="shared" si="63"/>
        <v>2015</v>
      </c>
      <c r="BA173" s="1211">
        <f t="shared" si="63"/>
        <v>2016</v>
      </c>
      <c r="BB173" s="1211">
        <f t="shared" si="63"/>
        <v>2017</v>
      </c>
      <c r="BC173" s="1211">
        <f t="shared" si="63"/>
        <v>2018</v>
      </c>
      <c r="BD173" s="1211">
        <f t="shared" si="63"/>
        <v>2019</v>
      </c>
      <c r="BE173" s="1211">
        <f t="shared" si="63"/>
        <v>2020</v>
      </c>
      <c r="BF173" s="1211">
        <f t="shared" si="63"/>
        <v>2021</v>
      </c>
      <c r="BG173" s="1471">
        <f t="shared" si="63"/>
        <v>2022</v>
      </c>
      <c r="BH173" s="1212">
        <f t="shared" si="63"/>
        <v>2023</v>
      </c>
      <c r="BI173" s="1260" t="s">
        <v>18</v>
      </c>
      <c r="BJ173" s="37" t="s">
        <v>2</v>
      </c>
    </row>
    <row r="174" spans="1:62" s="114" customFormat="1" ht="18" customHeight="1">
      <c r="A174" s="118"/>
      <c r="T174" s="1588" t="s">
        <v>448</v>
      </c>
      <c r="U174" s="1589"/>
      <c r="V174" s="1590"/>
      <c r="X174" s="2102" t="s">
        <v>870</v>
      </c>
      <c r="Y174" s="2103"/>
      <c r="Z174" s="2104"/>
      <c r="AA174" s="1591">
        <v>13290.850109814339</v>
      </c>
      <c r="AB174" s="1592">
        <v>14026.26652675876</v>
      </c>
      <c r="AC174" s="1592">
        <v>14326.198002534244</v>
      </c>
      <c r="AD174" s="1592">
        <v>13962.849571167542</v>
      </c>
      <c r="AE174" s="1592">
        <v>15182.466110365995</v>
      </c>
      <c r="AF174" s="1592">
        <v>17053.262604536456</v>
      </c>
      <c r="AG174" s="1592">
        <v>18583.868364438069</v>
      </c>
      <c r="AH174" s="1592">
        <v>19281.656911387967</v>
      </c>
      <c r="AI174" s="1592">
        <v>20155.516886150108</v>
      </c>
      <c r="AJ174" s="1592">
        <v>19727.154926395149</v>
      </c>
      <c r="AK174" s="1592">
        <v>19693.039969980106</v>
      </c>
      <c r="AL174" s="1592">
        <v>18865.453114834254</v>
      </c>
      <c r="AM174" s="1592">
        <v>21312.120021342762</v>
      </c>
      <c r="AN174" s="1592">
        <v>20544.579189966611</v>
      </c>
      <c r="AO174" s="1592">
        <v>21353.316003247612</v>
      </c>
      <c r="AP174" s="1592">
        <v>21500.568299464536</v>
      </c>
      <c r="AQ174" s="1592">
        <v>20118.295623352435</v>
      </c>
      <c r="AR174" s="1592">
        <v>18499.903330366575</v>
      </c>
      <c r="AS174" s="1592">
        <v>17652.838264152517</v>
      </c>
      <c r="AT174" s="1592">
        <v>15491.069678742881</v>
      </c>
      <c r="AU174" s="1592">
        <v>16420.767548342625</v>
      </c>
      <c r="AV174" s="1592">
        <v>18390.174833241261</v>
      </c>
      <c r="AW174" s="1592">
        <v>19287.433846549611</v>
      </c>
      <c r="AX174" s="1592">
        <v>19644.728009419876</v>
      </c>
      <c r="AY174" s="1592">
        <v>19167.037249259181</v>
      </c>
      <c r="AZ174" s="1592">
        <v>19282.20131902882</v>
      </c>
      <c r="BA174" s="1592">
        <v>20202.046267259328</v>
      </c>
      <c r="BB174" s="1592">
        <v>21214.89377635056</v>
      </c>
      <c r="BC174" s="1592">
        <v>21829.482474853714</v>
      </c>
      <c r="BD174" s="1592">
        <v>21871.737249802423</v>
      </c>
      <c r="BE174" s="1592">
        <v>8597.6656714670098</v>
      </c>
      <c r="BF174" s="1592">
        <v>12004.177652875691</v>
      </c>
      <c r="BG174" s="1606">
        <v>14742.992444611898</v>
      </c>
      <c r="BH174" s="1593">
        <v>22061.641081074446</v>
      </c>
      <c r="BI174" s="1592"/>
      <c r="BJ174" s="1593"/>
    </row>
    <row r="175" spans="1:62" s="114" customFormat="1" ht="18" customHeight="1" thickBot="1">
      <c r="A175" s="118"/>
      <c r="T175" s="1594" t="s">
        <v>449</v>
      </c>
      <c r="U175" s="1595"/>
      <c r="V175" s="1596"/>
      <c r="X175" s="2105" t="s">
        <v>871</v>
      </c>
      <c r="Y175" s="1595"/>
      <c r="Z175" s="1596"/>
      <c r="AA175" s="1597">
        <v>17630.349169975671</v>
      </c>
      <c r="AB175" s="1598">
        <v>18658.693946962867</v>
      </c>
      <c r="AC175" s="1598">
        <v>18721.978987193354</v>
      </c>
      <c r="AD175" s="1598">
        <v>21053.583245850332</v>
      </c>
      <c r="AE175" s="1598">
        <v>21011.818725731187</v>
      </c>
      <c r="AF175" s="1598">
        <v>21201.943339484882</v>
      </c>
      <c r="AG175" s="1598">
        <v>12524.135784910333</v>
      </c>
      <c r="AH175" s="1598">
        <v>16307.469259582107</v>
      </c>
      <c r="AI175" s="1598">
        <v>17319.229484871754</v>
      </c>
      <c r="AJ175" s="1598">
        <v>16415.659000079209</v>
      </c>
      <c r="AK175" s="1598">
        <v>16896.77827733802</v>
      </c>
      <c r="AL175" s="1598">
        <v>14612.155883370011</v>
      </c>
      <c r="AM175" s="1598">
        <v>15273.264816128129</v>
      </c>
      <c r="AN175" s="1598">
        <v>16842.952186007431</v>
      </c>
      <c r="AO175" s="1598">
        <v>17576.845531445273</v>
      </c>
      <c r="AP175" s="1598">
        <v>19739.898402395582</v>
      </c>
      <c r="AQ175" s="1598">
        <v>18600.433123981602</v>
      </c>
      <c r="AR175" s="1598">
        <v>18471.498708572897</v>
      </c>
      <c r="AS175" s="1598">
        <v>16906.782276678685</v>
      </c>
      <c r="AT175" s="1598">
        <v>15007.449484261788</v>
      </c>
      <c r="AU175" s="1598">
        <v>14579.533347786739</v>
      </c>
      <c r="AV175" s="1598">
        <v>12972.192988726152</v>
      </c>
      <c r="AW175" s="1598">
        <v>13014.483399419205</v>
      </c>
      <c r="AX175" s="1598">
        <v>13620.552873362707</v>
      </c>
      <c r="AY175" s="1598">
        <v>12799.351301771481</v>
      </c>
      <c r="AZ175" s="1598">
        <v>14489.850956067026</v>
      </c>
      <c r="BA175" s="1598">
        <v>15095.194370871537</v>
      </c>
      <c r="BB175" s="1598">
        <v>14178.119137475003</v>
      </c>
      <c r="BC175" s="1598">
        <v>14953.368355307555</v>
      </c>
      <c r="BD175" s="1598">
        <v>15020.450116232483</v>
      </c>
      <c r="BE175" s="1598">
        <v>16358.044947309392</v>
      </c>
      <c r="BF175" s="1598">
        <v>16272.079580099124</v>
      </c>
      <c r="BG175" s="1607">
        <v>15936.707157087481</v>
      </c>
      <c r="BH175" s="1599">
        <v>14652.3921718559</v>
      </c>
      <c r="BI175" s="1598"/>
      <c r="BJ175" s="1599"/>
    </row>
    <row r="176" spans="1:62" s="114" customFormat="1" ht="18" customHeight="1" thickTop="1" thickBot="1">
      <c r="A176" s="118"/>
      <c r="T176" s="1600" t="s">
        <v>29</v>
      </c>
      <c r="U176" s="1601"/>
      <c r="V176" s="1602"/>
      <c r="X176" s="2106" t="s">
        <v>872</v>
      </c>
      <c r="Y176" s="1601"/>
      <c r="Z176" s="1602"/>
      <c r="AA176" s="1603">
        <f>SUM(AA174:AA175)</f>
        <v>30921.199279790009</v>
      </c>
      <c r="AB176" s="1604">
        <f t="shared" ref="AB176:BG176" si="64">SUM(AB174:AB175)</f>
        <v>32684.960473721629</v>
      </c>
      <c r="AC176" s="1604">
        <f t="shared" si="64"/>
        <v>33048.176989727595</v>
      </c>
      <c r="AD176" s="1604">
        <f t="shared" si="64"/>
        <v>35016.432817017878</v>
      </c>
      <c r="AE176" s="1604">
        <f t="shared" si="64"/>
        <v>36194.284836097184</v>
      </c>
      <c r="AF176" s="1604">
        <f t="shared" si="64"/>
        <v>38255.205944021334</v>
      </c>
      <c r="AG176" s="1604">
        <f t="shared" si="64"/>
        <v>31108.004149348402</v>
      </c>
      <c r="AH176" s="1604">
        <f t="shared" si="64"/>
        <v>35589.126170970078</v>
      </c>
      <c r="AI176" s="1604">
        <f t="shared" si="64"/>
        <v>37474.746371021858</v>
      </c>
      <c r="AJ176" s="1604">
        <f t="shared" si="64"/>
        <v>36142.813926474359</v>
      </c>
      <c r="AK176" s="1604">
        <f t="shared" si="64"/>
        <v>36589.818247318122</v>
      </c>
      <c r="AL176" s="1604">
        <f t="shared" si="64"/>
        <v>33477.608998204261</v>
      </c>
      <c r="AM176" s="1604">
        <f t="shared" si="64"/>
        <v>36585.38483747089</v>
      </c>
      <c r="AN176" s="1604">
        <f t="shared" si="64"/>
        <v>37387.531375974038</v>
      </c>
      <c r="AO176" s="1604">
        <f t="shared" si="64"/>
        <v>38930.161534692888</v>
      </c>
      <c r="AP176" s="1604">
        <f t="shared" si="64"/>
        <v>41240.466701860118</v>
      </c>
      <c r="AQ176" s="1604">
        <f t="shared" si="64"/>
        <v>38718.72874733404</v>
      </c>
      <c r="AR176" s="1604">
        <f t="shared" si="64"/>
        <v>36971.402038939472</v>
      </c>
      <c r="AS176" s="1604">
        <f t="shared" si="64"/>
        <v>34559.620540831202</v>
      </c>
      <c r="AT176" s="1604">
        <f t="shared" si="64"/>
        <v>30498.519163004668</v>
      </c>
      <c r="AU176" s="1604">
        <f t="shared" si="64"/>
        <v>31000.300896129364</v>
      </c>
      <c r="AV176" s="1604">
        <f t="shared" si="64"/>
        <v>31362.367821967411</v>
      </c>
      <c r="AW176" s="1604">
        <f t="shared" si="64"/>
        <v>32301.917245968816</v>
      </c>
      <c r="AX176" s="1604">
        <f t="shared" si="64"/>
        <v>33265.280882782579</v>
      </c>
      <c r="AY176" s="1604">
        <f t="shared" si="64"/>
        <v>31966.388551030665</v>
      </c>
      <c r="AZ176" s="1604">
        <f t="shared" si="64"/>
        <v>33772.052275095848</v>
      </c>
      <c r="BA176" s="1604">
        <f t="shared" si="64"/>
        <v>35297.240638130868</v>
      </c>
      <c r="BB176" s="1604">
        <f t="shared" si="64"/>
        <v>35393.012913825565</v>
      </c>
      <c r="BC176" s="1604">
        <f>SUM(BC174:BC175)</f>
        <v>36782.850830161267</v>
      </c>
      <c r="BD176" s="1604">
        <f>SUM(BD174:BD175)</f>
        <v>36892.187366034908</v>
      </c>
      <c r="BE176" s="1604">
        <f t="shared" si="64"/>
        <v>24955.7106187764</v>
      </c>
      <c r="BF176" s="1604">
        <f t="shared" si="64"/>
        <v>28276.257232974815</v>
      </c>
      <c r="BG176" s="1608">
        <f t="shared" si="64"/>
        <v>30679.69960169938</v>
      </c>
      <c r="BH176" s="1605">
        <f t="shared" ref="BH176" si="65">SUM(BH174:BH175)</f>
        <v>36714.033252930341</v>
      </c>
      <c r="BI176" s="1604"/>
      <c r="BJ176" s="1605"/>
    </row>
    <row r="177" spans="1:62" s="118" customFormat="1" ht="18" customHeight="1" thickBot="1">
      <c r="X177" s="115"/>
      <c r="AA177" s="1685"/>
      <c r="AB177" s="1685"/>
      <c r="AC177" s="1685"/>
      <c r="AD177" s="1685"/>
      <c r="AE177" s="1685"/>
      <c r="AF177" s="1685"/>
      <c r="AG177" s="1685"/>
      <c r="AH177" s="1685"/>
      <c r="AI177" s="1685"/>
      <c r="AJ177" s="1685"/>
      <c r="AK177" s="1685"/>
      <c r="AL177" s="1685"/>
      <c r="AM177" s="1685"/>
      <c r="AN177" s="1685"/>
      <c r="AO177" s="1685"/>
      <c r="AP177" s="1685"/>
      <c r="AQ177" s="1685"/>
      <c r="AR177" s="1685"/>
      <c r="AS177" s="1685"/>
      <c r="AT177" s="1685"/>
      <c r="AU177" s="1685"/>
      <c r="AV177" s="1685"/>
      <c r="AW177" s="1685"/>
      <c r="AX177" s="1685"/>
      <c r="AY177" s="1685"/>
      <c r="AZ177" s="1685"/>
      <c r="BA177" s="1685"/>
      <c r="BB177" s="1685"/>
      <c r="BC177" s="1685"/>
      <c r="BD177" s="1685"/>
      <c r="BE177" s="1685"/>
      <c r="BF177" s="1685"/>
      <c r="BG177" s="1685"/>
      <c r="BH177" s="1685"/>
      <c r="BI177" s="1685"/>
      <c r="BJ177" s="1685"/>
    </row>
    <row r="178" spans="1:62" s="116" customFormat="1" ht="18" customHeight="1">
      <c r="A178" s="115"/>
      <c r="T178" s="1686" t="s">
        <v>810</v>
      </c>
      <c r="U178" s="1687"/>
      <c r="V178" s="1688"/>
      <c r="X178" s="1686" t="s">
        <v>1003</v>
      </c>
      <c r="Y178" s="1687"/>
      <c r="Z178" s="1688"/>
      <c r="AA178" s="1697">
        <f>'1.Summary'!AA15*1000</f>
        <v>1272466.3975277191</v>
      </c>
      <c r="AB178" s="1689">
        <f>'1.Summary'!AB15*1000</f>
        <v>1286477.0993021121</v>
      </c>
      <c r="AC178" s="1689">
        <f>'1.Summary'!AC15*1000</f>
        <v>1297089.6194399167</v>
      </c>
      <c r="AD178" s="1689">
        <f>'1.Summary'!AD15*1000</f>
        <v>1293211.287991585</v>
      </c>
      <c r="AE178" s="1689">
        <f>'1.Summary'!AE15*1000</f>
        <v>1352183.7349635276</v>
      </c>
      <c r="AF178" s="1689">
        <f>'1.Summary'!AF15*1000</f>
        <v>1372739.4746454563</v>
      </c>
      <c r="AG178" s="1689">
        <f>'1.Summary'!AG15*1000</f>
        <v>1385804.2173966188</v>
      </c>
      <c r="AH178" s="1689">
        <f>'1.Summary'!AH15*1000</f>
        <v>1376938.6153393388</v>
      </c>
      <c r="AI178" s="1689">
        <f>'1.Summary'!AI15*1000</f>
        <v>1328665.3974816727</v>
      </c>
      <c r="AJ178" s="1689">
        <f>'1.Summary'!AJ15*1000</f>
        <v>1352692.8643548922</v>
      </c>
      <c r="AK178" s="1689">
        <f>'1.Summary'!AK15*1000</f>
        <v>1371681.5207080664</v>
      </c>
      <c r="AL178" s="1689">
        <f>'1.Summary'!AL15*1000</f>
        <v>1346527.9706219623</v>
      </c>
      <c r="AM178" s="1689">
        <f>'1.Summary'!AM15*1000</f>
        <v>1370726.6397164483</v>
      </c>
      <c r="AN178" s="1689">
        <f>'1.Summary'!AN15*1000</f>
        <v>1377507.6317176041</v>
      </c>
      <c r="AO178" s="1689">
        <f>'1.Summary'!AO15*1000</f>
        <v>1369428.520978525</v>
      </c>
      <c r="AP178" s="1689">
        <f>'1.Summary'!AP15*1000</f>
        <v>1376291.1844668495</v>
      </c>
      <c r="AQ178" s="1689">
        <f>'1.Summary'!AQ15*1000</f>
        <v>1353883.4671357956</v>
      </c>
      <c r="AR178" s="1689">
        <f>'1.Summary'!AR15*1000</f>
        <v>1387963.9804328205</v>
      </c>
      <c r="AS178" s="1689">
        <f>'1.Summary'!AS15*1000</f>
        <v>1314264.8712764175</v>
      </c>
      <c r="AT178" s="1689">
        <f>'1.Summary'!AT15*1000</f>
        <v>1241567.9700401374</v>
      </c>
      <c r="AU178" s="1689">
        <f>'1.Summary'!AU15*1000</f>
        <v>1293421.1691295658</v>
      </c>
      <c r="AV178" s="1689">
        <f>'1.Summary'!AV15*1000</f>
        <v>1343014.8115548079</v>
      </c>
      <c r="AW178" s="1689">
        <f>'1.Summary'!AW15*1000</f>
        <v>1384108.0365928593</v>
      </c>
      <c r="AX178" s="1689">
        <f>'1.Summary'!AX15*1000</f>
        <v>1395361.3395137198</v>
      </c>
      <c r="AY178" s="1689">
        <f>'1.Summary'!AY15*1000</f>
        <v>1344422.6447564233</v>
      </c>
      <c r="AZ178" s="1689">
        <f>'1.Summary'!AZ15*1000</f>
        <v>1305433.5232838038</v>
      </c>
      <c r="BA178" s="1689">
        <f>'1.Summary'!BA15*1000</f>
        <v>1286660.1765645763</v>
      </c>
      <c r="BB178" s="1689">
        <f>'1.Summary'!BB15*1000</f>
        <v>1271782.8630024502</v>
      </c>
      <c r="BC178" s="1689">
        <f>'1.Summary'!BC15*1000</f>
        <v>1225402.7535523279</v>
      </c>
      <c r="BD178" s="1689">
        <f>'1.Summary'!BD15*1000</f>
        <v>1189594.917035287</v>
      </c>
      <c r="BE178" s="1689">
        <f>'1.Summary'!BE15*1000</f>
        <v>1125303.8258598254</v>
      </c>
      <c r="BF178" s="1689">
        <f>'1.Summary'!BF15*1000</f>
        <v>1146550.9636994712</v>
      </c>
      <c r="BG178" s="1698">
        <f>'1.Summary'!BG15*1000</f>
        <v>1115878.3712077192</v>
      </c>
      <c r="BH178" s="1690">
        <f>'1.Summary'!BH15*1000</f>
        <v>1070939.4494006925</v>
      </c>
      <c r="BI178" s="1703"/>
      <c r="BJ178" s="1700"/>
    </row>
    <row r="179" spans="1:62" s="116" customFormat="1" ht="18" customHeight="1" thickBot="1">
      <c r="A179" s="115"/>
      <c r="T179" s="1691" t="s">
        <v>445</v>
      </c>
      <c r="U179" s="1692"/>
      <c r="V179" s="1693"/>
      <c r="X179" s="1691" t="s">
        <v>873</v>
      </c>
      <c r="Y179" s="1692"/>
      <c r="Z179" s="1693"/>
      <c r="AA179" s="1694">
        <f>AA176/AA178</f>
        <v>2.4300208901285685E-2</v>
      </c>
      <c r="AB179" s="1695">
        <f t="shared" ref="AB179:BH179" si="66">AB176/AB178</f>
        <v>2.5406562224428681E-2</v>
      </c>
      <c r="AC179" s="1695">
        <f t="shared" si="66"/>
        <v>2.5478715190086709E-2</v>
      </c>
      <c r="AD179" s="1695">
        <f t="shared" si="66"/>
        <v>2.7077116587344335E-2</v>
      </c>
      <c r="AE179" s="1695">
        <f t="shared" si="66"/>
        <v>2.6767283099344077E-2</v>
      </c>
      <c r="AF179" s="1695">
        <f t="shared" si="66"/>
        <v>2.7867783108591442E-2</v>
      </c>
      <c r="AG179" s="1695">
        <f t="shared" si="66"/>
        <v>2.2447618327925217E-2</v>
      </c>
      <c r="AH179" s="1695">
        <f t="shared" si="66"/>
        <v>2.584655973367363E-2</v>
      </c>
      <c r="AI179" s="1695">
        <f t="shared" si="66"/>
        <v>2.8204803438134828E-2</v>
      </c>
      <c r="AJ179" s="1695">
        <f t="shared" si="66"/>
        <v>2.6719157673468691E-2</v>
      </c>
      <c r="AK179" s="1695">
        <f t="shared" si="66"/>
        <v>2.6675155781372882E-2</v>
      </c>
      <c r="AL179" s="1695">
        <f t="shared" si="66"/>
        <v>2.4862171249766855E-2</v>
      </c>
      <c r="AM179" s="1695">
        <f t="shared" si="66"/>
        <v>2.6690503983375583E-2</v>
      </c>
      <c r="AN179" s="1695">
        <f t="shared" si="66"/>
        <v>2.7141433205241702E-2</v>
      </c>
      <c r="AO179" s="1695">
        <f t="shared" si="66"/>
        <v>2.842803471544126E-2</v>
      </c>
      <c r="AP179" s="1695">
        <f t="shared" si="66"/>
        <v>2.9964928328619595E-2</v>
      </c>
      <c r="AQ179" s="1695">
        <f t="shared" si="66"/>
        <v>2.8598272810912845E-2</v>
      </c>
      <c r="AR179" s="1695">
        <f t="shared" si="66"/>
        <v>2.6637148052941814E-2</v>
      </c>
      <c r="AS179" s="1695">
        <f t="shared" si="66"/>
        <v>2.6295780474803992E-2</v>
      </c>
      <c r="AT179" s="1695">
        <f t="shared" si="66"/>
        <v>2.4564518334037493E-2</v>
      </c>
      <c r="AU179" s="1695">
        <f t="shared" si="66"/>
        <v>2.3967677069172796E-2</v>
      </c>
      <c r="AV179" s="1695">
        <f t="shared" si="66"/>
        <v>2.3352212910935217E-2</v>
      </c>
      <c r="AW179" s="1695">
        <f t="shared" si="66"/>
        <v>2.3337713814221967E-2</v>
      </c>
      <c r="AX179" s="1695">
        <f t="shared" si="66"/>
        <v>2.3839904360812701E-2</v>
      </c>
      <c r="AY179" s="1695">
        <f t="shared" si="66"/>
        <v>2.3777038177471489E-2</v>
      </c>
      <c r="AZ179" s="1695">
        <f t="shared" si="66"/>
        <v>2.5870373077399315E-2</v>
      </c>
      <c r="BA179" s="1695">
        <f t="shared" si="66"/>
        <v>2.7433226955368765E-2</v>
      </c>
      <c r="BB179" s="1695">
        <f t="shared" si="66"/>
        <v>2.7829446317800696E-2</v>
      </c>
      <c r="BC179" s="1695">
        <f t="shared" si="66"/>
        <v>3.0016948079748661E-2</v>
      </c>
      <c r="BD179" s="1695">
        <f t="shared" si="66"/>
        <v>3.1012394923456598E-2</v>
      </c>
      <c r="BE179" s="1695">
        <f t="shared" si="66"/>
        <v>2.2176864634498306E-2</v>
      </c>
      <c r="BF179" s="1695">
        <f t="shared" si="66"/>
        <v>2.4662015146486294E-2</v>
      </c>
      <c r="BG179" s="1699">
        <f t="shared" si="66"/>
        <v>2.7493766698331673E-2</v>
      </c>
      <c r="BH179" s="1696">
        <f t="shared" si="66"/>
        <v>3.4282081282443977E-2</v>
      </c>
      <c r="BI179" s="1694"/>
      <c r="BJ179" s="1701"/>
    </row>
    <row r="180" spans="1:62" s="116" customFormat="1" ht="33" customHeight="1">
      <c r="A180" s="115"/>
      <c r="T180" s="2369" t="s">
        <v>474</v>
      </c>
      <c r="U180" s="2370"/>
      <c r="V180" s="2370"/>
      <c r="X180" s="2371" t="s">
        <v>446</v>
      </c>
      <c r="Y180" s="2371"/>
      <c r="Z180" s="2371"/>
    </row>
    <row r="181" spans="1:62" s="116" customFormat="1">
      <c r="A181" s="115"/>
      <c r="Y181" s="115"/>
    </row>
  </sheetData>
  <mergeCells count="21">
    <mergeCell ref="T180:V180"/>
    <mergeCell ref="X180:Z180"/>
    <mergeCell ref="T88:V88"/>
    <mergeCell ref="X88:Z88"/>
    <mergeCell ref="U116:W116"/>
    <mergeCell ref="X116:Z116"/>
    <mergeCell ref="U117:W117"/>
    <mergeCell ref="X117:Z117"/>
    <mergeCell ref="T58:V58"/>
    <mergeCell ref="X58:Z58"/>
    <mergeCell ref="T59:V59"/>
    <mergeCell ref="X59:Z59"/>
    <mergeCell ref="T87:V87"/>
    <mergeCell ref="X87:Z87"/>
    <mergeCell ref="T57:V57"/>
    <mergeCell ref="X57:Z57"/>
    <mergeCell ref="T1:V1"/>
    <mergeCell ref="X1:Z1"/>
    <mergeCell ref="Y49:Z49"/>
    <mergeCell ref="T56:V56"/>
    <mergeCell ref="X56:Z56"/>
  </mergeCells>
  <phoneticPr fontId="10"/>
  <pageMargins left="0.7" right="0.7" top="0.75" bottom="0.75" header="0.3" footer="0.3"/>
  <pageSetup paperSize="9" orientation="portrait" verticalDpi="0" r:id="rId1"/>
  <ignoredErrors>
    <ignoredError sqref="AA12:BH12 AA48:BH48 AA176"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85"/>
  <sheetViews>
    <sheetView zoomScaleNormal="100" workbookViewId="0"/>
  </sheetViews>
  <sheetFormatPr defaultColWidth="9" defaultRowHeight="15"/>
  <cols>
    <col min="1" max="1" width="2.875" style="891" customWidth="1"/>
    <col min="2" max="2" width="3.5" style="905" customWidth="1"/>
    <col min="3" max="3" width="8.125" style="891" customWidth="1"/>
    <col min="4" max="4" width="20" style="891" customWidth="1"/>
    <col min="5" max="7" width="10.125" style="891" customWidth="1"/>
    <col min="8" max="8" width="9" style="891" customWidth="1"/>
    <col min="9" max="15" width="9" style="891"/>
    <col min="16" max="17" width="9" style="890"/>
    <col min="18" max="18" width="1.625" style="1386" customWidth="1"/>
    <col min="19" max="19" width="4.125" style="891" customWidth="1"/>
    <col min="20" max="20" width="8.125" style="891" customWidth="1"/>
    <col min="21" max="21" width="18.375" style="891" customWidth="1"/>
    <col min="22" max="35" width="9" style="891"/>
    <col min="36" max="16384" width="9" style="890"/>
  </cols>
  <sheetData>
    <row r="1" spans="1:35" s="887" customFormat="1" ht="9" customHeight="1">
      <c r="A1" s="888"/>
      <c r="B1" s="900"/>
      <c r="C1" s="888"/>
      <c r="D1" s="888"/>
      <c r="E1" s="888"/>
      <c r="F1" s="888"/>
      <c r="G1" s="888"/>
      <c r="H1" s="888"/>
      <c r="I1" s="888"/>
      <c r="J1" s="888"/>
      <c r="K1" s="888"/>
      <c r="L1" s="888"/>
      <c r="M1" s="888"/>
      <c r="N1" s="888"/>
      <c r="O1" s="888"/>
      <c r="R1" s="1385"/>
      <c r="S1" s="888"/>
      <c r="T1" s="888"/>
      <c r="U1" s="888"/>
      <c r="V1" s="888"/>
      <c r="W1" s="888"/>
      <c r="X1" s="888"/>
      <c r="Y1" s="888"/>
      <c r="Z1" s="888"/>
      <c r="AA1" s="888"/>
      <c r="AB1" s="888"/>
      <c r="AC1" s="888"/>
      <c r="AD1" s="888"/>
      <c r="AE1" s="888"/>
      <c r="AF1" s="888"/>
      <c r="AG1" s="888"/>
      <c r="AH1" s="888"/>
      <c r="AI1" s="888"/>
    </row>
    <row r="2" spans="1:35" s="887" customFormat="1" ht="6" customHeight="1">
      <c r="A2" s="888"/>
      <c r="B2" s="900"/>
      <c r="C2" s="888"/>
      <c r="D2" s="888"/>
      <c r="E2" s="888"/>
      <c r="F2" s="888"/>
      <c r="G2" s="888"/>
      <c r="H2" s="888"/>
      <c r="I2" s="888"/>
      <c r="J2" s="888"/>
      <c r="K2" s="888"/>
      <c r="L2" s="888"/>
      <c r="M2" s="888"/>
      <c r="N2" s="888"/>
      <c r="O2" s="888"/>
      <c r="R2" s="1385"/>
      <c r="S2" s="888"/>
      <c r="T2" s="888"/>
      <c r="U2" s="888"/>
      <c r="V2" s="888"/>
      <c r="W2" s="888"/>
      <c r="X2" s="888"/>
      <c r="Y2" s="888"/>
      <c r="Z2" s="888"/>
      <c r="AA2" s="888"/>
      <c r="AB2" s="888"/>
      <c r="AC2" s="888"/>
      <c r="AD2" s="888"/>
      <c r="AE2" s="888"/>
      <c r="AF2" s="888"/>
      <c r="AG2" s="888"/>
      <c r="AH2" s="888"/>
      <c r="AI2" s="888"/>
    </row>
    <row r="3" spans="1:35" s="887" customFormat="1" ht="16.5" customHeight="1">
      <c r="A3" s="888"/>
      <c r="B3" s="900" t="s">
        <v>560</v>
      </c>
      <c r="C3" s="888"/>
      <c r="D3" s="888"/>
      <c r="E3" s="888"/>
      <c r="F3" s="888"/>
      <c r="G3" s="888"/>
      <c r="H3" s="888"/>
      <c r="I3" s="888"/>
      <c r="J3" s="888"/>
      <c r="K3" s="888"/>
      <c r="L3" s="888"/>
      <c r="M3" s="888"/>
      <c r="N3" s="888"/>
      <c r="O3" s="888"/>
      <c r="R3" s="1385"/>
      <c r="S3" s="888" t="s">
        <v>938</v>
      </c>
      <c r="T3" s="888"/>
      <c r="U3" s="888"/>
      <c r="V3" s="888"/>
      <c r="W3" s="888"/>
      <c r="X3" s="888"/>
      <c r="Y3" s="888"/>
      <c r="Z3" s="888"/>
      <c r="AA3" s="888"/>
      <c r="AB3" s="888"/>
      <c r="AC3" s="1902"/>
      <c r="AD3" s="888"/>
      <c r="AE3" s="888"/>
      <c r="AF3" s="888"/>
      <c r="AG3" s="888"/>
      <c r="AH3" s="888"/>
      <c r="AI3" s="888"/>
    </row>
    <row r="4" spans="1:35" s="887" customFormat="1" ht="16.5" customHeight="1">
      <c r="A4" s="888"/>
      <c r="B4" s="900" t="s">
        <v>561</v>
      </c>
      <c r="C4" s="888" t="s">
        <v>562</v>
      </c>
      <c r="D4" s="888"/>
      <c r="E4" s="888"/>
      <c r="F4" s="888"/>
      <c r="G4" s="888"/>
      <c r="H4" s="888"/>
      <c r="I4" s="888"/>
      <c r="J4" s="888"/>
      <c r="K4" s="888"/>
      <c r="L4" s="888"/>
      <c r="M4" s="888"/>
      <c r="N4" s="888"/>
      <c r="O4" s="888"/>
      <c r="R4" s="1385"/>
      <c r="S4" s="889" t="s">
        <v>358</v>
      </c>
      <c r="T4" s="1893" t="s">
        <v>939</v>
      </c>
      <c r="U4" s="1893"/>
      <c r="V4" s="888"/>
      <c r="W4" s="1902"/>
      <c r="X4" s="888"/>
      <c r="Y4" s="888"/>
      <c r="Z4" s="888"/>
      <c r="AA4" s="888"/>
      <c r="AB4" s="888"/>
      <c r="AC4" s="888"/>
      <c r="AD4" s="888"/>
      <c r="AE4" s="888"/>
      <c r="AF4" s="888"/>
      <c r="AG4" s="888"/>
      <c r="AH4" s="888"/>
      <c r="AI4" s="888"/>
    </row>
    <row r="5" spans="1:35" s="887" customFormat="1" ht="16.5" customHeight="1">
      <c r="A5" s="888"/>
      <c r="B5" s="900"/>
      <c r="C5" s="888" t="s">
        <v>563</v>
      </c>
      <c r="D5" s="888"/>
      <c r="E5" s="888"/>
      <c r="F5" s="888"/>
      <c r="G5" s="888"/>
      <c r="H5" s="888"/>
      <c r="I5" s="888"/>
      <c r="J5" s="888"/>
      <c r="K5" s="888"/>
      <c r="L5" s="888"/>
      <c r="M5" s="888"/>
      <c r="N5" s="888"/>
      <c r="O5" s="888"/>
      <c r="R5" s="1385"/>
      <c r="S5" s="888"/>
      <c r="T5" s="888" t="s">
        <v>940</v>
      </c>
      <c r="U5" s="888"/>
      <c r="V5" s="888"/>
      <c r="W5" s="1902"/>
      <c r="X5" s="888"/>
      <c r="Y5" s="888"/>
      <c r="Z5" s="888"/>
      <c r="AA5" s="888"/>
      <c r="AB5" s="888"/>
      <c r="AC5" s="888"/>
      <c r="AD5" s="888"/>
      <c r="AE5" s="888"/>
      <c r="AF5" s="888"/>
      <c r="AG5" s="888"/>
      <c r="AH5" s="888"/>
      <c r="AI5" s="888"/>
    </row>
    <row r="6" spans="1:35" s="887" customFormat="1" ht="16.5" customHeight="1">
      <c r="A6" s="888"/>
      <c r="B6" s="900"/>
      <c r="C6" s="888" t="s">
        <v>635</v>
      </c>
      <c r="D6" s="888"/>
      <c r="E6" s="888"/>
      <c r="F6" s="888"/>
      <c r="G6" s="888"/>
      <c r="H6" s="888"/>
      <c r="I6" s="888"/>
      <c r="J6" s="888"/>
      <c r="K6" s="888"/>
      <c r="L6" s="888"/>
      <c r="M6" s="888"/>
      <c r="N6" s="888"/>
      <c r="O6" s="888"/>
      <c r="R6" s="1385"/>
      <c r="S6" s="888"/>
      <c r="T6" s="888" t="s">
        <v>941</v>
      </c>
      <c r="U6" s="888"/>
      <c r="V6" s="888"/>
      <c r="W6" s="1902"/>
      <c r="X6" s="888"/>
      <c r="Y6" s="888"/>
      <c r="Z6" s="888"/>
      <c r="AA6" s="888"/>
      <c r="AB6" s="888"/>
      <c r="AC6" s="888"/>
      <c r="AD6" s="888"/>
      <c r="AE6" s="888"/>
      <c r="AF6" s="888"/>
      <c r="AG6" s="888"/>
      <c r="AH6" s="888"/>
      <c r="AI6" s="888"/>
    </row>
    <row r="7" spans="1:35" s="887" customFormat="1" ht="17.25" customHeight="1">
      <c r="A7" s="888"/>
      <c r="B7" s="900"/>
      <c r="C7" s="888" t="s">
        <v>564</v>
      </c>
      <c r="D7" s="888"/>
      <c r="E7" s="888"/>
      <c r="F7" s="888"/>
      <c r="G7" s="888"/>
      <c r="H7" s="888"/>
      <c r="I7" s="888"/>
      <c r="J7" s="888"/>
      <c r="K7" s="888"/>
      <c r="L7" s="888"/>
      <c r="M7" s="888"/>
      <c r="N7" s="888"/>
      <c r="O7" s="888"/>
      <c r="R7" s="1385"/>
      <c r="S7" s="888"/>
      <c r="T7" s="888"/>
      <c r="U7" s="888"/>
      <c r="V7" s="888"/>
      <c r="W7" s="1902"/>
      <c r="X7" s="888"/>
      <c r="Y7" s="888"/>
      <c r="Z7" s="888"/>
      <c r="AA7" s="888"/>
      <c r="AB7" s="888"/>
      <c r="AC7" s="888"/>
      <c r="AD7" s="888"/>
      <c r="AE7" s="888"/>
      <c r="AF7" s="888"/>
      <c r="AG7" s="888"/>
      <c r="AH7" s="888"/>
      <c r="AI7" s="888"/>
    </row>
    <row r="8" spans="1:35" s="887" customFormat="1" ht="17.25" customHeight="1">
      <c r="A8" s="888"/>
      <c r="B8" s="900"/>
      <c r="C8" s="888" t="s">
        <v>636</v>
      </c>
      <c r="D8" s="888"/>
      <c r="E8" s="888"/>
      <c r="F8" s="888"/>
      <c r="G8" s="888"/>
      <c r="H8" s="888"/>
      <c r="I8" s="888"/>
      <c r="J8" s="888"/>
      <c r="K8" s="888"/>
      <c r="L8" s="888"/>
      <c r="M8" s="888"/>
      <c r="N8" s="888"/>
      <c r="O8" s="888"/>
      <c r="R8" s="1385"/>
      <c r="S8" s="888"/>
      <c r="T8" s="888" t="s">
        <v>347</v>
      </c>
      <c r="U8" s="888"/>
      <c r="V8" s="888"/>
      <c r="W8" s="888"/>
      <c r="X8" s="888"/>
      <c r="Y8" s="888"/>
      <c r="Z8" s="888"/>
      <c r="AA8" s="888"/>
      <c r="AB8" s="888"/>
      <c r="AC8" s="888"/>
      <c r="AD8" s="888"/>
      <c r="AE8" s="888"/>
      <c r="AF8" s="888"/>
      <c r="AG8" s="888"/>
      <c r="AH8" s="888"/>
      <c r="AI8" s="888"/>
    </row>
    <row r="9" spans="1:35" s="887" customFormat="1" ht="17.25" customHeight="1">
      <c r="A9" s="888"/>
      <c r="B9" s="900"/>
      <c r="C9" s="888" t="s">
        <v>565</v>
      </c>
      <c r="D9" s="888"/>
      <c r="E9" s="888"/>
      <c r="F9" s="888"/>
      <c r="G9" s="888"/>
      <c r="H9" s="888"/>
      <c r="I9" s="888"/>
      <c r="J9" s="888"/>
      <c r="K9" s="888"/>
      <c r="L9" s="888"/>
      <c r="M9" s="888"/>
      <c r="N9" s="888"/>
      <c r="O9" s="888"/>
      <c r="R9" s="1385"/>
      <c r="S9" s="888"/>
      <c r="T9" s="888" t="s">
        <v>942</v>
      </c>
      <c r="U9" s="888"/>
      <c r="V9" s="888"/>
      <c r="W9" s="1902"/>
      <c r="X9" s="888"/>
      <c r="Y9" s="888"/>
      <c r="Z9" s="888"/>
      <c r="AA9" s="888"/>
      <c r="AB9" s="888"/>
      <c r="AC9" s="888"/>
      <c r="AD9" s="888"/>
      <c r="AE9" s="888"/>
      <c r="AF9" s="888"/>
      <c r="AG9" s="888"/>
      <c r="AH9" s="888"/>
      <c r="AI9" s="888"/>
    </row>
    <row r="10" spans="1:35" s="887" customFormat="1" ht="17.25" customHeight="1">
      <c r="A10" s="888"/>
      <c r="B10" s="900"/>
      <c r="C10" s="888" t="s">
        <v>637</v>
      </c>
      <c r="D10" s="888"/>
      <c r="E10" s="888"/>
      <c r="F10" s="888"/>
      <c r="G10" s="888"/>
      <c r="H10" s="888"/>
      <c r="I10" s="888"/>
      <c r="J10" s="888"/>
      <c r="K10" s="888"/>
      <c r="L10" s="888"/>
      <c r="M10" s="888"/>
      <c r="N10" s="888"/>
      <c r="O10" s="888"/>
      <c r="R10" s="1385"/>
      <c r="S10" s="888"/>
      <c r="T10" s="888" t="s">
        <v>629</v>
      </c>
      <c r="U10" s="888"/>
      <c r="V10" s="888"/>
      <c r="W10" s="1902"/>
      <c r="X10" s="888"/>
      <c r="Y10" s="888"/>
      <c r="Z10" s="888"/>
      <c r="AA10" s="888"/>
      <c r="AB10" s="888"/>
      <c r="AC10" s="888"/>
      <c r="AD10" s="888"/>
      <c r="AE10" s="888"/>
      <c r="AF10" s="888"/>
      <c r="AG10" s="888"/>
      <c r="AH10" s="888"/>
      <c r="AI10" s="888"/>
    </row>
    <row r="11" spans="1:35" s="887" customFormat="1" ht="16.5" customHeight="1">
      <c r="A11" s="888"/>
      <c r="B11" s="900"/>
      <c r="C11" s="888" t="s">
        <v>638</v>
      </c>
      <c r="D11" s="888"/>
      <c r="E11" s="888"/>
      <c r="F11" s="888"/>
      <c r="G11" s="888"/>
      <c r="H11" s="888"/>
      <c r="I11" s="888"/>
      <c r="J11" s="888"/>
      <c r="K11" s="888"/>
      <c r="L11" s="888"/>
      <c r="M11" s="888"/>
      <c r="N11" s="888"/>
      <c r="O11" s="888"/>
      <c r="R11" s="1385"/>
      <c r="S11" s="888"/>
      <c r="T11" s="888" t="s">
        <v>630</v>
      </c>
      <c r="U11" s="888"/>
      <c r="V11" s="888"/>
      <c r="W11" s="1902"/>
      <c r="X11" s="888"/>
      <c r="Y11" s="888"/>
      <c r="Z11" s="888"/>
      <c r="AA11" s="888"/>
      <c r="AB11" s="888"/>
      <c r="AC11" s="888"/>
      <c r="AD11" s="888"/>
      <c r="AE11" s="888"/>
      <c r="AF11" s="888"/>
      <c r="AG11" s="888"/>
      <c r="AH11" s="888"/>
      <c r="AI11" s="888"/>
    </row>
    <row r="12" spans="1:35" s="887" customFormat="1" ht="16.5" customHeight="1">
      <c r="A12" s="888"/>
      <c r="B12" s="900"/>
      <c r="C12" s="888"/>
      <c r="D12" s="888"/>
      <c r="E12" s="888"/>
      <c r="F12" s="888"/>
      <c r="G12" s="888"/>
      <c r="H12" s="888"/>
      <c r="I12" s="888"/>
      <c r="J12" s="888"/>
      <c r="K12" s="888"/>
      <c r="L12" s="888"/>
      <c r="M12" s="888"/>
      <c r="N12" s="888"/>
      <c r="O12" s="888"/>
      <c r="R12" s="1385"/>
      <c r="S12" s="888"/>
      <c r="T12" s="888"/>
      <c r="U12" s="888"/>
      <c r="V12" s="888"/>
      <c r="W12" s="1902"/>
      <c r="X12" s="888"/>
      <c r="Y12" s="888"/>
      <c r="Z12" s="888"/>
      <c r="AA12" s="888"/>
      <c r="AB12" s="888"/>
      <c r="AC12" s="888"/>
      <c r="AD12" s="888"/>
      <c r="AE12" s="888"/>
      <c r="AF12" s="888"/>
      <c r="AG12" s="888"/>
      <c r="AH12" s="888"/>
      <c r="AI12" s="888"/>
    </row>
    <row r="13" spans="1:35" s="887" customFormat="1" ht="16.5" customHeight="1">
      <c r="A13" s="888"/>
      <c r="B13" s="900" t="s">
        <v>561</v>
      </c>
      <c r="C13" s="888" t="s">
        <v>566</v>
      </c>
      <c r="D13" s="888"/>
      <c r="E13" s="888"/>
      <c r="F13" s="888"/>
      <c r="G13" s="888"/>
      <c r="H13" s="888"/>
      <c r="I13" s="888"/>
      <c r="J13" s="888"/>
      <c r="K13" s="888"/>
      <c r="L13" s="888"/>
      <c r="M13" s="888"/>
      <c r="N13" s="888"/>
      <c r="O13" s="888"/>
      <c r="R13" s="1385"/>
      <c r="S13" s="888"/>
      <c r="T13" s="888" t="s">
        <v>943</v>
      </c>
      <c r="U13" s="888"/>
      <c r="V13" s="888"/>
      <c r="W13" s="1902"/>
      <c r="X13" s="888"/>
      <c r="Y13" s="888"/>
      <c r="Z13" s="888"/>
      <c r="AA13" s="888"/>
      <c r="AB13" s="888"/>
      <c r="AC13" s="888"/>
      <c r="AD13" s="888"/>
      <c r="AE13" s="888"/>
      <c r="AF13" s="888"/>
      <c r="AG13" s="888"/>
      <c r="AH13" s="888"/>
      <c r="AI13" s="888"/>
    </row>
    <row r="14" spans="1:35" s="887" customFormat="1" ht="16.5" customHeight="1">
      <c r="A14" s="888"/>
      <c r="B14" s="900"/>
      <c r="C14" s="888" t="s">
        <v>567</v>
      </c>
      <c r="D14" s="888"/>
      <c r="E14" s="888"/>
      <c r="F14" s="888"/>
      <c r="G14" s="888"/>
      <c r="H14" s="888"/>
      <c r="I14" s="888"/>
      <c r="J14" s="888"/>
      <c r="K14" s="888"/>
      <c r="L14" s="888"/>
      <c r="M14" s="888"/>
      <c r="N14" s="888"/>
      <c r="O14" s="888"/>
      <c r="R14" s="1385"/>
      <c r="S14" s="888"/>
      <c r="T14" s="888"/>
      <c r="U14" s="888"/>
      <c r="V14" s="888"/>
      <c r="W14" s="1902"/>
      <c r="X14" s="888"/>
      <c r="Y14" s="888"/>
      <c r="Z14" s="888"/>
      <c r="AA14" s="888"/>
      <c r="AB14" s="888"/>
      <c r="AC14" s="888"/>
      <c r="AD14" s="888"/>
      <c r="AE14" s="888"/>
      <c r="AF14" s="888"/>
      <c r="AG14" s="888"/>
      <c r="AH14" s="888"/>
      <c r="AI14" s="888"/>
    </row>
    <row r="15" spans="1:35" s="887" customFormat="1" ht="16.5" customHeight="1">
      <c r="A15" s="888"/>
      <c r="B15" s="900"/>
      <c r="C15" s="888" t="s">
        <v>568</v>
      </c>
      <c r="D15" s="888"/>
      <c r="E15" s="888"/>
      <c r="F15" s="888"/>
      <c r="G15" s="888"/>
      <c r="H15" s="888"/>
      <c r="I15" s="888"/>
      <c r="J15" s="888"/>
      <c r="K15" s="888"/>
      <c r="L15" s="888"/>
      <c r="M15" s="888"/>
      <c r="N15" s="888"/>
      <c r="O15" s="888"/>
      <c r="R15" s="1385"/>
      <c r="S15" s="889" t="s">
        <v>358</v>
      </c>
      <c r="T15" s="1893" t="s">
        <v>944</v>
      </c>
      <c r="U15" s="888"/>
      <c r="V15" s="888"/>
      <c r="W15" s="1902"/>
      <c r="X15" s="888"/>
      <c r="Y15" s="888"/>
      <c r="Z15" s="888"/>
      <c r="AA15" s="888"/>
      <c r="AB15" s="888"/>
      <c r="AC15" s="888"/>
      <c r="AD15" s="888"/>
      <c r="AE15" s="888"/>
      <c r="AF15" s="888"/>
      <c r="AG15" s="888"/>
      <c r="AH15" s="888"/>
      <c r="AI15" s="888"/>
    </row>
    <row r="16" spans="1:35" s="887" customFormat="1" ht="16.5">
      <c r="A16" s="888"/>
      <c r="B16" s="900"/>
      <c r="C16" s="901" t="s">
        <v>569</v>
      </c>
      <c r="D16" s="888"/>
      <c r="E16" s="888"/>
      <c r="F16" s="888"/>
      <c r="G16" s="888"/>
      <c r="H16" s="888"/>
      <c r="I16" s="888"/>
      <c r="J16" s="888"/>
      <c r="K16" s="888"/>
      <c r="L16" s="888"/>
      <c r="M16" s="888"/>
      <c r="N16" s="888"/>
      <c r="O16" s="888"/>
      <c r="R16" s="1385"/>
      <c r="S16" s="888"/>
      <c r="T16" s="888" t="s">
        <v>945</v>
      </c>
      <c r="U16" s="888"/>
      <c r="V16" s="888"/>
      <c r="W16" s="888"/>
      <c r="X16" s="888"/>
      <c r="Y16" s="888"/>
      <c r="Z16" s="888"/>
      <c r="AA16" s="888"/>
      <c r="AB16" s="888"/>
      <c r="AC16" s="888"/>
      <c r="AD16" s="888"/>
      <c r="AE16" s="888"/>
      <c r="AF16" s="888"/>
      <c r="AG16" s="888"/>
      <c r="AH16" s="888"/>
      <c r="AI16" s="888"/>
    </row>
    <row r="17" spans="1:35" s="887" customFormat="1" ht="16.5">
      <c r="A17" s="888"/>
      <c r="B17" s="902"/>
      <c r="C17" s="901" t="s">
        <v>570</v>
      </c>
      <c r="D17" s="888"/>
      <c r="E17" s="888"/>
      <c r="F17" s="888"/>
      <c r="G17" s="888"/>
      <c r="H17" s="888"/>
      <c r="I17" s="888"/>
      <c r="J17" s="888"/>
      <c r="K17" s="888"/>
      <c r="L17" s="888"/>
      <c r="M17" s="888"/>
      <c r="N17" s="888"/>
      <c r="O17" s="888"/>
      <c r="R17" s="1385"/>
      <c r="S17" s="888"/>
      <c r="T17" s="888" t="s">
        <v>946</v>
      </c>
      <c r="U17" s="888"/>
      <c r="V17" s="888"/>
      <c r="W17" s="888"/>
      <c r="X17" s="888"/>
      <c r="Y17" s="888"/>
      <c r="Z17" s="888"/>
      <c r="AA17" s="888"/>
      <c r="AB17" s="888"/>
      <c r="AC17" s="888"/>
      <c r="AD17" s="888"/>
      <c r="AE17" s="888"/>
      <c r="AF17" s="888"/>
      <c r="AG17" s="888"/>
      <c r="AH17" s="888"/>
      <c r="AI17" s="888"/>
    </row>
    <row r="18" spans="1:35" s="887" customFormat="1" ht="16.5">
      <c r="A18" s="888"/>
      <c r="B18" s="900"/>
      <c r="C18" s="903" t="s">
        <v>571</v>
      </c>
      <c r="D18" s="888"/>
      <c r="E18" s="888"/>
      <c r="F18" s="888"/>
      <c r="G18" s="888"/>
      <c r="H18" s="888"/>
      <c r="I18" s="888"/>
      <c r="J18" s="888"/>
      <c r="K18" s="888"/>
      <c r="L18" s="888"/>
      <c r="M18" s="888"/>
      <c r="N18" s="888"/>
      <c r="O18" s="888"/>
      <c r="R18" s="1385"/>
      <c r="S18" s="888"/>
      <c r="T18" s="888" t="s">
        <v>947</v>
      </c>
      <c r="U18" s="888"/>
      <c r="V18" s="888"/>
      <c r="W18" s="888"/>
      <c r="X18" s="888"/>
      <c r="Y18" s="888"/>
      <c r="Z18" s="888"/>
      <c r="AA18" s="888"/>
      <c r="AB18" s="888"/>
      <c r="AC18" s="888"/>
      <c r="AD18" s="888"/>
      <c r="AE18" s="888"/>
      <c r="AF18" s="888"/>
      <c r="AG18" s="888"/>
      <c r="AH18" s="888"/>
      <c r="AI18" s="888"/>
    </row>
    <row r="19" spans="1:35" s="887" customFormat="1" ht="16.5">
      <c r="A19" s="888"/>
      <c r="B19" s="900"/>
      <c r="C19" s="903" t="s">
        <v>572</v>
      </c>
      <c r="D19" s="888"/>
      <c r="E19" s="888"/>
      <c r="F19" s="888"/>
      <c r="G19" s="888"/>
      <c r="H19" s="888"/>
      <c r="I19" s="888"/>
      <c r="J19" s="888"/>
      <c r="K19" s="888"/>
      <c r="L19" s="888"/>
      <c r="M19" s="888"/>
      <c r="N19" s="888"/>
      <c r="O19" s="888"/>
      <c r="R19" s="1385"/>
      <c r="S19" s="888"/>
      <c r="T19" s="888" t="s">
        <v>948</v>
      </c>
      <c r="U19" s="888"/>
      <c r="V19" s="888"/>
      <c r="W19" s="888"/>
      <c r="X19" s="888"/>
      <c r="Y19" s="888"/>
      <c r="Z19" s="888"/>
      <c r="AA19" s="888"/>
      <c r="AB19" s="888"/>
      <c r="AC19" s="888"/>
      <c r="AD19" s="888"/>
      <c r="AE19" s="888"/>
      <c r="AF19" s="888"/>
      <c r="AG19" s="888"/>
      <c r="AH19" s="888"/>
      <c r="AI19" s="888"/>
    </row>
    <row r="20" spans="1:35" s="887" customFormat="1" ht="16.5">
      <c r="A20" s="888"/>
      <c r="B20" s="902"/>
      <c r="C20" s="901" t="s">
        <v>573</v>
      </c>
      <c r="D20" s="888"/>
      <c r="E20" s="888"/>
      <c r="F20" s="888"/>
      <c r="G20" s="888"/>
      <c r="H20" s="888"/>
      <c r="I20" s="888"/>
      <c r="J20" s="888"/>
      <c r="K20" s="888"/>
      <c r="L20" s="888"/>
      <c r="M20" s="888"/>
      <c r="N20" s="888"/>
      <c r="O20" s="888"/>
      <c r="R20" s="1385"/>
      <c r="S20" s="888"/>
      <c r="T20" s="888" t="s">
        <v>949</v>
      </c>
      <c r="U20" s="888"/>
      <c r="V20" s="888"/>
      <c r="W20" s="888"/>
      <c r="X20" s="888"/>
      <c r="Y20" s="888"/>
      <c r="Z20" s="888"/>
      <c r="AA20" s="888"/>
      <c r="AB20" s="888"/>
      <c r="AC20" s="888"/>
      <c r="AD20" s="888"/>
      <c r="AE20" s="888"/>
      <c r="AF20" s="888"/>
      <c r="AG20" s="888"/>
      <c r="AH20" s="888"/>
      <c r="AI20" s="888"/>
    </row>
    <row r="21" spans="1:35" s="887" customFormat="1">
      <c r="A21" s="888"/>
      <c r="B21" s="902"/>
      <c r="C21" s="888"/>
      <c r="D21" s="888"/>
      <c r="E21" s="888"/>
      <c r="F21" s="888"/>
      <c r="G21" s="888"/>
      <c r="H21" s="888"/>
      <c r="I21" s="888"/>
      <c r="J21" s="888"/>
      <c r="K21" s="888"/>
      <c r="L21" s="888"/>
      <c r="M21" s="888"/>
      <c r="N21" s="888"/>
      <c r="O21" s="888"/>
      <c r="R21" s="1385"/>
      <c r="S21" s="888"/>
      <c r="T21" s="888" t="s">
        <v>447</v>
      </c>
      <c r="U21" s="888"/>
      <c r="V21" s="888"/>
      <c r="W21" s="888"/>
      <c r="X21" s="888"/>
      <c r="Y21" s="888"/>
      <c r="Z21" s="888"/>
      <c r="AA21" s="888"/>
      <c r="AB21" s="888"/>
      <c r="AC21" s="888"/>
      <c r="AD21" s="888"/>
      <c r="AE21" s="888"/>
      <c r="AF21" s="888"/>
      <c r="AG21" s="888"/>
      <c r="AH21" s="888"/>
      <c r="AI21" s="888"/>
    </row>
    <row r="22" spans="1:35" s="887" customFormat="1" ht="16.5">
      <c r="A22" s="888"/>
      <c r="B22" s="902"/>
      <c r="C22" s="888"/>
      <c r="D22" s="888"/>
      <c r="E22" s="888"/>
      <c r="F22" s="888"/>
      <c r="G22" s="888"/>
      <c r="H22" s="888"/>
      <c r="I22" s="888"/>
      <c r="J22" s="888"/>
      <c r="K22" s="888"/>
      <c r="L22" s="888"/>
      <c r="M22" s="888"/>
      <c r="N22" s="888"/>
      <c r="O22" s="888"/>
      <c r="R22" s="1385"/>
      <c r="S22" s="888"/>
      <c r="T22" s="888" t="s">
        <v>950</v>
      </c>
      <c r="U22" s="888"/>
      <c r="V22" s="888"/>
      <c r="W22" s="888"/>
      <c r="X22" s="888"/>
      <c r="Y22" s="888"/>
      <c r="Z22" s="888"/>
      <c r="AA22" s="888"/>
      <c r="AB22" s="888"/>
      <c r="AC22" s="888"/>
      <c r="AD22" s="888"/>
      <c r="AE22" s="888"/>
      <c r="AF22" s="888"/>
      <c r="AG22" s="888"/>
      <c r="AH22" s="888"/>
      <c r="AI22" s="888"/>
    </row>
    <row r="23" spans="1:35" s="887" customFormat="1">
      <c r="A23" s="888"/>
      <c r="B23" s="888"/>
      <c r="C23" s="888"/>
      <c r="D23" s="888"/>
      <c r="E23" s="888"/>
      <c r="F23" s="888"/>
      <c r="G23" s="888"/>
      <c r="H23" s="888"/>
      <c r="I23" s="888"/>
      <c r="J23" s="888"/>
      <c r="K23" s="888"/>
      <c r="L23" s="888"/>
      <c r="M23" s="888"/>
      <c r="N23" s="888"/>
      <c r="O23" s="888"/>
      <c r="R23" s="1385"/>
      <c r="S23" s="888"/>
      <c r="T23" s="888"/>
      <c r="U23" s="888"/>
      <c r="V23" s="888"/>
      <c r="W23" s="888"/>
      <c r="X23" s="888"/>
      <c r="Y23" s="888"/>
      <c r="Z23" s="888"/>
      <c r="AA23" s="888"/>
      <c r="AB23" s="888"/>
      <c r="AC23" s="888"/>
      <c r="AD23" s="888"/>
      <c r="AE23" s="888"/>
      <c r="AF23" s="888"/>
      <c r="AG23" s="888"/>
      <c r="AH23" s="888"/>
      <c r="AI23" s="888"/>
    </row>
    <row r="24" spans="1:35" s="887" customFormat="1">
      <c r="A24" s="888"/>
      <c r="B24" s="900" t="s">
        <v>574</v>
      </c>
      <c r="C24" s="888"/>
      <c r="D24" s="888"/>
      <c r="E24" s="888"/>
      <c r="F24" s="888"/>
      <c r="G24" s="888"/>
      <c r="H24" s="888"/>
      <c r="I24" s="888"/>
      <c r="J24" s="888"/>
      <c r="K24" s="888"/>
      <c r="L24" s="888"/>
      <c r="M24" s="888"/>
      <c r="N24" s="888"/>
      <c r="O24" s="888"/>
      <c r="R24" s="1385"/>
      <c r="S24" s="888" t="s">
        <v>951</v>
      </c>
      <c r="T24" s="888"/>
      <c r="U24" s="888"/>
      <c r="V24" s="888"/>
      <c r="W24" s="888"/>
      <c r="X24" s="888"/>
      <c r="Y24" s="888"/>
      <c r="Z24" s="888"/>
      <c r="AA24" s="888"/>
      <c r="AB24" s="888"/>
      <c r="AC24" s="888"/>
      <c r="AD24" s="888"/>
      <c r="AE24" s="888"/>
      <c r="AF24" s="888"/>
      <c r="AG24" s="888"/>
      <c r="AH24" s="888"/>
      <c r="AI24" s="888"/>
    </row>
    <row r="25" spans="1:35" s="887" customFormat="1" ht="15" customHeight="1">
      <c r="A25" s="888"/>
      <c r="B25" s="900" t="s">
        <v>575</v>
      </c>
      <c r="C25" s="1286" t="s">
        <v>797</v>
      </c>
      <c r="D25" s="888"/>
      <c r="E25" s="888"/>
      <c r="F25" s="888"/>
      <c r="G25" s="888"/>
      <c r="H25" s="888"/>
      <c r="I25" s="888"/>
      <c r="J25" s="888"/>
      <c r="K25" s="888"/>
      <c r="L25" s="888"/>
      <c r="M25" s="888"/>
      <c r="N25" s="888"/>
      <c r="O25" s="888"/>
      <c r="R25" s="1385"/>
      <c r="S25" s="888">
        <v>1</v>
      </c>
      <c r="T25" s="888" t="s">
        <v>952</v>
      </c>
      <c r="U25" s="888"/>
      <c r="V25" s="888"/>
      <c r="W25" s="888"/>
      <c r="X25" s="888"/>
      <c r="Y25" s="888"/>
      <c r="Z25" s="888"/>
      <c r="AA25" s="888"/>
      <c r="AB25" s="888"/>
      <c r="AC25" s="1902"/>
      <c r="AD25" s="888"/>
      <c r="AE25" s="888"/>
      <c r="AF25" s="888"/>
      <c r="AG25" s="888"/>
      <c r="AH25" s="888"/>
      <c r="AI25" s="888"/>
    </row>
    <row r="26" spans="1:35" s="887" customFormat="1">
      <c r="A26" s="888"/>
      <c r="B26" s="900"/>
      <c r="C26" s="888" t="s">
        <v>576</v>
      </c>
      <c r="D26" s="888"/>
      <c r="E26" s="888"/>
      <c r="F26" s="888"/>
      <c r="G26" s="888"/>
      <c r="H26" s="888"/>
      <c r="I26" s="888"/>
      <c r="J26" s="888"/>
      <c r="K26" s="888"/>
      <c r="L26" s="888"/>
      <c r="M26" s="888"/>
      <c r="N26" s="888"/>
      <c r="O26" s="888"/>
      <c r="R26" s="1385"/>
      <c r="S26" s="888"/>
      <c r="T26" s="888" t="s">
        <v>688</v>
      </c>
      <c r="U26" s="888"/>
      <c r="V26" s="888"/>
      <c r="W26" s="888"/>
      <c r="X26" s="888"/>
      <c r="Y26" s="888"/>
      <c r="Z26" s="888"/>
      <c r="AA26" s="888"/>
      <c r="AB26" s="888"/>
      <c r="AC26" s="1902"/>
      <c r="AD26" s="888"/>
      <c r="AE26" s="888"/>
      <c r="AF26" s="888"/>
      <c r="AG26" s="888"/>
      <c r="AH26" s="888"/>
      <c r="AI26" s="888"/>
    </row>
    <row r="27" spans="1:35" s="887" customFormat="1">
      <c r="A27" s="888"/>
      <c r="B27" s="900" t="s">
        <v>577</v>
      </c>
      <c r="C27" s="1286" t="s">
        <v>798</v>
      </c>
      <c r="D27" s="904"/>
      <c r="E27" s="888"/>
      <c r="F27" s="888"/>
      <c r="G27" s="888"/>
      <c r="H27" s="888"/>
      <c r="I27" s="888"/>
      <c r="J27" s="888"/>
      <c r="K27" s="888"/>
      <c r="L27" s="888"/>
      <c r="M27" s="888"/>
      <c r="N27" s="888"/>
      <c r="O27" s="888"/>
      <c r="R27" s="1385"/>
      <c r="S27" s="888">
        <v>2</v>
      </c>
      <c r="T27" s="888" t="s">
        <v>1032</v>
      </c>
      <c r="U27" s="888"/>
      <c r="V27" s="888"/>
      <c r="W27" s="888"/>
      <c r="X27" s="888"/>
      <c r="Y27" s="888"/>
      <c r="Z27" s="888"/>
      <c r="AA27" s="888"/>
      <c r="AB27" s="888"/>
      <c r="AC27" s="888"/>
      <c r="AD27" s="888"/>
      <c r="AE27" s="888"/>
      <c r="AF27" s="888"/>
      <c r="AG27" s="888"/>
      <c r="AH27" s="888"/>
      <c r="AI27" s="888"/>
    </row>
    <row r="28" spans="1:35" s="887" customFormat="1">
      <c r="A28" s="888"/>
      <c r="B28" s="900" t="s">
        <v>578</v>
      </c>
      <c r="C28" s="888" t="s">
        <v>579</v>
      </c>
      <c r="D28" s="904"/>
      <c r="E28" s="888"/>
      <c r="F28" s="888"/>
      <c r="G28" s="888"/>
      <c r="H28" s="888"/>
      <c r="I28" s="888"/>
      <c r="J28" s="888"/>
      <c r="K28" s="888"/>
      <c r="L28" s="888"/>
      <c r="M28" s="888"/>
      <c r="N28" s="888"/>
      <c r="O28" s="888"/>
      <c r="R28" s="1385"/>
      <c r="S28" s="888">
        <v>3</v>
      </c>
      <c r="T28" s="888" t="s">
        <v>554</v>
      </c>
      <c r="U28" s="888"/>
      <c r="V28" s="888"/>
      <c r="W28" s="888"/>
      <c r="X28" s="888"/>
      <c r="Y28" s="888"/>
      <c r="Z28" s="888"/>
      <c r="AA28" s="888"/>
      <c r="AB28" s="888"/>
      <c r="AC28" s="888"/>
      <c r="AD28" s="888"/>
      <c r="AE28" s="888"/>
      <c r="AF28" s="888"/>
      <c r="AG28" s="888"/>
      <c r="AH28" s="888"/>
      <c r="AI28" s="888"/>
    </row>
    <row r="29" spans="1:35" s="887" customFormat="1" ht="15" customHeight="1">
      <c r="A29" s="888"/>
      <c r="B29" s="900"/>
      <c r="C29" s="888" t="s">
        <v>580</v>
      </c>
      <c r="D29" s="904"/>
      <c r="E29" s="888"/>
      <c r="F29" s="888"/>
      <c r="G29" s="888"/>
      <c r="H29" s="888"/>
      <c r="I29" s="888"/>
      <c r="J29" s="888"/>
      <c r="K29" s="888"/>
      <c r="L29" s="888"/>
      <c r="M29" s="888"/>
      <c r="N29" s="888"/>
      <c r="O29" s="888"/>
      <c r="R29" s="1385"/>
      <c r="S29" s="888"/>
      <c r="T29" s="888" t="s">
        <v>631</v>
      </c>
      <c r="U29" s="888"/>
      <c r="V29" s="888"/>
      <c r="W29" s="888"/>
      <c r="X29" s="888"/>
      <c r="Y29" s="888"/>
      <c r="Z29" s="888"/>
      <c r="AA29" s="888"/>
      <c r="AB29" s="888"/>
      <c r="AC29" s="888"/>
      <c r="AD29" s="888"/>
      <c r="AE29" s="888"/>
      <c r="AF29" s="888"/>
      <c r="AG29" s="888"/>
      <c r="AH29" s="888"/>
      <c r="AI29" s="888"/>
    </row>
    <row r="30" spans="1:35" s="887" customFormat="1" ht="15" customHeight="1">
      <c r="A30" s="888"/>
      <c r="B30" s="900"/>
      <c r="C30" s="888" t="s">
        <v>625</v>
      </c>
      <c r="D30" s="904"/>
      <c r="E30" s="888"/>
      <c r="F30" s="888"/>
      <c r="G30" s="888"/>
      <c r="H30" s="888"/>
      <c r="I30" s="888"/>
      <c r="J30" s="888"/>
      <c r="K30" s="888"/>
      <c r="L30" s="888"/>
      <c r="M30" s="888"/>
      <c r="N30" s="888"/>
      <c r="O30" s="888"/>
      <c r="R30" s="1385"/>
      <c r="S30" s="888"/>
      <c r="T30" s="888" t="s">
        <v>953</v>
      </c>
      <c r="U30" s="888"/>
      <c r="V30" s="888"/>
      <c r="W30" s="888"/>
      <c r="X30" s="888"/>
      <c r="Y30" s="888"/>
      <c r="Z30" s="888"/>
      <c r="AA30" s="888"/>
      <c r="AB30" s="888"/>
      <c r="AC30" s="888"/>
      <c r="AD30" s="888"/>
      <c r="AE30" s="888"/>
      <c r="AF30" s="888"/>
      <c r="AG30" s="888"/>
      <c r="AH30" s="888"/>
      <c r="AI30" s="888"/>
    </row>
    <row r="31" spans="1:35" s="887" customFormat="1" ht="16.5">
      <c r="A31" s="888"/>
      <c r="B31" s="900"/>
      <c r="C31" s="888" t="s">
        <v>639</v>
      </c>
      <c r="D31" s="904"/>
      <c r="E31" s="888"/>
      <c r="F31" s="888"/>
      <c r="G31" s="888"/>
      <c r="H31" s="888"/>
      <c r="I31" s="888"/>
      <c r="J31" s="888"/>
      <c r="K31" s="888"/>
      <c r="L31" s="888"/>
      <c r="M31" s="888"/>
      <c r="N31" s="888"/>
      <c r="O31" s="888"/>
      <c r="R31" s="1385"/>
      <c r="S31" s="888"/>
      <c r="T31" s="888" t="s">
        <v>632</v>
      </c>
      <c r="U31" s="888"/>
      <c r="V31" s="888"/>
      <c r="W31" s="888"/>
      <c r="X31" s="888"/>
      <c r="Y31" s="888"/>
      <c r="Z31" s="888"/>
      <c r="AA31" s="888"/>
      <c r="AB31" s="888"/>
      <c r="AC31" s="888"/>
      <c r="AD31" s="888"/>
      <c r="AE31" s="888"/>
      <c r="AF31" s="888"/>
      <c r="AG31" s="888"/>
      <c r="AH31" s="888"/>
      <c r="AI31" s="888"/>
    </row>
    <row r="32" spans="1:35" s="887" customFormat="1" ht="16.5">
      <c r="A32" s="888"/>
      <c r="B32" s="900"/>
      <c r="C32" s="888" t="s">
        <v>662</v>
      </c>
      <c r="D32" s="904"/>
      <c r="E32" s="888"/>
      <c r="F32" s="888"/>
      <c r="G32" s="888"/>
      <c r="H32" s="888"/>
      <c r="I32" s="888"/>
      <c r="J32" s="888"/>
      <c r="K32" s="888"/>
      <c r="L32" s="888"/>
      <c r="M32" s="888"/>
      <c r="N32" s="888"/>
      <c r="O32" s="888"/>
      <c r="R32" s="1385"/>
      <c r="S32" s="888"/>
      <c r="T32" s="888" t="s">
        <v>954</v>
      </c>
      <c r="U32" s="888"/>
      <c r="V32" s="888"/>
      <c r="W32" s="888"/>
      <c r="X32" s="888"/>
      <c r="Y32" s="888"/>
      <c r="Z32" s="888"/>
      <c r="AA32" s="888"/>
      <c r="AB32" s="888"/>
      <c r="AC32" s="888"/>
      <c r="AD32" s="888"/>
      <c r="AE32" s="888"/>
      <c r="AF32" s="888"/>
      <c r="AG32" s="888"/>
      <c r="AH32" s="888"/>
      <c r="AI32" s="888"/>
    </row>
    <row r="33" spans="1:35" s="887" customFormat="1" ht="16.5">
      <c r="A33" s="888"/>
      <c r="B33" s="900"/>
      <c r="C33" s="888" t="s">
        <v>581</v>
      </c>
      <c r="D33" s="904"/>
      <c r="E33" s="888"/>
      <c r="F33" s="888"/>
      <c r="G33" s="888"/>
      <c r="H33" s="888"/>
      <c r="I33" s="888"/>
      <c r="J33" s="888"/>
      <c r="K33" s="888"/>
      <c r="L33" s="888"/>
      <c r="M33" s="888"/>
      <c r="N33" s="888"/>
      <c r="O33" s="888"/>
      <c r="R33" s="1385"/>
      <c r="S33" s="888"/>
      <c r="T33" s="888" t="s">
        <v>955</v>
      </c>
      <c r="U33" s="888"/>
      <c r="V33" s="888"/>
      <c r="W33" s="888"/>
      <c r="X33" s="888"/>
      <c r="Y33" s="888"/>
      <c r="Z33" s="888"/>
      <c r="AA33" s="888"/>
      <c r="AB33" s="888"/>
      <c r="AC33" s="888"/>
      <c r="AD33" s="888"/>
      <c r="AE33" s="888"/>
      <c r="AF33" s="888"/>
      <c r="AG33" s="888"/>
      <c r="AH33" s="888"/>
      <c r="AI33" s="888"/>
    </row>
    <row r="34" spans="1:35" s="887" customFormat="1" ht="16.5">
      <c r="A34" s="888"/>
      <c r="B34" s="900"/>
      <c r="C34" s="888" t="s">
        <v>582</v>
      </c>
      <c r="D34" s="904"/>
      <c r="E34" s="888"/>
      <c r="F34" s="888"/>
      <c r="G34" s="888"/>
      <c r="H34" s="888"/>
      <c r="I34" s="888"/>
      <c r="J34" s="888"/>
      <c r="K34" s="888"/>
      <c r="L34" s="888"/>
      <c r="M34" s="888"/>
      <c r="N34" s="888"/>
      <c r="O34" s="888"/>
      <c r="R34" s="1385"/>
      <c r="S34" s="888"/>
      <c r="T34" s="888" t="s">
        <v>956</v>
      </c>
      <c r="U34" s="888"/>
      <c r="V34" s="888"/>
      <c r="W34" s="888"/>
      <c r="X34" s="888"/>
      <c r="Y34" s="888"/>
      <c r="Z34" s="888"/>
      <c r="AA34" s="888"/>
      <c r="AB34" s="888"/>
      <c r="AC34" s="888"/>
      <c r="AD34" s="888"/>
      <c r="AE34" s="888"/>
      <c r="AF34" s="888"/>
      <c r="AG34" s="888"/>
      <c r="AH34" s="888"/>
      <c r="AI34" s="888"/>
    </row>
    <row r="35" spans="1:35">
      <c r="A35" s="888"/>
      <c r="B35" s="900"/>
      <c r="C35" s="888"/>
      <c r="D35" s="904"/>
      <c r="E35" s="888"/>
      <c r="F35" s="888"/>
      <c r="G35" s="888"/>
      <c r="H35" s="888"/>
      <c r="I35" s="888"/>
      <c r="J35" s="888"/>
      <c r="K35" s="888"/>
      <c r="L35" s="888"/>
      <c r="M35" s="888"/>
      <c r="N35" s="888"/>
      <c r="O35" s="888"/>
      <c r="P35" s="887"/>
      <c r="Q35" s="887"/>
      <c r="R35" s="1385"/>
      <c r="S35" s="888"/>
      <c r="U35" s="888"/>
      <c r="V35" s="888"/>
      <c r="W35" s="888"/>
      <c r="X35" s="888"/>
      <c r="Y35" s="888"/>
      <c r="Z35" s="888"/>
      <c r="AA35" s="888"/>
      <c r="AB35" s="888"/>
      <c r="AC35" s="888"/>
    </row>
    <row r="36" spans="1:35">
      <c r="A36" s="888"/>
      <c r="B36" s="900"/>
      <c r="C36" s="888"/>
      <c r="D36" s="904"/>
      <c r="E36" s="888"/>
      <c r="F36" s="888"/>
      <c r="G36" s="888"/>
      <c r="H36" s="888"/>
      <c r="I36" s="888"/>
      <c r="J36" s="888"/>
      <c r="K36" s="888"/>
      <c r="L36" s="888"/>
      <c r="M36" s="888"/>
      <c r="N36" s="888"/>
      <c r="O36" s="888"/>
      <c r="P36" s="887"/>
      <c r="Q36" s="887"/>
      <c r="R36" s="1385"/>
      <c r="S36" s="888"/>
      <c r="T36" s="888"/>
      <c r="U36" s="888"/>
      <c r="V36" s="888"/>
      <c r="W36" s="888"/>
      <c r="X36" s="888"/>
      <c r="Y36" s="888"/>
      <c r="Z36" s="888"/>
      <c r="AA36" s="888"/>
      <c r="AB36" s="888"/>
      <c r="AC36" s="888"/>
    </row>
    <row r="37" spans="1:35" ht="18" customHeight="1">
      <c r="B37" s="900" t="s">
        <v>583</v>
      </c>
      <c r="C37" s="888"/>
      <c r="D37" s="888"/>
      <c r="E37" s="888"/>
      <c r="F37" s="888"/>
      <c r="G37" s="888"/>
      <c r="H37" s="888"/>
      <c r="I37" s="888"/>
      <c r="J37" s="888"/>
      <c r="K37" s="888"/>
      <c r="L37" s="888"/>
      <c r="M37" s="888"/>
      <c r="N37" s="888"/>
      <c r="O37" s="888"/>
      <c r="P37" s="887"/>
      <c r="S37" s="888" t="s">
        <v>957</v>
      </c>
      <c r="T37" s="888"/>
      <c r="U37" s="888"/>
      <c r="V37" s="888"/>
      <c r="W37" s="888"/>
      <c r="X37" s="888"/>
    </row>
    <row r="38" spans="1:35" ht="18" customHeight="1">
      <c r="B38" s="900"/>
      <c r="C38" s="888"/>
      <c r="D38" s="888"/>
      <c r="E38" s="888"/>
      <c r="F38" s="888"/>
      <c r="G38" s="888"/>
      <c r="H38" s="888"/>
      <c r="I38" s="888"/>
      <c r="J38" s="888"/>
      <c r="K38" s="888"/>
    </row>
    <row r="39" spans="1:35" ht="18" customHeight="1">
      <c r="C39" s="906" t="s">
        <v>19</v>
      </c>
      <c r="D39" s="907" t="s">
        <v>6</v>
      </c>
      <c r="E39" s="908" t="s">
        <v>584</v>
      </c>
      <c r="F39" s="908" t="s">
        <v>7</v>
      </c>
      <c r="G39" s="908" t="s">
        <v>585</v>
      </c>
      <c r="T39" s="906" t="s">
        <v>19</v>
      </c>
      <c r="U39" s="907" t="s">
        <v>6</v>
      </c>
      <c r="V39" s="908" t="s">
        <v>584</v>
      </c>
      <c r="W39" s="908" t="s">
        <v>7</v>
      </c>
      <c r="AF39" s="888"/>
      <c r="AG39" s="888"/>
      <c r="AH39" s="888"/>
      <c r="AI39" s="888"/>
    </row>
    <row r="40" spans="1:35" ht="18" customHeight="1">
      <c r="C40" s="906" t="s">
        <v>20</v>
      </c>
      <c r="D40" s="907" t="s">
        <v>8</v>
      </c>
      <c r="E40" s="908" t="s">
        <v>586</v>
      </c>
      <c r="F40" s="908" t="s">
        <v>9</v>
      </c>
      <c r="G40" s="908" t="s">
        <v>587</v>
      </c>
      <c r="T40" s="906" t="s">
        <v>20</v>
      </c>
      <c r="U40" s="907" t="s">
        <v>8</v>
      </c>
      <c r="V40" s="908" t="s">
        <v>586</v>
      </c>
      <c r="W40" s="908" t="s">
        <v>9</v>
      </c>
      <c r="AF40" s="888"/>
      <c r="AG40" s="888"/>
      <c r="AH40" s="888"/>
      <c r="AI40" s="888"/>
    </row>
    <row r="41" spans="1:35" s="887" customFormat="1" ht="18" customHeight="1">
      <c r="A41" s="891"/>
      <c r="B41" s="905"/>
      <c r="C41" s="906" t="s">
        <v>21</v>
      </c>
      <c r="D41" s="907" t="s">
        <v>10</v>
      </c>
      <c r="E41" s="908" t="s">
        <v>588</v>
      </c>
      <c r="F41" s="908" t="s">
        <v>11</v>
      </c>
      <c r="G41" s="908" t="s">
        <v>589</v>
      </c>
      <c r="H41" s="891"/>
      <c r="I41" s="891"/>
      <c r="J41" s="891"/>
      <c r="K41" s="891"/>
      <c r="L41" s="891"/>
      <c r="M41" s="891"/>
      <c r="N41" s="891"/>
      <c r="O41" s="891"/>
      <c r="P41" s="890"/>
      <c r="Q41" s="890"/>
      <c r="R41" s="1386"/>
      <c r="S41" s="891"/>
      <c r="T41" s="906" t="s">
        <v>21</v>
      </c>
      <c r="U41" s="907" t="s">
        <v>10</v>
      </c>
      <c r="V41" s="908" t="s">
        <v>588</v>
      </c>
      <c r="W41" s="908" t="s">
        <v>11</v>
      </c>
      <c r="X41" s="891"/>
      <c r="Y41" s="891"/>
      <c r="Z41" s="891"/>
      <c r="AA41" s="891"/>
      <c r="AB41" s="891"/>
      <c r="AC41" s="891"/>
      <c r="AD41" s="888"/>
      <c r="AE41" s="888"/>
      <c r="AF41" s="888"/>
      <c r="AG41" s="888"/>
      <c r="AH41" s="888"/>
      <c r="AI41" s="888"/>
    </row>
    <row r="42" spans="1:35" s="887" customFormat="1" ht="18" customHeight="1">
      <c r="A42" s="888"/>
      <c r="B42" s="905"/>
      <c r="C42" s="906" t="s">
        <v>22</v>
      </c>
      <c r="D42" s="907" t="s">
        <v>12</v>
      </c>
      <c r="E42" s="908" t="s">
        <v>590</v>
      </c>
      <c r="F42" s="908" t="s">
        <v>13</v>
      </c>
      <c r="G42" s="908" t="s">
        <v>13</v>
      </c>
      <c r="H42" s="891"/>
      <c r="I42" s="891"/>
      <c r="J42" s="891"/>
      <c r="K42" s="891"/>
      <c r="L42" s="891"/>
      <c r="M42" s="891"/>
      <c r="N42" s="891"/>
      <c r="O42" s="891"/>
      <c r="P42" s="890"/>
      <c r="R42" s="1385"/>
      <c r="S42" s="891"/>
      <c r="T42" s="906" t="s">
        <v>22</v>
      </c>
      <c r="U42" s="907" t="s">
        <v>12</v>
      </c>
      <c r="V42" s="908" t="s">
        <v>590</v>
      </c>
      <c r="W42" s="908" t="s">
        <v>30</v>
      </c>
      <c r="X42" s="891"/>
      <c r="Y42" s="888"/>
      <c r="Z42" s="888"/>
      <c r="AA42" s="888"/>
      <c r="AB42" s="888"/>
      <c r="AC42" s="888"/>
      <c r="AD42" s="888"/>
      <c r="AE42" s="888"/>
      <c r="AF42" s="891"/>
      <c r="AG42" s="891"/>
      <c r="AH42" s="891"/>
      <c r="AI42" s="891"/>
    </row>
    <row r="43" spans="1:35" s="887" customFormat="1" ht="17.25" customHeight="1">
      <c r="A43" s="888"/>
      <c r="B43" s="905"/>
      <c r="C43" s="906" t="s">
        <v>14</v>
      </c>
      <c r="D43" s="909" t="s">
        <v>14</v>
      </c>
      <c r="E43" s="908" t="s">
        <v>14</v>
      </c>
      <c r="F43" s="908" t="s">
        <v>13</v>
      </c>
      <c r="G43" s="908" t="s">
        <v>13</v>
      </c>
      <c r="H43" s="891"/>
      <c r="I43" s="891"/>
      <c r="J43" s="891"/>
      <c r="K43" s="891"/>
      <c r="L43" s="888"/>
      <c r="M43" s="888"/>
      <c r="N43" s="888"/>
      <c r="O43" s="888"/>
      <c r="R43" s="1385"/>
      <c r="S43" s="888"/>
      <c r="T43" s="1894" t="s">
        <v>14</v>
      </c>
      <c r="U43" s="1895" t="s">
        <v>14</v>
      </c>
      <c r="V43" s="1896" t="s">
        <v>14</v>
      </c>
      <c r="W43" s="1896" t="s">
        <v>30</v>
      </c>
      <c r="X43" s="888"/>
      <c r="Y43" s="888"/>
      <c r="Z43" s="888"/>
      <c r="AA43" s="888"/>
      <c r="AB43" s="888"/>
      <c r="AC43" s="888"/>
      <c r="AD43" s="888"/>
      <c r="AE43" s="888"/>
      <c r="AF43" s="891"/>
      <c r="AG43" s="891"/>
      <c r="AH43" s="891"/>
      <c r="AI43" s="891"/>
    </row>
    <row r="44" spans="1:35" ht="17.25" customHeight="1">
      <c r="A44" s="888"/>
      <c r="B44" s="900"/>
      <c r="C44" s="888"/>
      <c r="D44" s="888"/>
      <c r="E44" s="888"/>
      <c r="F44" s="888"/>
      <c r="G44" s="888"/>
      <c r="H44" s="888"/>
      <c r="I44" s="888"/>
      <c r="J44" s="888"/>
      <c r="K44" s="888"/>
      <c r="L44" s="888"/>
      <c r="M44" s="888"/>
      <c r="N44" s="888"/>
      <c r="O44" s="888"/>
      <c r="P44" s="887"/>
      <c r="Q44" s="887"/>
      <c r="R44" s="1385"/>
      <c r="S44" s="888"/>
      <c r="T44" s="888"/>
      <c r="U44" s="888"/>
      <c r="V44" s="888"/>
      <c r="W44" s="888"/>
      <c r="X44" s="888"/>
      <c r="Y44" s="888"/>
      <c r="Z44" s="888"/>
      <c r="AA44" s="888"/>
      <c r="AB44" s="888"/>
      <c r="AC44" s="888"/>
    </row>
    <row r="45" spans="1:35" ht="18" customHeight="1">
      <c r="B45" s="900" t="s">
        <v>591</v>
      </c>
      <c r="C45" s="888"/>
      <c r="D45" s="888"/>
      <c r="E45" s="888"/>
      <c r="F45" s="888"/>
      <c r="G45" s="888"/>
      <c r="H45" s="888"/>
      <c r="I45" s="888"/>
      <c r="J45" s="888"/>
      <c r="K45" s="888"/>
      <c r="L45" s="888"/>
      <c r="M45" s="888"/>
      <c r="N45" s="888"/>
      <c r="O45" s="888"/>
      <c r="P45" s="887"/>
      <c r="S45" s="888" t="s">
        <v>958</v>
      </c>
      <c r="T45" s="888"/>
      <c r="U45" s="888"/>
      <c r="V45" s="888"/>
      <c r="W45" s="888"/>
      <c r="X45" s="888"/>
    </row>
    <row r="46" spans="1:35" ht="18" customHeight="1">
      <c r="B46" s="900"/>
      <c r="C46" s="888"/>
      <c r="D46" s="888"/>
      <c r="E46" s="888"/>
      <c r="F46" s="889"/>
      <c r="G46" s="888"/>
      <c r="H46" s="888"/>
      <c r="I46" s="888"/>
      <c r="J46" s="888"/>
      <c r="K46" s="888"/>
      <c r="T46" s="1897"/>
      <c r="U46" s="1898"/>
      <c r="V46" s="1899"/>
      <c r="W46" s="1899"/>
    </row>
    <row r="47" spans="1:35" ht="18" customHeight="1">
      <c r="C47" s="906" t="s">
        <v>592</v>
      </c>
      <c r="D47" s="910">
        <v>1</v>
      </c>
      <c r="E47" s="911"/>
      <c r="T47" s="906" t="s">
        <v>592</v>
      </c>
      <c r="U47" s="910">
        <v>1</v>
      </c>
      <c r="V47" s="911"/>
    </row>
    <row r="48" spans="1:35" ht="18" customHeight="1">
      <c r="C48" s="906" t="s">
        <v>593</v>
      </c>
      <c r="D48" s="910">
        <v>28</v>
      </c>
      <c r="E48" s="911"/>
      <c r="T48" s="906" t="s">
        <v>593</v>
      </c>
      <c r="U48" s="910">
        <v>28</v>
      </c>
      <c r="V48" s="911"/>
    </row>
    <row r="49" spans="2:23" ht="18" customHeight="1">
      <c r="C49" s="906" t="s">
        <v>594</v>
      </c>
      <c r="D49" s="910">
        <v>265</v>
      </c>
      <c r="E49" s="911"/>
      <c r="T49" s="906" t="s">
        <v>594</v>
      </c>
      <c r="U49" s="910">
        <v>265</v>
      </c>
      <c r="V49" s="911"/>
    </row>
    <row r="50" spans="2:23" ht="18" customHeight="1">
      <c r="C50" s="906" t="s">
        <v>15</v>
      </c>
      <c r="D50" s="898" t="s">
        <v>1048</v>
      </c>
      <c r="E50" s="911"/>
      <c r="T50" s="906" t="s">
        <v>15</v>
      </c>
      <c r="U50" s="1903" t="s">
        <v>1050</v>
      </c>
      <c r="V50" s="911"/>
    </row>
    <row r="51" spans="2:23" ht="18" customHeight="1">
      <c r="C51" s="906" t="s">
        <v>16</v>
      </c>
      <c r="D51" s="898" t="s">
        <v>1049</v>
      </c>
      <c r="E51" s="911"/>
      <c r="T51" s="906" t="s">
        <v>16</v>
      </c>
      <c r="U51" s="1903" t="s">
        <v>1051</v>
      </c>
      <c r="V51" s="911"/>
    </row>
    <row r="52" spans="2:23" ht="16.5">
      <c r="C52" s="906" t="s">
        <v>459</v>
      </c>
      <c r="D52" s="912">
        <v>23500</v>
      </c>
      <c r="E52" s="913"/>
      <c r="F52" s="914"/>
      <c r="T52" s="906" t="s">
        <v>459</v>
      </c>
      <c r="U52" s="912">
        <v>23500</v>
      </c>
      <c r="V52" s="1900"/>
      <c r="W52" s="1712"/>
    </row>
    <row r="53" spans="2:23" ht="16.5" customHeight="1">
      <c r="C53" s="906" t="s">
        <v>460</v>
      </c>
      <c r="D53" s="912">
        <v>16100</v>
      </c>
      <c r="E53" s="911"/>
      <c r="T53" s="906" t="s">
        <v>460</v>
      </c>
      <c r="U53" s="912">
        <v>16100</v>
      </c>
      <c r="V53" s="911"/>
    </row>
    <row r="54" spans="2:23" ht="16.5" customHeight="1">
      <c r="C54" s="915" t="s">
        <v>595</v>
      </c>
      <c r="D54" s="916"/>
      <c r="E54" s="917"/>
      <c r="F54" s="917"/>
      <c r="T54" s="1901" t="s">
        <v>829</v>
      </c>
      <c r="U54" s="1901"/>
    </row>
    <row r="55" spans="2:23">
      <c r="C55" s="888" t="s">
        <v>551</v>
      </c>
      <c r="T55" s="891" t="s">
        <v>1102</v>
      </c>
    </row>
    <row r="56" spans="2:23">
      <c r="C56" s="888"/>
    </row>
    <row r="57" spans="2:23">
      <c r="D57" s="2"/>
    </row>
    <row r="58" spans="2:23">
      <c r="B58" s="900"/>
    </row>
    <row r="60" spans="2:23">
      <c r="C60" s="2"/>
      <c r="D60" s="2"/>
    </row>
    <row r="61" spans="2:23">
      <c r="C61" s="2"/>
      <c r="D61" s="2"/>
    </row>
    <row r="62" spans="2:23">
      <c r="C62" s="2"/>
      <c r="D62" s="2"/>
    </row>
    <row r="64" spans="2:23">
      <c r="C64" s="918"/>
    </row>
    <row r="78" spans="2:2">
      <c r="B78" s="891"/>
    </row>
    <row r="79" spans="2:2">
      <c r="B79" s="891"/>
    </row>
    <row r="80" spans="2:2">
      <c r="B80" s="891"/>
    </row>
    <row r="81" spans="2:2">
      <c r="B81" s="891"/>
    </row>
    <row r="83" spans="2:2">
      <c r="B83" s="891"/>
    </row>
    <row r="84" spans="2:2">
      <c r="B84" s="891"/>
    </row>
    <row r="85" spans="2:2">
      <c r="B85" s="891"/>
    </row>
  </sheetData>
  <phoneticPr fontId="10"/>
  <pageMargins left="0.70866141732283472" right="0.70866141732283472" top="0.74803149606299213" bottom="0.74803149606299213" header="0.31496062992125984" footer="0.31496062992125984"/>
  <pageSetup paperSize="9" orientation="landscape" r:id="rId1"/>
  <headerFooter alignWithMargins="0"/>
  <ignoredErrors>
    <ignoredError sqref="B25 B27:B28"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E73"/>
  <sheetViews>
    <sheetView zoomScaleNormal="100" workbookViewId="0">
      <pane xSplit="21" ySplit="4" topLeftCell="V5" activePane="bottomRight" state="frozen"/>
      <selection activeCell="D28" sqref="D28"/>
      <selection pane="topRight" activeCell="D28" sqref="D28"/>
      <selection pane="bottomLeft" activeCell="D28" sqref="D28"/>
      <selection pane="bottomRight"/>
    </sheetView>
  </sheetViews>
  <sheetFormatPr defaultColWidth="9" defaultRowHeight="15"/>
  <cols>
    <col min="1" max="1" width="1.5" style="223" customWidth="1"/>
    <col min="2" max="17" width="1.625" style="723" hidden="1" customWidth="1"/>
    <col min="18" max="18" width="1.5" style="790" customWidth="1"/>
    <col min="19" max="19" width="2.625" style="790" customWidth="1"/>
    <col min="20" max="20" width="26.75" style="22" customWidth="1"/>
    <col min="21" max="21" width="15.625" style="790" customWidth="1"/>
    <col min="22" max="22" width="1.75" style="224" customWidth="1"/>
    <col min="23" max="23" width="2.625" style="223" customWidth="1"/>
    <col min="24" max="24" width="25" style="223" customWidth="1"/>
    <col min="25" max="25" width="10.875" style="28" customWidth="1"/>
    <col min="26" max="26" width="9.375" style="790" hidden="1" customWidth="1"/>
    <col min="27" max="60" width="8.125" style="723" customWidth="1"/>
    <col min="61" max="61" width="12" style="223" customWidth="1"/>
    <col min="62" max="62" width="7.75" style="723" customWidth="1"/>
    <col min="63" max="63" width="7.875" style="723" bestFit="1" customWidth="1"/>
    <col min="64" max="64" width="12.125" style="723" bestFit="1" customWidth="1"/>
    <col min="65" max="65" width="7.5" style="723" customWidth="1"/>
    <col min="66" max="70" width="9" style="723"/>
    <col min="71" max="82" width="13.875" style="723" bestFit="1" customWidth="1"/>
    <col min="83" max="83" width="13.375" style="723" bestFit="1" customWidth="1"/>
    <col min="84" max="16384" width="9" style="723"/>
  </cols>
  <sheetData>
    <row r="1" spans="1:65" s="22" customFormat="1" ht="41.25" customHeight="1">
      <c r="S1" s="2265" t="s">
        <v>1027</v>
      </c>
      <c r="T1" s="2266"/>
      <c r="U1" s="2266"/>
      <c r="V1" s="1292"/>
      <c r="W1" s="2267" t="s">
        <v>832</v>
      </c>
      <c r="X1" s="2268"/>
      <c r="Y1" s="2268"/>
      <c r="Z1" s="356"/>
      <c r="BI1" s="28"/>
    </row>
    <row r="2" spans="1:65" s="22" customFormat="1">
      <c r="A2" s="28"/>
      <c r="R2" s="356"/>
      <c r="S2" s="32" t="str">
        <f>'0.Contents'!$B$2</f>
        <v>＜報告値＞</v>
      </c>
      <c r="U2" s="356"/>
      <c r="V2" s="1292"/>
      <c r="W2" s="1835" t="str">
        <f>'0.Contents'!$D$2</f>
        <v>&lt;Reported Value&gt;</v>
      </c>
      <c r="X2" s="28"/>
      <c r="Y2" s="28"/>
      <c r="Z2" s="356"/>
      <c r="BI2" s="28"/>
    </row>
    <row r="3" spans="1:65" s="22" customFormat="1" ht="18.75" customHeight="1" thickBot="1">
      <c r="A3" s="28"/>
      <c r="S3" s="786" t="s">
        <v>541</v>
      </c>
      <c r="U3" s="356"/>
      <c r="V3" s="1292"/>
      <c r="W3" s="1714" t="s">
        <v>913</v>
      </c>
      <c r="X3" s="28"/>
      <c r="Y3" s="188"/>
      <c r="Z3" s="356"/>
      <c r="AM3" s="787"/>
      <c r="AN3" s="787"/>
      <c r="AP3" s="788"/>
      <c r="AQ3" s="788"/>
      <c r="AR3" s="787"/>
      <c r="AT3" s="787"/>
      <c r="AW3" s="787"/>
      <c r="AX3" s="787"/>
      <c r="AY3" s="787"/>
      <c r="AZ3" s="787"/>
      <c r="BA3" s="787"/>
      <c r="BB3" s="787"/>
      <c r="BC3" s="787"/>
      <c r="BD3" s="787"/>
      <c r="BE3" s="787"/>
      <c r="BF3" s="787"/>
      <c r="BG3" s="787"/>
      <c r="BH3" s="787"/>
      <c r="BI3" s="789"/>
      <c r="BJ3" s="787"/>
      <c r="BK3" s="787"/>
      <c r="BL3" s="787"/>
      <c r="BM3" s="787"/>
    </row>
    <row r="4" spans="1:65" s="22" customFormat="1" ht="28.5" customHeight="1" thickBot="1">
      <c r="A4" s="28"/>
      <c r="S4" s="1044" t="s">
        <v>33</v>
      </c>
      <c r="T4" s="1045"/>
      <c r="U4" s="1046" t="s">
        <v>1</v>
      </c>
      <c r="V4" s="1292"/>
      <c r="W4" s="1796" t="s">
        <v>844</v>
      </c>
      <c r="X4" s="1871"/>
      <c r="Y4" s="1046" t="s">
        <v>1</v>
      </c>
      <c r="Z4" s="1010"/>
      <c r="AA4" s="1051">
        <v>1990</v>
      </c>
      <c r="AB4" s="1051">
        <f>AA4+1</f>
        <v>1991</v>
      </c>
      <c r="AC4" s="1051">
        <f t="shared" ref="AC4:BE4" si="0">AB4+1</f>
        <v>1992</v>
      </c>
      <c r="AD4" s="1051">
        <f t="shared" si="0"/>
        <v>1993</v>
      </c>
      <c r="AE4" s="1051">
        <f t="shared" si="0"/>
        <v>1994</v>
      </c>
      <c r="AF4" s="1051">
        <f t="shared" si="0"/>
        <v>1995</v>
      </c>
      <c r="AG4" s="1051">
        <f t="shared" si="0"/>
        <v>1996</v>
      </c>
      <c r="AH4" s="1051">
        <f t="shared" si="0"/>
        <v>1997</v>
      </c>
      <c r="AI4" s="1051">
        <f t="shared" si="0"/>
        <v>1998</v>
      </c>
      <c r="AJ4" s="1051">
        <f t="shared" si="0"/>
        <v>1999</v>
      </c>
      <c r="AK4" s="1051">
        <f t="shared" si="0"/>
        <v>2000</v>
      </c>
      <c r="AL4" s="1051">
        <f t="shared" si="0"/>
        <v>2001</v>
      </c>
      <c r="AM4" s="1051">
        <f t="shared" si="0"/>
        <v>2002</v>
      </c>
      <c r="AN4" s="1051">
        <f t="shared" si="0"/>
        <v>2003</v>
      </c>
      <c r="AO4" s="1051">
        <f t="shared" si="0"/>
        <v>2004</v>
      </c>
      <c r="AP4" s="1051">
        <f t="shared" si="0"/>
        <v>2005</v>
      </c>
      <c r="AQ4" s="1051">
        <f t="shared" si="0"/>
        <v>2006</v>
      </c>
      <c r="AR4" s="1051">
        <f t="shared" si="0"/>
        <v>2007</v>
      </c>
      <c r="AS4" s="1051">
        <f t="shared" si="0"/>
        <v>2008</v>
      </c>
      <c r="AT4" s="1051">
        <f t="shared" si="0"/>
        <v>2009</v>
      </c>
      <c r="AU4" s="1051">
        <f t="shared" si="0"/>
        <v>2010</v>
      </c>
      <c r="AV4" s="1051">
        <f t="shared" si="0"/>
        <v>2011</v>
      </c>
      <c r="AW4" s="1051">
        <f t="shared" si="0"/>
        <v>2012</v>
      </c>
      <c r="AX4" s="1051">
        <f t="shared" si="0"/>
        <v>2013</v>
      </c>
      <c r="AY4" s="1051">
        <f t="shared" si="0"/>
        <v>2014</v>
      </c>
      <c r="AZ4" s="1051">
        <f t="shared" si="0"/>
        <v>2015</v>
      </c>
      <c r="BA4" s="1051">
        <f t="shared" si="0"/>
        <v>2016</v>
      </c>
      <c r="BB4" s="1051">
        <f t="shared" si="0"/>
        <v>2017</v>
      </c>
      <c r="BC4" s="1051">
        <f t="shared" si="0"/>
        <v>2018</v>
      </c>
      <c r="BD4" s="1051">
        <f t="shared" si="0"/>
        <v>2019</v>
      </c>
      <c r="BE4" s="1051">
        <f t="shared" si="0"/>
        <v>2020</v>
      </c>
      <c r="BF4" s="1052">
        <f t="shared" ref="BF4:BH4" si="1">BE4+1</f>
        <v>2021</v>
      </c>
      <c r="BG4" s="1052">
        <f t="shared" si="1"/>
        <v>2022</v>
      </c>
      <c r="BH4" s="1053">
        <f t="shared" si="1"/>
        <v>2023</v>
      </c>
      <c r="BI4" s="188"/>
      <c r="BJ4" s="356"/>
      <c r="BK4" s="356"/>
      <c r="BL4" s="356"/>
      <c r="BM4" s="356"/>
    </row>
    <row r="5" spans="1:65" ht="34.5" customHeight="1">
      <c r="S5" s="1042" t="s">
        <v>542</v>
      </c>
      <c r="T5" s="863"/>
      <c r="U5" s="1043">
        <v>1</v>
      </c>
      <c r="W5" s="1116" t="s">
        <v>914</v>
      </c>
      <c r="X5" s="1836"/>
      <c r="Y5" s="1837">
        <v>1</v>
      </c>
      <c r="Z5" s="1047"/>
      <c r="AA5" s="1048">
        <f>SUM(AA6:AA7)</f>
        <v>1160.3431948218688</v>
      </c>
      <c r="AB5" s="1048">
        <f t="shared" ref="AB5:AR5" si="2">SUM(AB6:AB7)</f>
        <v>1171.8636413827428</v>
      </c>
      <c r="AC5" s="1048">
        <f t="shared" si="2"/>
        <v>1180.4885015831451</v>
      </c>
      <c r="AD5" s="1048">
        <f t="shared" si="2"/>
        <v>1174.1289693198721</v>
      </c>
      <c r="AE5" s="1048">
        <f t="shared" si="2"/>
        <v>1227.9499273781626</v>
      </c>
      <c r="AF5" s="1048">
        <f t="shared" si="2"/>
        <v>1240.5662765002967</v>
      </c>
      <c r="AG5" s="1048">
        <f t="shared" si="2"/>
        <v>1253.4175093233832</v>
      </c>
      <c r="AH5" s="1048">
        <f t="shared" si="2"/>
        <v>1245.5367820106458</v>
      </c>
      <c r="AI5" s="1048">
        <f t="shared" si="2"/>
        <v>1205.5106387775563</v>
      </c>
      <c r="AJ5" s="1048">
        <f t="shared" si="2"/>
        <v>1242.2917655600368</v>
      </c>
      <c r="AK5" s="1048">
        <f t="shared" si="2"/>
        <v>1264.4451227101904</v>
      </c>
      <c r="AL5" s="1048">
        <f t="shared" si="2"/>
        <v>1249.7387850428067</v>
      </c>
      <c r="AM5" s="1048">
        <f t="shared" si="2"/>
        <v>1278.9824791332082</v>
      </c>
      <c r="AN5" s="1048">
        <f t="shared" si="2"/>
        <v>1287.2672056284707</v>
      </c>
      <c r="AO5" s="1048">
        <f t="shared" si="2"/>
        <v>1282.4677192027418</v>
      </c>
      <c r="AP5" s="1048">
        <f t="shared" si="2"/>
        <v>1289.6630829014239</v>
      </c>
      <c r="AQ5" s="1048">
        <f t="shared" si="2"/>
        <v>1266.6135472475896</v>
      </c>
      <c r="AR5" s="1048">
        <f t="shared" si="2"/>
        <v>1301.9955335543523</v>
      </c>
      <c r="AS5" s="1048">
        <f>SUM(AS6:AS7)</f>
        <v>1231.4104838675221</v>
      </c>
      <c r="AT5" s="1048">
        <f t="shared" ref="AT5:AZ5" si="3">SUM(AT6:AT7)</f>
        <v>1162.7663396288469</v>
      </c>
      <c r="AU5" s="1048">
        <f t="shared" si="3"/>
        <v>1213.5318684110387</v>
      </c>
      <c r="AV5" s="1048">
        <f t="shared" si="3"/>
        <v>1263.5346772459807</v>
      </c>
      <c r="AW5" s="1048">
        <f t="shared" si="3"/>
        <v>1304.3959768565476</v>
      </c>
      <c r="AX5" s="1048">
        <f t="shared" si="3"/>
        <v>1314.1646985442148</v>
      </c>
      <c r="AY5" s="1048">
        <f t="shared" si="3"/>
        <v>1262.489903936736</v>
      </c>
      <c r="AZ5" s="1048">
        <f t="shared" si="3"/>
        <v>1222.1769561466378</v>
      </c>
      <c r="BA5" s="1049">
        <f t="shared" ref="BA5:BE5" si="4">SUM(BA6:BA7)</f>
        <v>1202.0898501399734</v>
      </c>
      <c r="BB5" s="1048">
        <f t="shared" si="4"/>
        <v>1186.5131284066465</v>
      </c>
      <c r="BC5" s="1049">
        <f t="shared" si="4"/>
        <v>1140.6222837657961</v>
      </c>
      <c r="BD5" s="1049">
        <f t="shared" si="4"/>
        <v>1104.0783515767059</v>
      </c>
      <c r="BE5" s="1048">
        <f t="shared" si="4"/>
        <v>1039.1580072782167</v>
      </c>
      <c r="BF5" s="1049">
        <f t="shared" ref="BF5:BG5" si="5">SUM(BF6:BF7)</f>
        <v>1060.3461553162192</v>
      </c>
      <c r="BG5" s="1049">
        <f t="shared" si="5"/>
        <v>1031.4811222503038</v>
      </c>
      <c r="BH5" s="1050">
        <f t="shared" ref="BH5" si="6">SUM(BH6:BH7)</f>
        <v>988.71666177480665</v>
      </c>
      <c r="BI5" s="796"/>
      <c r="BJ5" s="188"/>
      <c r="BK5" s="356"/>
      <c r="BL5" s="356"/>
    </row>
    <row r="6" spans="1:65" ht="34.5" customHeight="1">
      <c r="S6" s="797"/>
      <c r="T6" s="798" t="s">
        <v>27</v>
      </c>
      <c r="U6" s="929">
        <v>1</v>
      </c>
      <c r="W6" s="1116"/>
      <c r="X6" s="1838" t="s">
        <v>915</v>
      </c>
      <c r="Y6" s="1839">
        <v>1</v>
      </c>
      <c r="Z6" s="799"/>
      <c r="AA6" s="793">
        <v>1067.5619544378437</v>
      </c>
      <c r="AB6" s="793">
        <v>1077.8113134951489</v>
      </c>
      <c r="AC6" s="793">
        <v>1085.8221633882238</v>
      </c>
      <c r="AD6" s="793">
        <v>1081.0016873980737</v>
      </c>
      <c r="AE6" s="793">
        <v>1130.9039713782831</v>
      </c>
      <c r="AF6" s="793">
        <v>1142.1412286336395</v>
      </c>
      <c r="AG6" s="793">
        <v>1153.5496793706229</v>
      </c>
      <c r="AH6" s="793">
        <v>1147.0967966268645</v>
      </c>
      <c r="AI6" s="793">
        <v>1113.1578091833085</v>
      </c>
      <c r="AJ6" s="793">
        <v>1149.4787329300641</v>
      </c>
      <c r="AK6" s="793">
        <v>1170.3002428345185</v>
      </c>
      <c r="AL6" s="793">
        <v>1157.3611552556511</v>
      </c>
      <c r="AM6" s="793">
        <v>1188.9924797455733</v>
      </c>
      <c r="AN6" s="793">
        <v>1197.2982498674171</v>
      </c>
      <c r="AO6" s="793">
        <v>1193.4424477155812</v>
      </c>
      <c r="AP6" s="793">
        <v>1200.5211451346579</v>
      </c>
      <c r="AQ6" s="793">
        <v>1178.6756193085628</v>
      </c>
      <c r="AR6" s="793">
        <v>1214.4658442662508</v>
      </c>
      <c r="AS6" s="793">
        <v>1146.91826166287</v>
      </c>
      <c r="AT6" s="793">
        <v>1087.272069202096</v>
      </c>
      <c r="AU6" s="793">
        <v>1136.944412005553</v>
      </c>
      <c r="AV6" s="793">
        <v>1188.0046866890557</v>
      </c>
      <c r="AW6" s="793">
        <v>1227.2625996148483</v>
      </c>
      <c r="AX6" s="793">
        <v>1235.3729068825385</v>
      </c>
      <c r="AY6" s="793">
        <v>1185.1804579719142</v>
      </c>
      <c r="AZ6" s="793">
        <v>1145.8045035909079</v>
      </c>
      <c r="BA6" s="794">
        <v>1126.1170594839703</v>
      </c>
      <c r="BB6" s="793">
        <v>1109.466853503601</v>
      </c>
      <c r="BC6" s="794">
        <v>1063.969905773122</v>
      </c>
      <c r="BD6" s="794">
        <v>1028.587494398769</v>
      </c>
      <c r="BE6" s="793">
        <v>967.97329311698638</v>
      </c>
      <c r="BF6" s="794">
        <v>987.01321734383009</v>
      </c>
      <c r="BG6" s="794">
        <v>960.97186852685161</v>
      </c>
      <c r="BH6" s="795">
        <v>921.71039063362059</v>
      </c>
      <c r="BI6" s="796"/>
      <c r="BJ6" s="188"/>
      <c r="BK6" s="356"/>
      <c r="BL6" s="356"/>
    </row>
    <row r="7" spans="1:65" ht="34.5" customHeight="1">
      <c r="S7" s="800"/>
      <c r="T7" s="801" t="s">
        <v>543</v>
      </c>
      <c r="U7" s="929">
        <v>1</v>
      </c>
      <c r="W7" s="1840"/>
      <c r="X7" s="1838" t="s">
        <v>916</v>
      </c>
      <c r="Y7" s="1839">
        <v>1</v>
      </c>
      <c r="Z7" s="792"/>
      <c r="AA7" s="802">
        <v>92.78124038402504</v>
      </c>
      <c r="AB7" s="802">
        <v>94.052327887594046</v>
      </c>
      <c r="AC7" s="802">
        <v>94.666338194921224</v>
      </c>
      <c r="AD7" s="802">
        <v>93.127281921798371</v>
      </c>
      <c r="AE7" s="802">
        <v>97.045955999879396</v>
      </c>
      <c r="AF7" s="802">
        <v>98.425047866657195</v>
      </c>
      <c r="AG7" s="802">
        <v>99.867829952760303</v>
      </c>
      <c r="AH7" s="802">
        <v>98.439985383781206</v>
      </c>
      <c r="AI7" s="802">
        <v>92.352829594247765</v>
      </c>
      <c r="AJ7" s="802">
        <v>92.813032629972639</v>
      </c>
      <c r="AK7" s="802">
        <v>94.144879875671961</v>
      </c>
      <c r="AL7" s="802">
        <v>92.377629787155783</v>
      </c>
      <c r="AM7" s="802">
        <v>89.98999938763491</v>
      </c>
      <c r="AN7" s="802">
        <v>89.96895576105365</v>
      </c>
      <c r="AO7" s="802">
        <v>89.025271487160481</v>
      </c>
      <c r="AP7" s="802">
        <v>89.141937766765963</v>
      </c>
      <c r="AQ7" s="802">
        <v>87.937927939026793</v>
      </c>
      <c r="AR7" s="802">
        <v>87.529689288101494</v>
      </c>
      <c r="AS7" s="802">
        <v>84.492222204652137</v>
      </c>
      <c r="AT7" s="802">
        <v>75.494270426751029</v>
      </c>
      <c r="AU7" s="802">
        <v>76.587456405485639</v>
      </c>
      <c r="AV7" s="802">
        <v>75.529990556925071</v>
      </c>
      <c r="AW7" s="802">
        <v>77.133377241699179</v>
      </c>
      <c r="AX7" s="802">
        <v>78.791791661676271</v>
      </c>
      <c r="AY7" s="802">
        <v>77.30944596482189</v>
      </c>
      <c r="AZ7" s="802">
        <v>76.372452555730021</v>
      </c>
      <c r="BA7" s="803">
        <v>75.972790656002999</v>
      </c>
      <c r="BB7" s="802">
        <v>77.046274903045401</v>
      </c>
      <c r="BC7" s="803">
        <v>76.652377992674118</v>
      </c>
      <c r="BD7" s="803">
        <v>75.490857177936903</v>
      </c>
      <c r="BE7" s="802">
        <v>71.184714161230289</v>
      </c>
      <c r="BF7" s="803">
        <v>73.332937972389075</v>
      </c>
      <c r="BG7" s="803">
        <v>70.509253723452105</v>
      </c>
      <c r="BH7" s="804">
        <v>67.006271141186005</v>
      </c>
      <c r="BI7" s="796"/>
      <c r="BJ7" s="188"/>
      <c r="BK7" s="356"/>
      <c r="BL7" s="356"/>
    </row>
    <row r="8" spans="1:65" ht="33.75" customHeight="1">
      <c r="S8" s="805" t="s">
        <v>544</v>
      </c>
      <c r="T8" s="791"/>
      <c r="U8" s="929">
        <v>28</v>
      </c>
      <c r="W8" s="1110" t="s">
        <v>917</v>
      </c>
      <c r="X8" s="1841"/>
      <c r="Y8" s="1839">
        <v>28</v>
      </c>
      <c r="Z8" s="809"/>
      <c r="AA8" s="802">
        <v>49.901001453264641</v>
      </c>
      <c r="AB8" s="802">
        <v>49.17270475415522</v>
      </c>
      <c r="AC8" s="802">
        <v>49.100703515585323</v>
      </c>
      <c r="AD8" s="802">
        <v>48.096606356141301</v>
      </c>
      <c r="AE8" s="802">
        <v>48.133915147050111</v>
      </c>
      <c r="AF8" s="802">
        <v>46.80038774023992</v>
      </c>
      <c r="AG8" s="802">
        <v>45.360762067414093</v>
      </c>
      <c r="AH8" s="802">
        <v>44.812409063350977</v>
      </c>
      <c r="AI8" s="802">
        <v>42.89878810222978</v>
      </c>
      <c r="AJ8" s="802">
        <v>42.449171747560364</v>
      </c>
      <c r="AK8" s="802">
        <v>41.703898844146458</v>
      </c>
      <c r="AL8" s="802">
        <v>40.386220571227064</v>
      </c>
      <c r="AM8" s="802">
        <v>39.465484670905056</v>
      </c>
      <c r="AN8" s="802">
        <v>38.449494127158417</v>
      </c>
      <c r="AO8" s="802">
        <v>38.101652529480475</v>
      </c>
      <c r="AP8" s="802">
        <v>38.08823474528068</v>
      </c>
      <c r="AQ8" s="802">
        <v>37.451909105475366</v>
      </c>
      <c r="AR8" s="802">
        <v>36.761985431568874</v>
      </c>
      <c r="AS8" s="802">
        <v>35.868313812825384</v>
      </c>
      <c r="AT8" s="802">
        <v>35.269768851822739</v>
      </c>
      <c r="AU8" s="802">
        <v>34.775925478296379</v>
      </c>
      <c r="AV8" s="802">
        <v>33.424905714819019</v>
      </c>
      <c r="AW8" s="802">
        <v>32.699753162546074</v>
      </c>
      <c r="AX8" s="802">
        <v>32.639660301171631</v>
      </c>
      <c r="AY8" s="802">
        <v>32.088251261293728</v>
      </c>
      <c r="AZ8" s="802">
        <v>31.685487174309579</v>
      </c>
      <c r="BA8" s="803">
        <v>31.652252269953493</v>
      </c>
      <c r="BB8" s="802">
        <v>31.459932138852785</v>
      </c>
      <c r="BC8" s="803">
        <v>30.96396566363325</v>
      </c>
      <c r="BD8" s="803">
        <v>30.691995744425558</v>
      </c>
      <c r="BE8" s="802">
        <v>30.361251190348909</v>
      </c>
      <c r="BF8" s="803">
        <v>30.3469707146491</v>
      </c>
      <c r="BG8" s="803">
        <v>29.7822035467345</v>
      </c>
      <c r="BH8" s="804">
        <v>29.392157604825858</v>
      </c>
      <c r="BI8" s="796"/>
      <c r="BJ8" s="188"/>
      <c r="BK8" s="356"/>
      <c r="BL8" s="356"/>
    </row>
    <row r="9" spans="1:65" ht="33.75" customHeight="1">
      <c r="S9" s="805" t="s">
        <v>545</v>
      </c>
      <c r="T9" s="791"/>
      <c r="U9" s="929">
        <v>265</v>
      </c>
      <c r="W9" s="1799" t="s">
        <v>918</v>
      </c>
      <c r="X9" s="1841"/>
      <c r="Y9" s="1839">
        <v>265</v>
      </c>
      <c r="Z9" s="809"/>
      <c r="AA9" s="802">
        <v>28.857835026463761</v>
      </c>
      <c r="AB9" s="802">
        <v>28.554438880971109</v>
      </c>
      <c r="AC9" s="802">
        <v>28.632467171698998</v>
      </c>
      <c r="AD9" s="802">
        <v>28.602204535087843</v>
      </c>
      <c r="AE9" s="802">
        <v>29.585275289415119</v>
      </c>
      <c r="AF9" s="802">
        <v>29.817500047805243</v>
      </c>
      <c r="AG9" s="802">
        <v>30.781153565957219</v>
      </c>
      <c r="AH9" s="802">
        <v>31.368899870691667</v>
      </c>
      <c r="AI9" s="802">
        <v>30.095251343319628</v>
      </c>
      <c r="AJ9" s="802">
        <v>24.545169024743402</v>
      </c>
      <c r="AK9" s="802">
        <v>26.807152373219818</v>
      </c>
      <c r="AL9" s="802">
        <v>23.591804660686108</v>
      </c>
      <c r="AM9" s="802">
        <v>22.945227977049147</v>
      </c>
      <c r="AN9" s="802">
        <v>23.079363491878066</v>
      </c>
      <c r="AO9" s="802">
        <v>23.105296067965636</v>
      </c>
      <c r="AP9" s="802">
        <v>22.759201125144529</v>
      </c>
      <c r="AQ9" s="802">
        <v>22.681304211877773</v>
      </c>
      <c r="AR9" s="802">
        <v>22.313708804813317</v>
      </c>
      <c r="AS9" s="802">
        <v>21.328389039361859</v>
      </c>
      <c r="AT9" s="802">
        <v>20.765009795014922</v>
      </c>
      <c r="AU9" s="802">
        <v>20.401202707640557</v>
      </c>
      <c r="AV9" s="802">
        <v>20.042895424413356</v>
      </c>
      <c r="AW9" s="802">
        <v>19.71763982495585</v>
      </c>
      <c r="AX9" s="802">
        <v>19.680619989720199</v>
      </c>
      <c r="AY9" s="802">
        <v>19.188807786259854</v>
      </c>
      <c r="AZ9" s="802">
        <v>18.899850361649452</v>
      </c>
      <c r="BA9" s="803">
        <v>18.432008875333207</v>
      </c>
      <c r="BB9" s="802">
        <v>18.452527831093466</v>
      </c>
      <c r="BC9" s="803">
        <v>17.646230479970313</v>
      </c>
      <c r="BD9" s="803">
        <v>17.227885754370661</v>
      </c>
      <c r="BE9" s="802">
        <v>16.848486447472283</v>
      </c>
      <c r="BF9" s="803">
        <v>16.61559194127712</v>
      </c>
      <c r="BG9" s="803">
        <v>16.09578452940298</v>
      </c>
      <c r="BH9" s="804">
        <v>15.804699819595495</v>
      </c>
      <c r="BI9" s="796"/>
      <c r="BJ9" s="188"/>
      <c r="BK9" s="356"/>
      <c r="BL9" s="356"/>
    </row>
    <row r="10" spans="1:65" ht="33.75" customHeight="1">
      <c r="S10" s="807" t="s">
        <v>28</v>
      </c>
      <c r="T10" s="808"/>
      <c r="U10" s="929"/>
      <c r="W10" s="1842" t="s">
        <v>162</v>
      </c>
      <c r="X10" s="1841"/>
      <c r="Y10" s="1839"/>
      <c r="Z10" s="809"/>
      <c r="AA10" s="802">
        <f>SUM(AA11:AA14)</f>
        <v>33.364366226122023</v>
      </c>
      <c r="AB10" s="802">
        <f t="shared" ref="AB10:AZ10" si="7">SUM(AB11:AB14)</f>
        <v>36.886314284243092</v>
      </c>
      <c r="AC10" s="802">
        <f t="shared" si="7"/>
        <v>38.86794716948723</v>
      </c>
      <c r="AD10" s="802">
        <f t="shared" si="7"/>
        <v>42.383507780483555</v>
      </c>
      <c r="AE10" s="802">
        <f t="shared" si="7"/>
        <v>46.514617148899788</v>
      </c>
      <c r="AF10" s="802">
        <f t="shared" si="7"/>
        <v>55.555310357114386</v>
      </c>
      <c r="AG10" s="802">
        <f t="shared" si="7"/>
        <v>56.24479243986417</v>
      </c>
      <c r="AH10" s="802">
        <f t="shared" si="7"/>
        <v>55.220524394650404</v>
      </c>
      <c r="AI10" s="802">
        <f t="shared" si="7"/>
        <v>50.160719258566964</v>
      </c>
      <c r="AJ10" s="802">
        <f t="shared" si="7"/>
        <v>43.406758022551735</v>
      </c>
      <c r="AK10" s="802">
        <f t="shared" si="7"/>
        <v>38.725346780509959</v>
      </c>
      <c r="AL10" s="802">
        <f t="shared" si="7"/>
        <v>32.811160347242286</v>
      </c>
      <c r="AM10" s="802">
        <f t="shared" si="7"/>
        <v>29.333447935285893</v>
      </c>
      <c r="AN10" s="802">
        <f t="shared" si="7"/>
        <v>28.711568470096978</v>
      </c>
      <c r="AO10" s="802">
        <f t="shared" si="7"/>
        <v>25.753853178337053</v>
      </c>
      <c r="AP10" s="802">
        <f t="shared" si="7"/>
        <v>25.780665695000312</v>
      </c>
      <c r="AQ10" s="802">
        <f t="shared" si="7"/>
        <v>27.136706570852951</v>
      </c>
      <c r="AR10" s="802">
        <f t="shared" si="7"/>
        <v>26.892752642085878</v>
      </c>
      <c r="AS10" s="802">
        <f t="shared" si="7"/>
        <v>25.657684556708347</v>
      </c>
      <c r="AT10" s="802">
        <f t="shared" si="7"/>
        <v>22.766851764452561</v>
      </c>
      <c r="AU10" s="802">
        <f t="shared" si="7"/>
        <v>24.712172532590426</v>
      </c>
      <c r="AV10" s="802">
        <f t="shared" si="7"/>
        <v>26.012333169594903</v>
      </c>
      <c r="AW10" s="802">
        <f t="shared" si="7"/>
        <v>27.294666748809771</v>
      </c>
      <c r="AX10" s="802">
        <f t="shared" si="7"/>
        <v>28.876360678612791</v>
      </c>
      <c r="AY10" s="802">
        <f t="shared" si="7"/>
        <v>30.655681772133953</v>
      </c>
      <c r="AZ10" s="802">
        <f t="shared" si="7"/>
        <v>32.671229601207038</v>
      </c>
      <c r="BA10" s="803">
        <f t="shared" ref="BA10:BE10" si="8">SUM(BA11:BA14)</f>
        <v>34.486065279316279</v>
      </c>
      <c r="BB10" s="802">
        <f t="shared" si="8"/>
        <v>35.357274625857492</v>
      </c>
      <c r="BC10" s="803">
        <f t="shared" si="8"/>
        <v>36.170273642928237</v>
      </c>
      <c r="BD10" s="803">
        <f t="shared" si="8"/>
        <v>37.596683959784848</v>
      </c>
      <c r="BE10" s="802">
        <f t="shared" si="8"/>
        <v>38.936080943787715</v>
      </c>
      <c r="BF10" s="803">
        <f t="shared" ref="BF10:BG10" si="9">SUM(BF11:BF14)</f>
        <v>39.242245727325461</v>
      </c>
      <c r="BG10" s="803">
        <f t="shared" si="9"/>
        <v>38.51926088127788</v>
      </c>
      <c r="BH10" s="804">
        <f t="shared" ref="BH10" si="10">SUM(BH11:BH14)</f>
        <v>37.02593020146444</v>
      </c>
      <c r="BI10" s="796"/>
      <c r="BJ10" s="188"/>
      <c r="BK10" s="356"/>
      <c r="BL10" s="356"/>
    </row>
    <row r="11" spans="1:65" ht="30">
      <c r="S11" s="810"/>
      <c r="T11" s="811" t="s">
        <v>546</v>
      </c>
      <c r="U11" s="930" t="s">
        <v>1052</v>
      </c>
      <c r="W11" s="1843"/>
      <c r="X11" s="1844" t="s">
        <v>163</v>
      </c>
      <c r="Y11" s="1845" t="s">
        <v>1050</v>
      </c>
      <c r="Z11" s="792"/>
      <c r="AA11" s="802">
        <v>13.409950442681184</v>
      </c>
      <c r="AB11" s="802">
        <v>14.605139090759387</v>
      </c>
      <c r="AC11" s="802">
        <v>14.969798323589462</v>
      </c>
      <c r="AD11" s="802">
        <v>15.387123428309874</v>
      </c>
      <c r="AE11" s="802">
        <v>17.94934837726732</v>
      </c>
      <c r="AF11" s="802">
        <v>21.548602227782816</v>
      </c>
      <c r="AG11" s="802">
        <v>21.101399048100035</v>
      </c>
      <c r="AH11" s="802">
        <v>21.025107690303869</v>
      </c>
      <c r="AI11" s="802">
        <v>20.470921455792006</v>
      </c>
      <c r="AJ11" s="802">
        <v>21.014211965589823</v>
      </c>
      <c r="AK11" s="802">
        <v>19.794699210012272</v>
      </c>
      <c r="AL11" s="802">
        <v>16.901788263525905</v>
      </c>
      <c r="AM11" s="802">
        <v>14.183287315848558</v>
      </c>
      <c r="AN11" s="802">
        <v>14.140783673039683</v>
      </c>
      <c r="AO11" s="802">
        <v>10.825296415664909</v>
      </c>
      <c r="AP11" s="802">
        <v>10.788332950634143</v>
      </c>
      <c r="AQ11" s="802">
        <v>11.786039835212891</v>
      </c>
      <c r="AR11" s="802">
        <v>12.896071407874869</v>
      </c>
      <c r="AS11" s="802">
        <v>14.396746946663784</v>
      </c>
      <c r="AT11" s="802">
        <v>15.120368203562144</v>
      </c>
      <c r="AU11" s="802">
        <v>16.666858265388434</v>
      </c>
      <c r="AV11" s="802">
        <v>18.417221888496844</v>
      </c>
      <c r="AW11" s="802">
        <v>20.287088186042809</v>
      </c>
      <c r="AX11" s="802">
        <v>22.044881924762016</v>
      </c>
      <c r="AY11" s="802">
        <v>24.258399616204187</v>
      </c>
      <c r="AZ11" s="802">
        <v>26.757064060779033</v>
      </c>
      <c r="BA11" s="803">
        <v>28.421065688868243</v>
      </c>
      <c r="BB11" s="802">
        <v>29.434259062251879</v>
      </c>
      <c r="BC11" s="803">
        <v>30.422771054508264</v>
      </c>
      <c r="BD11" s="803">
        <v>31.979085792972548</v>
      </c>
      <c r="BE11" s="802">
        <v>33.187412989902931</v>
      </c>
      <c r="BF11" s="803">
        <v>33.772286967153612</v>
      </c>
      <c r="BG11" s="803">
        <v>32.989504179261367</v>
      </c>
      <c r="BH11" s="804">
        <v>31.698063854017601</v>
      </c>
      <c r="BI11" s="796"/>
      <c r="BJ11" s="188"/>
      <c r="BK11" s="356"/>
      <c r="BL11" s="356"/>
    </row>
    <row r="12" spans="1:65" ht="34.5" customHeight="1">
      <c r="S12" s="810"/>
      <c r="T12" s="811" t="s">
        <v>547</v>
      </c>
      <c r="U12" s="930" t="s">
        <v>1053</v>
      </c>
      <c r="W12" s="1843"/>
      <c r="X12" s="1844" t="s">
        <v>164</v>
      </c>
      <c r="Y12" s="1845" t="s">
        <v>1051</v>
      </c>
      <c r="Z12" s="792"/>
      <c r="AA12" s="802">
        <v>6.1626906868954832</v>
      </c>
      <c r="AB12" s="802">
        <v>7.0307685898338184</v>
      </c>
      <c r="AC12" s="802">
        <v>7.1129847887185633</v>
      </c>
      <c r="AD12" s="802">
        <v>10.133720279921263</v>
      </c>
      <c r="AE12" s="802">
        <v>12.408127704069447</v>
      </c>
      <c r="AF12" s="802">
        <v>16.209872738396925</v>
      </c>
      <c r="AG12" s="802">
        <v>16.721201051221936</v>
      </c>
      <c r="AH12" s="802">
        <v>18.239370171503378</v>
      </c>
      <c r="AI12" s="802">
        <v>15.045094792517498</v>
      </c>
      <c r="AJ12" s="802">
        <v>11.795997382279166</v>
      </c>
      <c r="AK12" s="802">
        <v>10.48323562512596</v>
      </c>
      <c r="AL12" s="802">
        <v>8.7111717752019739</v>
      </c>
      <c r="AM12" s="802">
        <v>8.2134960225755798</v>
      </c>
      <c r="AN12" s="802">
        <v>7.9582040790190698</v>
      </c>
      <c r="AO12" s="802">
        <v>8.3260536432026058</v>
      </c>
      <c r="AP12" s="802">
        <v>7.8018504708007219</v>
      </c>
      <c r="AQ12" s="802">
        <v>8.1773695888700555</v>
      </c>
      <c r="AR12" s="802">
        <v>7.1820837738055063</v>
      </c>
      <c r="AS12" s="802">
        <v>5.1986039045662586</v>
      </c>
      <c r="AT12" s="802">
        <v>3.66745735808261</v>
      </c>
      <c r="AU12" s="802">
        <v>3.8428022881747288</v>
      </c>
      <c r="AV12" s="802">
        <v>3.4003638206043383</v>
      </c>
      <c r="AW12" s="802">
        <v>3.1236942093698259</v>
      </c>
      <c r="AX12" s="802">
        <v>2.9846712263424444</v>
      </c>
      <c r="AY12" s="802">
        <v>3.0655847464537369</v>
      </c>
      <c r="AZ12" s="802">
        <v>3.0165629381918975</v>
      </c>
      <c r="BA12" s="803">
        <v>3.0758096309588026</v>
      </c>
      <c r="BB12" s="802">
        <v>3.191878920096396</v>
      </c>
      <c r="BC12" s="803">
        <v>3.200195166365452</v>
      </c>
      <c r="BD12" s="803">
        <v>3.1563455017575821</v>
      </c>
      <c r="BE12" s="802">
        <v>3.2141757339196442</v>
      </c>
      <c r="BF12" s="803">
        <v>2.9048387080504705</v>
      </c>
      <c r="BG12" s="803">
        <v>3.0485233249292114</v>
      </c>
      <c r="BH12" s="804">
        <v>3.0549320816555414</v>
      </c>
      <c r="BI12" s="796"/>
      <c r="BJ12" s="188"/>
      <c r="BK12" s="356"/>
      <c r="BL12" s="356"/>
    </row>
    <row r="13" spans="1:65" ht="34.5" customHeight="1">
      <c r="S13" s="810"/>
      <c r="T13" s="813" t="s">
        <v>548</v>
      </c>
      <c r="U13" s="929">
        <v>23500</v>
      </c>
      <c r="W13" s="1843"/>
      <c r="X13" s="1844" t="s">
        <v>919</v>
      </c>
      <c r="Y13" s="1839">
        <v>23500</v>
      </c>
      <c r="Z13" s="792"/>
      <c r="AA13" s="802">
        <v>13.763755119005243</v>
      </c>
      <c r="AB13" s="802">
        <v>15.22243662610977</v>
      </c>
      <c r="AC13" s="802">
        <v>16.757194079639088</v>
      </c>
      <c r="AD13" s="802">
        <v>16.825370768865593</v>
      </c>
      <c r="AE13" s="802">
        <v>16.091877786636079</v>
      </c>
      <c r="AF13" s="802">
        <v>17.62435386277059</v>
      </c>
      <c r="AG13" s="802">
        <v>18.257766930874176</v>
      </c>
      <c r="AH13" s="802">
        <v>15.80756107879089</v>
      </c>
      <c r="AI13" s="802">
        <v>14.479710877179068</v>
      </c>
      <c r="AJ13" s="802">
        <v>10.321247185902484</v>
      </c>
      <c r="AK13" s="802">
        <v>8.1892338442704524</v>
      </c>
      <c r="AL13" s="802">
        <v>6.9332149250840889</v>
      </c>
      <c r="AM13" s="802">
        <v>6.6045269957008461</v>
      </c>
      <c r="AN13" s="802">
        <v>6.2352948712733935</v>
      </c>
      <c r="AO13" s="802">
        <v>6.1645408192982751</v>
      </c>
      <c r="AP13" s="802">
        <v>5.8279273063935859</v>
      </c>
      <c r="AQ13" s="802">
        <v>5.8796829728524713</v>
      </c>
      <c r="AR13" s="802">
        <v>5.3522294632054974</v>
      </c>
      <c r="AS13" s="802">
        <v>4.697287228712911</v>
      </c>
      <c r="AT13" s="802">
        <v>2.728522148851082</v>
      </c>
      <c r="AU13" s="802">
        <v>2.7790920860865622</v>
      </c>
      <c r="AV13" s="802">
        <v>2.525872313904133</v>
      </c>
      <c r="AW13" s="802">
        <v>2.4852913495243958</v>
      </c>
      <c r="AX13" s="802">
        <v>2.3425222739869898</v>
      </c>
      <c r="AY13" s="802">
        <v>2.289895230051338</v>
      </c>
      <c r="AZ13" s="802">
        <v>2.3731696473372179</v>
      </c>
      <c r="BA13" s="803">
        <v>2.4076623510645736</v>
      </c>
      <c r="BB13" s="802">
        <v>2.3242904780819074</v>
      </c>
      <c r="BC13" s="803">
        <v>2.2712458786620675</v>
      </c>
      <c r="BD13" s="803">
        <v>2.2044205863835939</v>
      </c>
      <c r="BE13" s="802">
        <v>2.2417014554793333</v>
      </c>
      <c r="BF13" s="803">
        <v>2.2335937727405817</v>
      </c>
      <c r="BG13" s="803">
        <v>2.1449303477767936</v>
      </c>
      <c r="BH13" s="804">
        <v>2.0668426914069955</v>
      </c>
      <c r="BI13" s="796"/>
      <c r="BJ13" s="188"/>
      <c r="BK13" s="356"/>
      <c r="BL13" s="356"/>
    </row>
    <row r="14" spans="1:65" ht="34.5" customHeight="1" thickBot="1">
      <c r="S14" s="814"/>
      <c r="T14" s="815" t="s">
        <v>549</v>
      </c>
      <c r="U14" s="929">
        <v>16100</v>
      </c>
      <c r="W14" s="1846"/>
      <c r="X14" s="1847" t="s">
        <v>920</v>
      </c>
      <c r="Y14" s="1839">
        <v>16100</v>
      </c>
      <c r="Z14" s="816"/>
      <c r="AA14" s="817">
        <v>2.7969977540117149E-2</v>
      </c>
      <c r="AB14" s="817">
        <v>2.7969977540117149E-2</v>
      </c>
      <c r="AC14" s="817">
        <v>2.7969977540117149E-2</v>
      </c>
      <c r="AD14" s="817">
        <v>3.7293303386822858E-2</v>
      </c>
      <c r="AE14" s="817">
        <v>6.5263280926940018E-2</v>
      </c>
      <c r="AF14" s="817">
        <v>0.17248152816405571</v>
      </c>
      <c r="AG14" s="817">
        <v>0.16442540966801653</v>
      </c>
      <c r="AH14" s="817">
        <v>0.14848545405226307</v>
      </c>
      <c r="AI14" s="817">
        <v>0.16499213307839256</v>
      </c>
      <c r="AJ14" s="817">
        <v>0.2753014887802564</v>
      </c>
      <c r="AK14" s="817">
        <v>0.25817810110127043</v>
      </c>
      <c r="AL14" s="817">
        <v>0.26498538343032185</v>
      </c>
      <c r="AM14" s="817">
        <v>0.33213760116091179</v>
      </c>
      <c r="AN14" s="817">
        <v>0.37728584676483073</v>
      </c>
      <c r="AO14" s="817">
        <v>0.43796230017126309</v>
      </c>
      <c r="AP14" s="818">
        <v>1.36255496717186</v>
      </c>
      <c r="AQ14" s="818">
        <v>1.2936141739175309</v>
      </c>
      <c r="AR14" s="818">
        <v>1.4623679972000032</v>
      </c>
      <c r="AS14" s="818">
        <v>1.3650464767653945</v>
      </c>
      <c r="AT14" s="818">
        <v>1.2505040539567258</v>
      </c>
      <c r="AU14" s="818">
        <v>1.4234198929407038</v>
      </c>
      <c r="AV14" s="818">
        <v>1.6688751465895884</v>
      </c>
      <c r="AW14" s="818">
        <v>1.3985930038727408</v>
      </c>
      <c r="AX14" s="818">
        <v>1.50428525352134</v>
      </c>
      <c r="AY14" s="818">
        <v>1.0418021794246883</v>
      </c>
      <c r="AZ14" s="817">
        <v>0.5244329548988913</v>
      </c>
      <c r="BA14" s="819">
        <v>0.581527608424658</v>
      </c>
      <c r="BB14" s="817">
        <v>0.40684616542731</v>
      </c>
      <c r="BC14" s="819">
        <v>0.27606154339246031</v>
      </c>
      <c r="BD14" s="819">
        <v>0.25683207867112112</v>
      </c>
      <c r="BE14" s="820">
        <v>0.29279076448579788</v>
      </c>
      <c r="BF14" s="821">
        <v>0.33152627938079832</v>
      </c>
      <c r="BG14" s="821">
        <v>0.33630302931050926</v>
      </c>
      <c r="BH14" s="822">
        <v>0.20609157438430054</v>
      </c>
      <c r="BI14" s="796"/>
      <c r="BJ14" s="188"/>
      <c r="BK14" s="356"/>
      <c r="BL14" s="356"/>
    </row>
    <row r="15" spans="1:65" ht="34.5" customHeight="1" thickTop="1" thickBot="1">
      <c r="S15" s="16" t="s">
        <v>34</v>
      </c>
      <c r="T15" s="823"/>
      <c r="U15" s="931"/>
      <c r="W15" s="1848" t="s">
        <v>165</v>
      </c>
      <c r="X15" s="1849"/>
      <c r="Y15" s="1850"/>
      <c r="Z15" s="17"/>
      <c r="AA15" s="824">
        <f>SUM(AA5,AA8:AA10)</f>
        <v>1272.4663975277192</v>
      </c>
      <c r="AB15" s="824">
        <f t="shared" ref="AB15:AY15" si="11">SUM(AB5,AB8:AB10)</f>
        <v>1286.477099302112</v>
      </c>
      <c r="AC15" s="824">
        <f t="shared" si="11"/>
        <v>1297.0896194399168</v>
      </c>
      <c r="AD15" s="824">
        <f t="shared" si="11"/>
        <v>1293.2112879915849</v>
      </c>
      <c r="AE15" s="824">
        <f t="shared" si="11"/>
        <v>1352.1837349635277</v>
      </c>
      <c r="AF15" s="824">
        <f t="shared" si="11"/>
        <v>1372.7394746454563</v>
      </c>
      <c r="AG15" s="824">
        <f t="shared" si="11"/>
        <v>1385.8042173966187</v>
      </c>
      <c r="AH15" s="824">
        <f t="shared" si="11"/>
        <v>1376.9386153393389</v>
      </c>
      <c r="AI15" s="824">
        <f t="shared" si="11"/>
        <v>1328.6653974816727</v>
      </c>
      <c r="AJ15" s="824">
        <f t="shared" si="11"/>
        <v>1352.6928643548922</v>
      </c>
      <c r="AK15" s="824">
        <f t="shared" si="11"/>
        <v>1371.6815207080665</v>
      </c>
      <c r="AL15" s="824">
        <f t="shared" si="11"/>
        <v>1346.5279706219624</v>
      </c>
      <c r="AM15" s="824">
        <f t="shared" si="11"/>
        <v>1370.7266397164483</v>
      </c>
      <c r="AN15" s="824">
        <f t="shared" si="11"/>
        <v>1377.5076317176042</v>
      </c>
      <c r="AO15" s="824">
        <f t="shared" si="11"/>
        <v>1369.4285209785251</v>
      </c>
      <c r="AP15" s="824">
        <f t="shared" si="11"/>
        <v>1376.2911844668495</v>
      </c>
      <c r="AQ15" s="824">
        <f t="shared" si="11"/>
        <v>1353.8834671357956</v>
      </c>
      <c r="AR15" s="824">
        <f t="shared" si="11"/>
        <v>1387.9639804328206</v>
      </c>
      <c r="AS15" s="824">
        <f>SUM(AS5,AS8:AS10)</f>
        <v>1314.2648712764176</v>
      </c>
      <c r="AT15" s="824">
        <f>SUM(AT5,AT8:AT10)</f>
        <v>1241.5679700401374</v>
      </c>
      <c r="AU15" s="824">
        <f>SUM(AU5,AU8:AU10)</f>
        <v>1293.4211691295659</v>
      </c>
      <c r="AV15" s="824">
        <f t="shared" si="11"/>
        <v>1343.0148115548079</v>
      </c>
      <c r="AW15" s="824">
        <f t="shared" si="11"/>
        <v>1384.1080365928592</v>
      </c>
      <c r="AX15" s="824">
        <f t="shared" si="11"/>
        <v>1395.3613395137197</v>
      </c>
      <c r="AY15" s="824">
        <f t="shared" si="11"/>
        <v>1344.4226447564233</v>
      </c>
      <c r="AZ15" s="824">
        <f t="shared" ref="AZ15:BE15" si="12">SUM(AZ5,AZ8:AZ10)</f>
        <v>1305.4335232838039</v>
      </c>
      <c r="BA15" s="825">
        <f t="shared" si="12"/>
        <v>1286.6601765645764</v>
      </c>
      <c r="BB15" s="824">
        <f t="shared" si="12"/>
        <v>1271.7828630024503</v>
      </c>
      <c r="BC15" s="825">
        <f t="shared" si="12"/>
        <v>1225.4027535523278</v>
      </c>
      <c r="BD15" s="825">
        <f t="shared" si="12"/>
        <v>1189.5949170352869</v>
      </c>
      <c r="BE15" s="824">
        <f t="shared" si="12"/>
        <v>1125.3038258598253</v>
      </c>
      <c r="BF15" s="826">
        <f>SUM(BF5,BF8:BF10)</f>
        <v>1146.5509636994711</v>
      </c>
      <c r="BG15" s="1291">
        <f>SUM(BG5,BG8:BG10)</f>
        <v>1115.8783712077193</v>
      </c>
      <c r="BH15" s="827">
        <f>SUM(BH5,BH8:BH10)</f>
        <v>1070.9394494006924</v>
      </c>
      <c r="BI15" s="28"/>
      <c r="BJ15" s="188"/>
      <c r="BK15" s="356"/>
      <c r="BL15" s="356"/>
    </row>
    <row r="16" spans="1:65" ht="18" customHeight="1">
      <c r="S16" s="828"/>
      <c r="T16" s="723"/>
      <c r="U16" s="829"/>
      <c r="W16" s="1851"/>
      <c r="Y16" s="1852"/>
      <c r="Z16" s="830"/>
      <c r="AA16" s="22"/>
      <c r="AB16" s="22"/>
      <c r="AC16" s="22"/>
      <c r="AD16" s="22"/>
      <c r="AE16" s="22"/>
      <c r="AF16" s="22"/>
      <c r="AG16" s="22"/>
      <c r="AH16" s="22"/>
      <c r="AI16" s="22"/>
      <c r="AJ16" s="22"/>
      <c r="AK16" s="22"/>
      <c r="AL16" s="22"/>
      <c r="AM16" s="22"/>
      <c r="AN16" s="22"/>
      <c r="AO16" s="22"/>
      <c r="AP16" s="22"/>
      <c r="BF16" s="304"/>
      <c r="BG16" s="304"/>
      <c r="BH16" s="304"/>
    </row>
    <row r="17" spans="19:83" ht="15.75">
      <c r="S17" s="831"/>
      <c r="T17" s="723"/>
      <c r="U17" s="832"/>
      <c r="W17" s="1853"/>
      <c r="Y17" s="1852"/>
      <c r="Z17" s="830"/>
      <c r="AA17" s="833"/>
      <c r="AB17" s="833"/>
      <c r="AC17" s="833"/>
      <c r="AD17" s="833"/>
      <c r="AE17" s="833"/>
      <c r="AF17" s="833"/>
      <c r="AG17" s="833"/>
      <c r="AH17" s="833"/>
      <c r="AI17" s="833"/>
      <c r="AJ17" s="833"/>
      <c r="AK17" s="833"/>
      <c r="AL17" s="833"/>
      <c r="AM17" s="833"/>
      <c r="AN17" s="833"/>
      <c r="AO17" s="833"/>
      <c r="AP17" s="304"/>
      <c r="BF17" s="833"/>
      <c r="BG17" s="833"/>
      <c r="BH17" s="833"/>
    </row>
    <row r="18" spans="19:83" ht="15.75">
      <c r="S18" s="831"/>
      <c r="T18" s="723"/>
      <c r="U18" s="832"/>
      <c r="W18" s="1853"/>
      <c r="Y18" s="1852"/>
      <c r="Z18" s="830"/>
      <c r="AA18" s="833"/>
      <c r="AB18" s="833"/>
      <c r="AC18" s="833"/>
      <c r="AD18" s="833"/>
      <c r="AE18" s="833"/>
      <c r="AF18" s="833"/>
      <c r="AG18" s="833"/>
      <c r="AH18" s="833"/>
      <c r="AI18" s="833"/>
      <c r="AJ18" s="833"/>
      <c r="AK18" s="833"/>
      <c r="AL18" s="833"/>
      <c r="AM18" s="833"/>
      <c r="AN18" s="833"/>
      <c r="AO18" s="833"/>
      <c r="AP18" s="304"/>
    </row>
    <row r="19" spans="19:83" ht="21.75" customHeight="1">
      <c r="S19" s="22" t="s">
        <v>287</v>
      </c>
      <c r="T19" s="723"/>
      <c r="W19" s="28" t="s">
        <v>921</v>
      </c>
      <c r="Y19" s="1854"/>
      <c r="BJ19" s="736"/>
    </row>
    <row r="20" spans="19:83">
      <c r="S20" s="834" t="s">
        <v>26</v>
      </c>
      <c r="T20" s="835"/>
      <c r="U20" s="836" t="s">
        <v>1</v>
      </c>
      <c r="W20" s="1872" t="s">
        <v>845</v>
      </c>
      <c r="X20" s="835"/>
      <c r="Y20" s="1855" t="s">
        <v>1</v>
      </c>
      <c r="Z20" s="187"/>
      <c r="AA20" s="108">
        <v>1990</v>
      </c>
      <c r="AB20" s="108">
        <f t="shared" ref="AB20:BA20" si="13">AA20+1</f>
        <v>1991</v>
      </c>
      <c r="AC20" s="108">
        <f t="shared" si="13"/>
        <v>1992</v>
      </c>
      <c r="AD20" s="108">
        <f t="shared" si="13"/>
        <v>1993</v>
      </c>
      <c r="AE20" s="108">
        <f t="shared" si="13"/>
        <v>1994</v>
      </c>
      <c r="AF20" s="108">
        <f t="shared" si="13"/>
        <v>1995</v>
      </c>
      <c r="AG20" s="108">
        <f t="shared" si="13"/>
        <v>1996</v>
      </c>
      <c r="AH20" s="108">
        <f t="shared" si="13"/>
        <v>1997</v>
      </c>
      <c r="AI20" s="108">
        <f t="shared" si="13"/>
        <v>1998</v>
      </c>
      <c r="AJ20" s="157">
        <f t="shared" si="13"/>
        <v>1999</v>
      </c>
      <c r="AK20" s="157">
        <f t="shared" si="13"/>
        <v>2000</v>
      </c>
      <c r="AL20" s="157">
        <f t="shared" si="13"/>
        <v>2001</v>
      </c>
      <c r="AM20" s="157">
        <f t="shared" si="13"/>
        <v>2002</v>
      </c>
      <c r="AN20" s="108">
        <f t="shared" si="13"/>
        <v>2003</v>
      </c>
      <c r="AO20" s="108">
        <f t="shared" si="13"/>
        <v>2004</v>
      </c>
      <c r="AP20" s="108">
        <f t="shared" si="13"/>
        <v>2005</v>
      </c>
      <c r="AQ20" s="108">
        <f t="shared" si="13"/>
        <v>2006</v>
      </c>
      <c r="AR20" s="159">
        <f t="shared" si="13"/>
        <v>2007</v>
      </c>
      <c r="AS20" s="158">
        <f t="shared" si="13"/>
        <v>2008</v>
      </c>
      <c r="AT20" s="108">
        <f t="shared" si="13"/>
        <v>2009</v>
      </c>
      <c r="AU20" s="158">
        <f t="shared" si="13"/>
        <v>2010</v>
      </c>
      <c r="AV20" s="157">
        <f t="shared" si="13"/>
        <v>2011</v>
      </c>
      <c r="AW20" s="108">
        <f t="shared" si="13"/>
        <v>2012</v>
      </c>
      <c r="AX20" s="108">
        <f t="shared" si="13"/>
        <v>2013</v>
      </c>
      <c r="AY20" s="159">
        <f t="shared" si="13"/>
        <v>2014</v>
      </c>
      <c r="AZ20" s="159">
        <f t="shared" si="13"/>
        <v>2015</v>
      </c>
      <c r="BA20" s="108">
        <f t="shared" si="13"/>
        <v>2016</v>
      </c>
      <c r="BB20" s="108">
        <f t="shared" ref="BB20:BH20" si="14">BA20+1</f>
        <v>2017</v>
      </c>
      <c r="BC20" s="159">
        <f t="shared" si="14"/>
        <v>2018</v>
      </c>
      <c r="BD20" s="159">
        <f t="shared" si="14"/>
        <v>2019</v>
      </c>
      <c r="BE20" s="159">
        <f t="shared" si="14"/>
        <v>2020</v>
      </c>
      <c r="BF20" s="159">
        <f t="shared" si="14"/>
        <v>2021</v>
      </c>
      <c r="BG20" s="159">
        <f t="shared" si="14"/>
        <v>2022</v>
      </c>
      <c r="BH20" s="159">
        <f t="shared" si="14"/>
        <v>2023</v>
      </c>
      <c r="BI20" s="188"/>
      <c r="BK20" s="837"/>
      <c r="BL20" s="837"/>
    </row>
    <row r="21" spans="19:83" ht="18.75">
      <c r="S21" s="838" t="s">
        <v>542</v>
      </c>
      <c r="T21" s="791"/>
      <c r="U21" s="839">
        <v>1</v>
      </c>
      <c r="W21" s="1856" t="s">
        <v>914</v>
      </c>
      <c r="X21" s="1841"/>
      <c r="Y21" s="1857">
        <v>1</v>
      </c>
      <c r="Z21" s="840"/>
      <c r="AA21" s="237">
        <f>AA5/AA$15</f>
        <v>0.91188513667339655</v>
      </c>
      <c r="AB21" s="237">
        <f>AB5/AB$15</f>
        <v>0.91090905700416691</v>
      </c>
      <c r="AC21" s="237">
        <f t="shared" ref="AC21:AP21" si="15">AC5/AC$15</f>
        <v>0.91010558090263649</v>
      </c>
      <c r="AD21" s="237">
        <f t="shared" si="15"/>
        <v>0.90791735288929243</v>
      </c>
      <c r="AE21" s="237">
        <f t="shared" si="15"/>
        <v>0.90812357494544471</v>
      </c>
      <c r="AF21" s="237">
        <f t="shared" si="15"/>
        <v>0.90371574462131887</v>
      </c>
      <c r="AG21" s="237">
        <f t="shared" si="15"/>
        <v>0.90446940021445599</v>
      </c>
      <c r="AH21" s="237">
        <f t="shared" si="15"/>
        <v>0.90456957785564762</v>
      </c>
      <c r="AI21" s="237">
        <f t="shared" si="15"/>
        <v>0.90730942573085627</v>
      </c>
      <c r="AJ21" s="237">
        <f t="shared" si="15"/>
        <v>0.91838420848955504</v>
      </c>
      <c r="AK21" s="237">
        <f t="shared" si="15"/>
        <v>0.92182121259275962</v>
      </c>
      <c r="AL21" s="237">
        <f t="shared" si="15"/>
        <v>0.92811943926092477</v>
      </c>
      <c r="AM21" s="237">
        <f t="shared" si="15"/>
        <v>0.9330689592476159</v>
      </c>
      <c r="AN21" s="237">
        <f t="shared" si="15"/>
        <v>0.93449007177069987</v>
      </c>
      <c r="AO21" s="237">
        <f t="shared" si="15"/>
        <v>0.9364984733094025</v>
      </c>
      <c r="AP21" s="237">
        <f t="shared" si="15"/>
        <v>0.93705685065549282</v>
      </c>
      <c r="AQ21" s="237">
        <f t="shared" ref="AQ21:BA21" si="16">AQ5/AQ$15</f>
        <v>0.93554104026927098</v>
      </c>
      <c r="AR21" s="237">
        <f t="shared" si="16"/>
        <v>0.93806147126983797</v>
      </c>
      <c r="AS21" s="237">
        <f t="shared" si="16"/>
        <v>0.9369576184986006</v>
      </c>
      <c r="AT21" s="237">
        <f t="shared" si="16"/>
        <v>0.93653055465924839</v>
      </c>
      <c r="AU21" s="237">
        <f t="shared" si="16"/>
        <v>0.93823411691004688</v>
      </c>
      <c r="AV21" s="237">
        <f t="shared" si="16"/>
        <v>0.94081961447855289</v>
      </c>
      <c r="AW21" s="237">
        <f t="shared" si="16"/>
        <v>0.94240907672746987</v>
      </c>
      <c r="AX21" s="237">
        <f t="shared" si="16"/>
        <v>0.94180959535699782</v>
      </c>
      <c r="AY21" s="237">
        <f t="shared" si="16"/>
        <v>0.93905730378817631</v>
      </c>
      <c r="AZ21" s="237">
        <f t="shared" si="16"/>
        <v>0.93622305107675263</v>
      </c>
      <c r="BA21" s="237">
        <f t="shared" si="16"/>
        <v>0.93427143548469138</v>
      </c>
      <c r="BB21" s="237">
        <f t="shared" ref="BB21:BE31" si="17">BB5/BB$15</f>
        <v>0.93295259979011091</v>
      </c>
      <c r="BC21" s="237">
        <f t="shared" si="17"/>
        <v>0.93081420003279647</v>
      </c>
      <c r="BD21" s="237">
        <f t="shared" si="17"/>
        <v>0.92811286915069735</v>
      </c>
      <c r="BE21" s="237">
        <f>BE5/BE$15</f>
        <v>0.92344661361496205</v>
      </c>
      <c r="BF21" s="237">
        <f>BF5/BF$15</f>
        <v>0.92481380146844694</v>
      </c>
      <c r="BG21" s="237">
        <f>BG5/BG$15</f>
        <v>0.92436698198023848</v>
      </c>
      <c r="BH21" s="237">
        <f>BH5/BH$15</f>
        <v>0.92322368209341954</v>
      </c>
      <c r="BI21" s="251"/>
      <c r="BJ21" s="356"/>
      <c r="BM21" s="356"/>
    </row>
    <row r="22" spans="19:83" ht="16.5">
      <c r="S22" s="841"/>
      <c r="T22" s="798" t="s">
        <v>27</v>
      </c>
      <c r="U22" s="839">
        <v>1</v>
      </c>
      <c r="W22" s="1856"/>
      <c r="X22" s="1838" t="s">
        <v>915</v>
      </c>
      <c r="Y22" s="1857">
        <v>1</v>
      </c>
      <c r="Z22" s="840"/>
      <c r="AA22" s="237">
        <f t="shared" ref="AA22:AP22" si="18">AA6/AA$15</f>
        <v>0.83897064512824449</v>
      </c>
      <c r="AB22" s="237">
        <f>AB6/AB$15</f>
        <v>0.83780062161995716</v>
      </c>
      <c r="AC22" s="237">
        <f t="shared" si="18"/>
        <v>0.83712192828825638</v>
      </c>
      <c r="AD22" s="237">
        <f t="shared" si="18"/>
        <v>0.83590492708806918</v>
      </c>
      <c r="AE22" s="237">
        <f t="shared" si="18"/>
        <v>0.83635377510940612</v>
      </c>
      <c r="AF22" s="237">
        <f t="shared" si="18"/>
        <v>0.83201601595133368</v>
      </c>
      <c r="AG22" s="237">
        <f t="shared" si="18"/>
        <v>0.83240450915764219</v>
      </c>
      <c r="AH22" s="237">
        <f t="shared" si="18"/>
        <v>0.83307765781858678</v>
      </c>
      <c r="AI22" s="237">
        <f t="shared" si="18"/>
        <v>0.83780145948947471</v>
      </c>
      <c r="AJ22" s="237">
        <f t="shared" si="18"/>
        <v>0.84977067834113085</v>
      </c>
      <c r="AK22" s="237">
        <f t="shared" si="18"/>
        <v>0.85318656347459265</v>
      </c>
      <c r="AL22" s="237">
        <f t="shared" si="18"/>
        <v>0.85951512371559946</v>
      </c>
      <c r="AM22" s="237">
        <f t="shared" si="18"/>
        <v>0.86741764936554455</v>
      </c>
      <c r="AN22" s="237">
        <f t="shared" si="18"/>
        <v>0.86917721709789342</v>
      </c>
      <c r="AO22" s="237">
        <f t="shared" si="18"/>
        <v>0.87148940556810295</v>
      </c>
      <c r="AP22" s="237">
        <f t="shared" si="18"/>
        <v>0.8722871719909463</v>
      </c>
      <c r="AQ22" s="237">
        <f t="shared" ref="AQ22:BA22" si="19">AQ6/AQ$15</f>
        <v>0.87058867909961757</v>
      </c>
      <c r="AR22" s="237">
        <f t="shared" si="19"/>
        <v>0.87499809893303826</v>
      </c>
      <c r="AS22" s="237">
        <f t="shared" si="19"/>
        <v>0.87266903858503031</v>
      </c>
      <c r="AT22" s="237">
        <f t="shared" si="19"/>
        <v>0.87572496668623512</v>
      </c>
      <c r="AU22" s="237">
        <f t="shared" si="19"/>
        <v>0.87902103285558786</v>
      </c>
      <c r="AV22" s="237">
        <f t="shared" si="19"/>
        <v>0.88458048002739664</v>
      </c>
      <c r="AW22" s="237">
        <f t="shared" si="19"/>
        <v>0.88668121791698873</v>
      </c>
      <c r="AX22" s="237">
        <f t="shared" si="19"/>
        <v>0.88534265060909823</v>
      </c>
      <c r="AY22" s="237">
        <f t="shared" si="19"/>
        <v>0.8815534776912658</v>
      </c>
      <c r="AZ22" s="237">
        <f t="shared" si="19"/>
        <v>0.87771953389755841</v>
      </c>
      <c r="BA22" s="237">
        <f t="shared" si="19"/>
        <v>0.87522492729256496</v>
      </c>
      <c r="BB22" s="237">
        <f t="shared" si="17"/>
        <v>0.87237128741013981</v>
      </c>
      <c r="BC22" s="237">
        <f t="shared" si="17"/>
        <v>0.86826139625422982</v>
      </c>
      <c r="BD22" s="237">
        <f t="shared" si="17"/>
        <v>0.86465357212707228</v>
      </c>
      <c r="BE22" s="237">
        <f t="shared" si="17"/>
        <v>0.8601883961225979</v>
      </c>
      <c r="BF22" s="237">
        <f t="shared" ref="BF22:BG22" si="20">BF6/BF$15</f>
        <v>0.8608542041246251</v>
      </c>
      <c r="BG22" s="237">
        <f t="shared" si="20"/>
        <v>0.86117976055650958</v>
      </c>
      <c r="BH22" s="237">
        <f t="shared" ref="BH22" si="21">BH6/BH$15</f>
        <v>0.86065593264812335</v>
      </c>
      <c r="BI22" s="251"/>
      <c r="BJ22" s="356"/>
      <c r="BK22" s="842"/>
      <c r="BL22" s="843"/>
      <c r="BM22" s="356"/>
    </row>
    <row r="23" spans="19:83" ht="16.5">
      <c r="S23" s="844"/>
      <c r="T23" s="801" t="s">
        <v>543</v>
      </c>
      <c r="U23" s="839">
        <v>1</v>
      </c>
      <c r="W23" s="169"/>
      <c r="X23" s="1838" t="s">
        <v>916</v>
      </c>
      <c r="Y23" s="1857">
        <v>1</v>
      </c>
      <c r="Z23" s="840"/>
      <c r="AA23" s="237">
        <f t="shared" ref="AA23:AP23" si="22">AA7/AA$15</f>
        <v>7.2914491545152102E-2</v>
      </c>
      <c r="AB23" s="237">
        <f t="shared" si="22"/>
        <v>7.3108435384209747E-2</v>
      </c>
      <c r="AC23" s="237">
        <f t="shared" si="22"/>
        <v>7.2983652614379987E-2</v>
      </c>
      <c r="AD23" s="237">
        <f t="shared" si="22"/>
        <v>7.2012425801223259E-2</v>
      </c>
      <c r="AE23" s="237">
        <f t="shared" si="22"/>
        <v>7.1769799836038553E-2</v>
      </c>
      <c r="AF23" s="237">
        <f t="shared" si="22"/>
        <v>7.1699728669985169E-2</v>
      </c>
      <c r="AG23" s="237">
        <f t="shared" si="22"/>
        <v>7.2064891056813712E-2</v>
      </c>
      <c r="AH23" s="237">
        <f t="shared" si="22"/>
        <v>7.1491920037060785E-2</v>
      </c>
      <c r="AI23" s="237">
        <f t="shared" si="22"/>
        <v>6.9507966241381447E-2</v>
      </c>
      <c r="AJ23" s="237">
        <f t="shared" si="22"/>
        <v>6.8613530148424168E-2</v>
      </c>
      <c r="AK23" s="237">
        <f t="shared" si="22"/>
        <v>6.8634649118167065E-2</v>
      </c>
      <c r="AL23" s="237">
        <f t="shared" si="22"/>
        <v>6.8604315545325423E-2</v>
      </c>
      <c r="AM23" s="237">
        <f t="shared" si="22"/>
        <v>6.5651309882071351E-2</v>
      </c>
      <c r="AN23" s="237">
        <f t="shared" si="22"/>
        <v>6.5312854672806439E-2</v>
      </c>
      <c r="AO23" s="237">
        <f t="shared" si="22"/>
        <v>6.500906774129947E-2</v>
      </c>
      <c r="AP23" s="237">
        <f t="shared" si="22"/>
        <v>6.4769678664546526E-2</v>
      </c>
      <c r="AQ23" s="237">
        <f t="shared" ref="AQ23:BA23" si="23">AQ7/AQ$15</f>
        <v>6.4952361169653416E-2</v>
      </c>
      <c r="AR23" s="237">
        <f t="shared" si="23"/>
        <v>6.3063372336799664E-2</v>
      </c>
      <c r="AS23" s="237">
        <f t="shared" si="23"/>
        <v>6.4288579913570287E-2</v>
      </c>
      <c r="AT23" s="237">
        <f t="shared" si="23"/>
        <v>6.0805587973013227E-2</v>
      </c>
      <c r="AU23" s="237">
        <f t="shared" si="23"/>
        <v>5.921308405445902E-2</v>
      </c>
      <c r="AV23" s="237">
        <f t="shared" si="23"/>
        <v>5.6239134451156213E-2</v>
      </c>
      <c r="AW23" s="237">
        <f t="shared" si="23"/>
        <v>5.572785881048118E-2</v>
      </c>
      <c r="AX23" s="237">
        <f t="shared" si="23"/>
        <v>5.6466944747899518E-2</v>
      </c>
      <c r="AY23" s="237">
        <f t="shared" si="23"/>
        <v>5.7503826096910529E-2</v>
      </c>
      <c r="AZ23" s="237">
        <f t="shared" si="23"/>
        <v>5.8503517179194192E-2</v>
      </c>
      <c r="BA23" s="237">
        <f t="shared" si="23"/>
        <v>5.9046508192126354E-2</v>
      </c>
      <c r="BB23" s="237">
        <f t="shared" si="17"/>
        <v>6.0581312379971074E-2</v>
      </c>
      <c r="BC23" s="237">
        <f t="shared" si="17"/>
        <v>6.2552803778566729E-2</v>
      </c>
      <c r="BD23" s="237">
        <f t="shared" si="17"/>
        <v>6.3459297023625072E-2</v>
      </c>
      <c r="BE23" s="237">
        <f t="shared" si="17"/>
        <v>6.3258217492364141E-2</v>
      </c>
      <c r="BF23" s="237">
        <f t="shared" ref="BF23:BG23" si="24">BF7/BF$15</f>
        <v>6.3959597343821853E-2</v>
      </c>
      <c r="BG23" s="237">
        <f t="shared" si="24"/>
        <v>6.3187221423728901E-2</v>
      </c>
      <c r="BH23" s="237">
        <f t="shared" ref="BH23" si="25">BH7/BH$15</f>
        <v>6.2567749445296209E-2</v>
      </c>
      <c r="BI23" s="251"/>
      <c r="BJ23" s="356"/>
      <c r="BK23" s="845"/>
      <c r="BL23" s="846"/>
      <c r="BM23" s="356"/>
    </row>
    <row r="24" spans="19:83" ht="18.75">
      <c r="S24" s="847" t="s">
        <v>544</v>
      </c>
      <c r="T24" s="791"/>
      <c r="U24" s="839">
        <v>28</v>
      </c>
      <c r="W24" s="168" t="s">
        <v>917</v>
      </c>
      <c r="X24" s="1841"/>
      <c r="Y24" s="1857">
        <v>28</v>
      </c>
      <c r="Z24" s="840"/>
      <c r="AA24" s="237">
        <f t="shared" ref="AA24:AP24" si="26">AA8/AA$15</f>
        <v>3.9215967942428598E-2</v>
      </c>
      <c r="AB24" s="237">
        <f t="shared" si="26"/>
        <v>3.8222759488552437E-2</v>
      </c>
      <c r="AC24" s="237">
        <f t="shared" si="26"/>
        <v>3.7854518901158894E-2</v>
      </c>
      <c r="AD24" s="237">
        <f t="shared" si="26"/>
        <v>3.7191607282393499E-2</v>
      </c>
      <c r="AE24" s="237">
        <f t="shared" si="26"/>
        <v>3.5597170637722851E-2</v>
      </c>
      <c r="AF24" s="237">
        <f t="shared" si="26"/>
        <v>3.4092694647924561E-2</v>
      </c>
      <c r="AG24" s="237">
        <f t="shared" si="26"/>
        <v>3.2732446256101839E-2</v>
      </c>
      <c r="AH24" s="237">
        <f t="shared" si="26"/>
        <v>3.2544957752025282E-2</v>
      </c>
      <c r="AI24" s="237">
        <f t="shared" si="26"/>
        <v>3.2287126754064144E-2</v>
      </c>
      <c r="AJ24" s="237">
        <f t="shared" si="26"/>
        <v>3.1381234326097109E-2</v>
      </c>
      <c r="AK24" s="237">
        <f t="shared" si="26"/>
        <v>3.0403485222006029E-2</v>
      </c>
      <c r="AL24" s="237">
        <f t="shared" si="26"/>
        <v>2.9992856778587849E-2</v>
      </c>
      <c r="AM24" s="237">
        <f t="shared" si="26"/>
        <v>2.8791652199207991E-2</v>
      </c>
      <c r="AN24" s="237">
        <f t="shared" si="26"/>
        <v>2.7912363780675409E-2</v>
      </c>
      <c r="AO24" s="237">
        <f t="shared" si="26"/>
        <v>2.7823031246826189E-2</v>
      </c>
      <c r="AP24" s="237">
        <f t="shared" si="26"/>
        <v>2.7674546763906925E-2</v>
      </c>
      <c r="AQ24" s="237">
        <f t="shared" ref="AQ24:BA24" si="27">AQ8/AQ$15</f>
        <v>2.766257954586494E-2</v>
      </c>
      <c r="AR24" s="237">
        <f t="shared" si="27"/>
        <v>2.6486267619210892E-2</v>
      </c>
      <c r="AS24" s="237">
        <f t="shared" si="27"/>
        <v>2.7291541147249854E-2</v>
      </c>
      <c r="AT24" s="237">
        <f t="shared" si="27"/>
        <v>2.8407440996309319E-2</v>
      </c>
      <c r="AU24" s="237">
        <f t="shared" si="27"/>
        <v>2.6886776178017519E-2</v>
      </c>
      <c r="AV24" s="237">
        <f t="shared" si="27"/>
        <v>2.4887965067282476E-2</v>
      </c>
      <c r="AW24" s="237">
        <f t="shared" si="27"/>
        <v>2.3625145073964217E-2</v>
      </c>
      <c r="AX24" s="237">
        <f t="shared" si="27"/>
        <v>2.339154696126702E-2</v>
      </c>
      <c r="AY24" s="237">
        <f t="shared" si="27"/>
        <v>2.386768133253761E-2</v>
      </c>
      <c r="AZ24" s="237">
        <f t="shared" si="27"/>
        <v>2.4272003598164907E-2</v>
      </c>
      <c r="BA24" s="237">
        <f t="shared" si="27"/>
        <v>2.4600320151717148E-2</v>
      </c>
      <c r="BB24" s="237">
        <f t="shared" si="17"/>
        <v>2.4736873765212993E-2</v>
      </c>
      <c r="BC24" s="237">
        <f t="shared" si="17"/>
        <v>2.5268398960155439E-2</v>
      </c>
      <c r="BD24" s="237">
        <f t="shared" si="17"/>
        <v>2.5800375661419492E-2</v>
      </c>
      <c r="BE24" s="237">
        <f t="shared" si="17"/>
        <v>2.6980492283628733E-2</v>
      </c>
      <c r="BF24" s="237">
        <f t="shared" ref="BF24:BG24" si="28">BF8/BF$15</f>
        <v>2.6468052162924624E-2</v>
      </c>
      <c r="BG24" s="237">
        <f t="shared" si="28"/>
        <v>2.6689471106515948E-2</v>
      </c>
      <c r="BH24" s="237">
        <f t="shared" ref="BH24" si="29">BH8/BH$15</f>
        <v>2.7445209550618365E-2</v>
      </c>
      <c r="BI24" s="251"/>
      <c r="BJ24" s="213"/>
      <c r="BK24" s="845"/>
      <c r="BL24" s="846"/>
      <c r="BM24" s="213"/>
      <c r="BP24" s="831"/>
      <c r="BQ24" s="831"/>
      <c r="BR24" s="848"/>
      <c r="BS24" s="831"/>
      <c r="BT24" s="831"/>
      <c r="BU24" s="831"/>
      <c r="BV24" s="831"/>
      <c r="BW24" s="831"/>
      <c r="BX24" s="831"/>
      <c r="BY24" s="831"/>
      <c r="BZ24" s="831"/>
      <c r="CA24" s="831"/>
      <c r="CB24" s="831"/>
      <c r="CC24" s="831"/>
      <c r="CD24" s="831"/>
      <c r="CE24" s="356"/>
    </row>
    <row r="25" spans="19:83" ht="18.75">
      <c r="S25" s="847" t="s">
        <v>545</v>
      </c>
      <c r="T25" s="791"/>
      <c r="U25" s="839">
        <v>265</v>
      </c>
      <c r="W25" s="193" t="s">
        <v>918</v>
      </c>
      <c r="X25" s="1841"/>
      <c r="Y25" s="1857">
        <v>265</v>
      </c>
      <c r="Z25" s="840"/>
      <c r="AA25" s="237">
        <f t="shared" ref="AA25:AP25" si="30">AA9/AA$15</f>
        <v>2.26786617568305E-2</v>
      </c>
      <c r="AB25" s="237">
        <f t="shared" si="30"/>
        <v>2.219583923916043E-2</v>
      </c>
      <c r="AC25" s="237">
        <f t="shared" si="30"/>
        <v>2.2074393891196583E-2</v>
      </c>
      <c r="AD25" s="237">
        <f t="shared" si="30"/>
        <v>2.2117193687280868E-2</v>
      </c>
      <c r="AE25" s="237">
        <f t="shared" si="30"/>
        <v>2.1879626654593001E-2</v>
      </c>
      <c r="AF25" s="237">
        <f t="shared" si="30"/>
        <v>2.172116457531488E-2</v>
      </c>
      <c r="AG25" s="237">
        <f t="shared" si="30"/>
        <v>2.22117620797712E-2</v>
      </c>
      <c r="AH25" s="237">
        <f t="shared" si="30"/>
        <v>2.2781625499667592E-2</v>
      </c>
      <c r="AI25" s="237">
        <f t="shared" si="30"/>
        <v>2.2650737650247835E-2</v>
      </c>
      <c r="AJ25" s="237">
        <f t="shared" si="30"/>
        <v>1.8145411771983543E-2</v>
      </c>
      <c r="AK25" s="237">
        <f t="shared" si="30"/>
        <v>1.9543277334072327E-2</v>
      </c>
      <c r="AL25" s="237">
        <f t="shared" si="30"/>
        <v>1.7520471297591416E-2</v>
      </c>
      <c r="AM25" s="237">
        <f t="shared" si="30"/>
        <v>1.6739463079083115E-2</v>
      </c>
      <c r="AN25" s="237">
        <f t="shared" si="30"/>
        <v>1.6754436026681446E-2</v>
      </c>
      <c r="AO25" s="237">
        <f t="shared" si="30"/>
        <v>1.6872217654307176E-2</v>
      </c>
      <c r="AP25" s="237">
        <f t="shared" si="30"/>
        <v>1.6536617673650968E-2</v>
      </c>
      <c r="AQ25" s="237">
        <f t="shared" ref="AQ25:BA25" si="31">AQ9/AQ$15</f>
        <v>1.6752774343172343E-2</v>
      </c>
      <c r="AR25" s="237">
        <f t="shared" si="31"/>
        <v>1.6076576279634464E-2</v>
      </c>
      <c r="AS25" s="237">
        <f t="shared" si="31"/>
        <v>1.622837945797613E-2</v>
      </c>
      <c r="AT25" s="237">
        <f t="shared" si="31"/>
        <v>1.6724827231443182E-2</v>
      </c>
      <c r="AU25" s="237">
        <f t="shared" si="31"/>
        <v>1.5773054589302851E-2</v>
      </c>
      <c r="AV25" s="237">
        <f t="shared" si="31"/>
        <v>1.4923808175436055E-2</v>
      </c>
      <c r="AW25" s="237">
        <f t="shared" si="31"/>
        <v>1.4245737546248978E-2</v>
      </c>
      <c r="AX25" s="237">
        <f t="shared" si="31"/>
        <v>1.4104317951491226E-2</v>
      </c>
      <c r="AY25" s="237">
        <f t="shared" si="31"/>
        <v>1.427289837842355E-2</v>
      </c>
      <c r="AZ25" s="237">
        <f t="shared" si="31"/>
        <v>1.4477834393364654E-2</v>
      </c>
      <c r="BA25" s="237">
        <f t="shared" si="31"/>
        <v>1.4325467758353458E-2</v>
      </c>
      <c r="BB25" s="237">
        <f t="shared" si="17"/>
        <v>1.4509181062190421E-2</v>
      </c>
      <c r="BC25" s="237">
        <f t="shared" si="17"/>
        <v>1.4400351581400926E-2</v>
      </c>
      <c r="BD25" s="237">
        <f t="shared" si="17"/>
        <v>1.4482144726463749E-2</v>
      </c>
      <c r="BE25" s="237">
        <f t="shared" si="17"/>
        <v>1.4972388843162996E-2</v>
      </c>
      <c r="BF25" s="237">
        <f t="shared" ref="BF25:BG25" si="32">BF9/BF$15</f>
        <v>1.4491804086636594E-2</v>
      </c>
      <c r="BG25" s="237">
        <f t="shared" si="32"/>
        <v>1.4424318048195928E-2</v>
      </c>
      <c r="BH25" s="237">
        <f t="shared" ref="BH25" si="33">BH9/BH$15</f>
        <v>1.475779030125368E-2</v>
      </c>
      <c r="BI25" s="251"/>
      <c r="BJ25" s="213"/>
      <c r="BK25" s="845"/>
      <c r="BL25" s="846"/>
      <c r="BM25" s="213"/>
      <c r="BP25" s="404"/>
      <c r="BQ25" s="849"/>
      <c r="BR25" s="830"/>
      <c r="BS25" s="850"/>
      <c r="BT25" s="850"/>
      <c r="BU25" s="850"/>
      <c r="BV25" s="850"/>
      <c r="BW25" s="850"/>
      <c r="BX25" s="850"/>
      <c r="BY25" s="850"/>
      <c r="BZ25" s="850"/>
      <c r="CA25" s="850"/>
      <c r="CB25" s="850"/>
      <c r="CC25" s="850"/>
      <c r="CD25" s="850"/>
    </row>
    <row r="26" spans="19:83" ht="15.75">
      <c r="S26" s="851" t="s">
        <v>28</v>
      </c>
      <c r="T26" s="808"/>
      <c r="U26" s="839"/>
      <c r="W26" s="1858" t="s">
        <v>162</v>
      </c>
      <c r="X26" s="1841"/>
      <c r="Y26" s="1857"/>
      <c r="Z26" s="840"/>
      <c r="AA26" s="237">
        <f>AA10/AA$15</f>
        <v>2.6220233627344346E-2</v>
      </c>
      <c r="AB26" s="237">
        <f t="shared" ref="AB26:BA26" si="34">AB10/AB$15</f>
        <v>2.8672344268120417E-2</v>
      </c>
      <c r="AC26" s="237">
        <f t="shared" si="34"/>
        <v>2.9965506305007984E-2</v>
      </c>
      <c r="AD26" s="237">
        <f t="shared" si="34"/>
        <v>3.2773846141033181E-2</v>
      </c>
      <c r="AE26" s="237">
        <f t="shared" si="34"/>
        <v>3.4399627762239295E-2</v>
      </c>
      <c r="AF26" s="237">
        <f t="shared" si="34"/>
        <v>4.0470396155441596E-2</v>
      </c>
      <c r="AG26" s="237">
        <f t="shared" si="34"/>
        <v>4.0586391449671022E-2</v>
      </c>
      <c r="AH26" s="237">
        <f t="shared" si="34"/>
        <v>4.0103838892659435E-2</v>
      </c>
      <c r="AI26" s="237">
        <f t="shared" si="34"/>
        <v>3.7752709864831764E-2</v>
      </c>
      <c r="AJ26" s="237">
        <f t="shared" si="34"/>
        <v>3.2089145412364316E-2</v>
      </c>
      <c r="AK26" s="237">
        <f t="shared" si="34"/>
        <v>2.8232024851162104E-2</v>
      </c>
      <c r="AL26" s="237">
        <f t="shared" si="34"/>
        <v>2.4367232662895807E-2</v>
      </c>
      <c r="AM26" s="237">
        <f t="shared" si="34"/>
        <v>2.139992547409298E-2</v>
      </c>
      <c r="AN26" s="237">
        <f t="shared" si="34"/>
        <v>2.0843128421943285E-2</v>
      </c>
      <c r="AO26" s="237">
        <f t="shared" si="34"/>
        <v>1.880627778946406E-2</v>
      </c>
      <c r="AP26" s="237">
        <f t="shared" si="34"/>
        <v>1.8731984906949238E-2</v>
      </c>
      <c r="AQ26" s="237">
        <f t="shared" si="34"/>
        <v>2.0043605841691778E-2</v>
      </c>
      <c r="AR26" s="237">
        <f t="shared" si="34"/>
        <v>1.9375684831316502E-2</v>
      </c>
      <c r="AS26" s="237">
        <f t="shared" si="34"/>
        <v>1.9522460896173488E-2</v>
      </c>
      <c r="AT26" s="237">
        <f t="shared" si="34"/>
        <v>1.833717711299894E-2</v>
      </c>
      <c r="AU26" s="237">
        <f t="shared" si="34"/>
        <v>1.9106052322632839E-2</v>
      </c>
      <c r="AV26" s="237">
        <f t="shared" si="34"/>
        <v>1.9368612278728655E-2</v>
      </c>
      <c r="AW26" s="237">
        <f t="shared" si="34"/>
        <v>1.9720040652316945E-2</v>
      </c>
      <c r="AX26" s="237">
        <f t="shared" si="34"/>
        <v>2.0694539730243735E-2</v>
      </c>
      <c r="AY26" s="237">
        <f t="shared" si="34"/>
        <v>2.2802116500862731E-2</v>
      </c>
      <c r="AZ26" s="237">
        <f t="shared" si="34"/>
        <v>2.502711093171785E-2</v>
      </c>
      <c r="BA26" s="237">
        <f t="shared" si="34"/>
        <v>2.6802776605237888E-2</v>
      </c>
      <c r="BB26" s="237">
        <f t="shared" si="17"/>
        <v>2.7801345382485604E-2</v>
      </c>
      <c r="BC26" s="237">
        <f t="shared" si="17"/>
        <v>2.9517049425647202E-2</v>
      </c>
      <c r="BD26" s="237">
        <f t="shared" si="17"/>
        <v>3.1604610461419463E-2</v>
      </c>
      <c r="BE26" s="237">
        <f t="shared" si="17"/>
        <v>3.4600505258246435E-2</v>
      </c>
      <c r="BF26" s="237">
        <f t="shared" ref="BF26:BG26" si="35">BF10/BF$15</f>
        <v>3.4226342281991631E-2</v>
      </c>
      <c r="BG26" s="237">
        <f t="shared" si="35"/>
        <v>3.4519228865049462E-2</v>
      </c>
      <c r="BH26" s="237">
        <f t="shared" ref="BH26" si="36">BH10/BH$15</f>
        <v>3.457331805470841E-2</v>
      </c>
      <c r="BI26" s="251"/>
      <c r="BJ26" s="213"/>
      <c r="BK26" s="845"/>
      <c r="BL26" s="846"/>
      <c r="BM26" s="213"/>
      <c r="BP26" s="404"/>
      <c r="BQ26" s="849"/>
      <c r="BR26" s="830"/>
      <c r="BS26" s="850"/>
      <c r="BT26" s="850"/>
      <c r="BU26" s="850"/>
      <c r="BV26" s="850"/>
      <c r="BW26" s="850"/>
      <c r="BX26" s="850"/>
      <c r="BY26" s="850"/>
      <c r="BZ26" s="850"/>
      <c r="CA26" s="850"/>
      <c r="CB26" s="850"/>
      <c r="CC26" s="850"/>
      <c r="CD26" s="850"/>
    </row>
    <row r="27" spans="19:83" ht="30">
      <c r="S27" s="852"/>
      <c r="T27" s="811" t="s">
        <v>546</v>
      </c>
      <c r="U27" s="812" t="s">
        <v>1052</v>
      </c>
      <c r="W27" s="1859"/>
      <c r="X27" s="1844" t="s">
        <v>163</v>
      </c>
      <c r="Y27" s="1860" t="s">
        <v>1050</v>
      </c>
      <c r="Z27" s="840"/>
      <c r="AA27" s="237">
        <f t="shared" ref="AA27:BA27" si="37">AA11/AA$15</f>
        <v>1.0538549755604894E-2</v>
      </c>
      <c r="AB27" s="237">
        <f t="shared" si="37"/>
        <v>1.1352817005978871E-2</v>
      </c>
      <c r="AC27" s="237">
        <f t="shared" si="37"/>
        <v>1.154106709299965E-2</v>
      </c>
      <c r="AD27" s="237">
        <f t="shared" si="37"/>
        <v>1.1898383173106049E-2</v>
      </c>
      <c r="AE27" s="237">
        <f t="shared" si="37"/>
        <v>1.3274341284508547E-2</v>
      </c>
      <c r="AF27" s="237">
        <f t="shared" si="37"/>
        <v>1.5697517719702982E-2</v>
      </c>
      <c r="AG27" s="237">
        <f t="shared" si="37"/>
        <v>1.5226825537983473E-2</v>
      </c>
      <c r="AH27" s="237">
        <f t="shared" si="37"/>
        <v>1.5269458969398101E-2</v>
      </c>
      <c r="AI27" s="237">
        <f t="shared" si="37"/>
        <v>1.5407130715221607E-2</v>
      </c>
      <c r="AJ27" s="237">
        <f t="shared" si="37"/>
        <v>1.5535094861028659E-2</v>
      </c>
      <c r="AK27" s="237">
        <f t="shared" si="37"/>
        <v>1.4430973160441925E-2</v>
      </c>
      <c r="AL27" s="237">
        <f t="shared" si="37"/>
        <v>1.2552125638889591E-2</v>
      </c>
      <c r="AM27" s="237">
        <f t="shared" si="37"/>
        <v>1.0347276331320552E-2</v>
      </c>
      <c r="AN27" s="237">
        <f t="shared" si="37"/>
        <v>1.0265484812891848E-2</v>
      </c>
      <c r="AO27" s="237">
        <f t="shared" si="37"/>
        <v>7.9049736805026482E-3</v>
      </c>
      <c r="AP27" s="237">
        <f t="shared" si="37"/>
        <v>7.8386994499375136E-3</v>
      </c>
      <c r="AQ27" s="237">
        <f t="shared" si="37"/>
        <v>8.705357677604865E-3</v>
      </c>
      <c r="AR27" s="237">
        <f t="shared" si="37"/>
        <v>9.2913588462528954E-3</v>
      </c>
      <c r="AS27" s="237">
        <f t="shared" si="37"/>
        <v>1.0954220310767057E-2</v>
      </c>
      <c r="AT27" s="237">
        <f t="shared" si="37"/>
        <v>1.217844577858539E-2</v>
      </c>
      <c r="AU27" s="237">
        <f t="shared" si="37"/>
        <v>1.2885870946897162E-2</v>
      </c>
      <c r="AV27" s="237">
        <f t="shared" si="37"/>
        <v>1.3713342347412559E-2</v>
      </c>
      <c r="AW27" s="237">
        <f t="shared" si="37"/>
        <v>1.4657156558372282E-2</v>
      </c>
      <c r="AX27" s="237">
        <f t="shared" si="37"/>
        <v>1.5798690490052281E-2</v>
      </c>
      <c r="AY27" s="237">
        <f t="shared" si="37"/>
        <v>1.804373030372396E-2</v>
      </c>
      <c r="AZ27" s="237">
        <f t="shared" si="37"/>
        <v>2.0496688328848739E-2</v>
      </c>
      <c r="BA27" s="237">
        <f t="shared" si="37"/>
        <v>2.2089022576849617E-2</v>
      </c>
      <c r="BB27" s="237">
        <f t="shared" si="17"/>
        <v>2.3144091588687469E-2</v>
      </c>
      <c r="BC27" s="237">
        <f t="shared" si="17"/>
        <v>2.4826752646275277E-2</v>
      </c>
      <c r="BD27" s="237">
        <f t="shared" si="17"/>
        <v>2.6882332241861751E-2</v>
      </c>
      <c r="BE27" s="237">
        <f t="shared" si="17"/>
        <v>2.949195784040368E-2</v>
      </c>
      <c r="BF27" s="237">
        <f t="shared" ref="BF27:BG27" si="38">BF11/BF$15</f>
        <v>2.9455548018714896E-2</v>
      </c>
      <c r="BG27" s="237">
        <f t="shared" si="38"/>
        <v>2.9563709657313909E-2</v>
      </c>
      <c r="BH27" s="237">
        <f t="shared" ref="BH27" si="39">BH11/BH$15</f>
        <v>2.9598371664949059E-2</v>
      </c>
      <c r="BI27" s="251"/>
      <c r="BJ27" s="213"/>
      <c r="BK27" s="845"/>
      <c r="BL27" s="846"/>
      <c r="BM27" s="213"/>
      <c r="BP27" s="404"/>
      <c r="BQ27" s="849"/>
      <c r="BR27" s="850"/>
      <c r="BS27" s="850"/>
      <c r="BT27" s="850"/>
      <c r="BU27" s="850"/>
      <c r="BV27" s="850"/>
      <c r="BW27" s="850"/>
      <c r="BX27" s="850"/>
      <c r="BY27" s="850"/>
      <c r="BZ27" s="850"/>
      <c r="CA27" s="850"/>
      <c r="CB27" s="850"/>
      <c r="CC27" s="850"/>
      <c r="CD27" s="850"/>
    </row>
    <row r="28" spans="19:83" ht="30">
      <c r="S28" s="852"/>
      <c r="T28" s="811" t="s">
        <v>547</v>
      </c>
      <c r="U28" s="812" t="s">
        <v>1053</v>
      </c>
      <c r="W28" s="1859"/>
      <c r="X28" s="1844" t="s">
        <v>164</v>
      </c>
      <c r="Y28" s="1860" t="s">
        <v>1051</v>
      </c>
      <c r="Z28" s="840"/>
      <c r="AA28" s="237">
        <f t="shared" ref="AA28:BA28" si="40">AA12/AA$15</f>
        <v>4.8431068190633586E-3</v>
      </c>
      <c r="AB28" s="237">
        <f t="shared" si="40"/>
        <v>5.4651331093634459E-3</v>
      </c>
      <c r="AC28" s="237">
        <f t="shared" si="40"/>
        <v>5.4838036494270536E-3</v>
      </c>
      <c r="AD28" s="237">
        <f t="shared" si="40"/>
        <v>7.8360901841951786E-3</v>
      </c>
      <c r="AE28" s="237">
        <f t="shared" si="40"/>
        <v>9.1763621934145868E-3</v>
      </c>
      <c r="AF28" s="237">
        <f t="shared" si="40"/>
        <v>1.1808411601614008E-2</v>
      </c>
      <c r="AG28" s="237">
        <f t="shared" si="40"/>
        <v>1.2066063042176693E-2</v>
      </c>
      <c r="AH28" s="237">
        <f t="shared" si="40"/>
        <v>1.3246320473776812E-2</v>
      </c>
      <c r="AI28" s="237">
        <f t="shared" si="40"/>
        <v>1.1323463997055756E-2</v>
      </c>
      <c r="AJ28" s="237">
        <f t="shared" si="40"/>
        <v>8.7203811693830086E-3</v>
      </c>
      <c r="AK28" s="237">
        <f t="shared" si="40"/>
        <v>7.6426163558101154E-3</v>
      </c>
      <c r="AL28" s="237">
        <f t="shared" si="40"/>
        <v>6.4693582051461411E-3</v>
      </c>
      <c r="AM28" s="237">
        <f t="shared" si="40"/>
        <v>5.9920744111857651E-3</v>
      </c>
      <c r="AN28" s="237">
        <f t="shared" si="40"/>
        <v>5.7772486306272167E-3</v>
      </c>
      <c r="AO28" s="237">
        <f t="shared" si="40"/>
        <v>6.0799475954051441E-3</v>
      </c>
      <c r="AP28" s="237">
        <f t="shared" si="40"/>
        <v>5.6687498683812461E-3</v>
      </c>
      <c r="AQ28" s="237">
        <f t="shared" si="40"/>
        <v>6.0399360708419513E-3</v>
      </c>
      <c r="AR28" s="237">
        <f t="shared" si="40"/>
        <v>5.1745462238622763E-3</v>
      </c>
      <c r="AS28" s="237">
        <f t="shared" si="40"/>
        <v>3.955522222485762E-3</v>
      </c>
      <c r="AT28" s="237">
        <f t="shared" si="40"/>
        <v>2.9538917293139002E-3</v>
      </c>
      <c r="AU28" s="237">
        <f t="shared" si="40"/>
        <v>2.9710371067769217E-3</v>
      </c>
      <c r="AV28" s="237">
        <f t="shared" si="40"/>
        <v>2.5318885475788147E-3</v>
      </c>
      <c r="AW28" s="237">
        <f t="shared" si="40"/>
        <v>2.2568283159883659E-3</v>
      </c>
      <c r="AX28" s="237">
        <f t="shared" si="40"/>
        <v>2.1389952135140822E-3</v>
      </c>
      <c r="AY28" s="237">
        <f t="shared" si="40"/>
        <v>2.2802239745144627E-3</v>
      </c>
      <c r="AZ28" s="237">
        <f t="shared" si="40"/>
        <v>2.3107748379279903E-3</v>
      </c>
      <c r="BA28" s="237">
        <f t="shared" si="40"/>
        <v>2.3905376780769825E-3</v>
      </c>
      <c r="BB28" s="237">
        <f t="shared" si="17"/>
        <v>2.5097672039399435E-3</v>
      </c>
      <c r="BC28" s="237">
        <f t="shared" si="17"/>
        <v>2.6115455976317876E-3</v>
      </c>
      <c r="BD28" s="237">
        <f t="shared" si="17"/>
        <v>2.6532943748816939E-3</v>
      </c>
      <c r="BE28" s="237">
        <f t="shared" si="17"/>
        <v>2.85627371031441E-3</v>
      </c>
      <c r="BF28" s="237">
        <f t="shared" ref="BF28:BG28" si="41">BF12/BF$15</f>
        <v>2.533545215188423E-3</v>
      </c>
      <c r="BG28" s="237">
        <f t="shared" si="41"/>
        <v>2.7319494701109615E-3</v>
      </c>
      <c r="BH28" s="237">
        <f t="shared" ref="BH28" si="42">BH12/BH$15</f>
        <v>2.8525721817093484E-3</v>
      </c>
      <c r="BI28" s="251"/>
      <c r="BJ28" s="213"/>
      <c r="BK28" s="845"/>
      <c r="BL28" s="846"/>
      <c r="BM28" s="213"/>
      <c r="BP28" s="404"/>
      <c r="BQ28" s="849"/>
      <c r="BR28" s="850"/>
      <c r="BS28" s="850"/>
      <c r="BT28" s="850"/>
      <c r="BU28" s="850"/>
      <c r="BV28" s="850"/>
      <c r="BW28" s="850"/>
      <c r="BX28" s="850"/>
      <c r="BY28" s="850"/>
      <c r="BZ28" s="850"/>
      <c r="CA28" s="850"/>
      <c r="CB28" s="850"/>
      <c r="CC28" s="850"/>
      <c r="CD28" s="850"/>
    </row>
    <row r="29" spans="19:83" ht="18.75" customHeight="1">
      <c r="S29" s="852"/>
      <c r="T29" s="813" t="s">
        <v>548</v>
      </c>
      <c r="U29" s="839">
        <v>23500</v>
      </c>
      <c r="W29" s="1859"/>
      <c r="X29" s="1844" t="s">
        <v>919</v>
      </c>
      <c r="Y29" s="1857">
        <v>23500</v>
      </c>
      <c r="Z29" s="840"/>
      <c r="AA29" s="237">
        <f t="shared" ref="AA29:BA29" si="43">AA13/AA$15</f>
        <v>1.0816596136249182E-2</v>
      </c>
      <c r="AB29" s="237">
        <f t="shared" si="43"/>
        <v>1.1832652625039059E-2</v>
      </c>
      <c r="AC29" s="237">
        <f t="shared" si="43"/>
        <v>1.2919071919544653E-2</v>
      </c>
      <c r="AD29" s="237">
        <f t="shared" si="43"/>
        <v>1.3010535034067131E-2</v>
      </c>
      <c r="AE29" s="237">
        <f t="shared" si="43"/>
        <v>1.1900659185987119E-2</v>
      </c>
      <c r="AF29" s="237">
        <f t="shared" si="43"/>
        <v>1.2838819155632217E-2</v>
      </c>
      <c r="AG29" s="237">
        <f t="shared" si="43"/>
        <v>1.3174853057651493E-2</v>
      </c>
      <c r="AH29" s="237">
        <f t="shared" si="43"/>
        <v>1.1480222068501729E-2</v>
      </c>
      <c r="AI29" s="237">
        <f t="shared" si="43"/>
        <v>1.0897936308587278E-2</v>
      </c>
      <c r="AJ29" s="237">
        <f t="shared" si="43"/>
        <v>7.6301483196074609E-3</v>
      </c>
      <c r="AK29" s="237">
        <f t="shared" si="43"/>
        <v>5.9702151852589974E-3</v>
      </c>
      <c r="AL29" s="237">
        <f t="shared" si="43"/>
        <v>5.1489572265488335E-3</v>
      </c>
      <c r="AM29" s="237">
        <f t="shared" si="43"/>
        <v>4.81826704489166E-3</v>
      </c>
      <c r="AN29" s="237">
        <f t="shared" si="43"/>
        <v>4.5265047740596902E-3</v>
      </c>
      <c r="AO29" s="237">
        <f t="shared" si="43"/>
        <v>4.5015425959533855E-3</v>
      </c>
      <c r="AP29" s="237">
        <f t="shared" si="43"/>
        <v>4.2345161926262143E-3</v>
      </c>
      <c r="AQ29" s="237">
        <f t="shared" si="43"/>
        <v>4.3428279579269978E-3</v>
      </c>
      <c r="AR29" s="237">
        <f t="shared" si="43"/>
        <v>3.8561731706729641E-3</v>
      </c>
      <c r="AS29" s="237">
        <f t="shared" si="43"/>
        <v>3.5740795720659358E-3</v>
      </c>
      <c r="AT29" s="237">
        <f t="shared" si="43"/>
        <v>2.1976421868895946E-3</v>
      </c>
      <c r="AU29" s="237">
        <f t="shared" si="43"/>
        <v>2.14863661768951E-3</v>
      </c>
      <c r="AV29" s="237">
        <f t="shared" si="43"/>
        <v>1.8807479204044899E-3</v>
      </c>
      <c r="AW29" s="237">
        <f t="shared" si="43"/>
        <v>1.7955905780608179E-3</v>
      </c>
      <c r="AX29" s="237">
        <f t="shared" si="43"/>
        <v>1.678792587734553E-3</v>
      </c>
      <c r="AY29" s="237">
        <f t="shared" si="43"/>
        <v>1.7032554747441133E-3</v>
      </c>
      <c r="AZ29" s="237">
        <f t="shared" si="43"/>
        <v>1.817916887385836E-3</v>
      </c>
      <c r="BA29" s="237">
        <f t="shared" si="43"/>
        <v>1.8712496080302327E-3</v>
      </c>
      <c r="BB29" s="237">
        <f t="shared" si="17"/>
        <v>1.8275843665597727E-3</v>
      </c>
      <c r="BC29" s="237">
        <f t="shared" si="17"/>
        <v>1.8534688877415515E-3</v>
      </c>
      <c r="BD29" s="237">
        <f t="shared" si="17"/>
        <v>1.8530850752771031E-3</v>
      </c>
      <c r="BE29" s="237">
        <f t="shared" si="17"/>
        <v>1.9920855185633869E-3</v>
      </c>
      <c r="BF29" s="237">
        <f t="shared" ref="BF29:BG29" si="44">BF13/BF$15</f>
        <v>1.9480981164009046E-3</v>
      </c>
      <c r="BG29" s="237">
        <f t="shared" si="44"/>
        <v>1.9221900908925472E-3</v>
      </c>
      <c r="BH29" s="237">
        <f t="shared" ref="BH29" si="45">BH13/BH$15</f>
        <v>1.9299342204301276E-3</v>
      </c>
      <c r="BI29" s="251"/>
      <c r="BJ29" s="213"/>
      <c r="BK29" s="845"/>
      <c r="BL29" s="853"/>
      <c r="BM29" s="213"/>
      <c r="BP29" s="203"/>
      <c r="BQ29" s="854"/>
      <c r="BR29" s="830"/>
      <c r="BS29" s="855"/>
      <c r="BT29" s="855"/>
      <c r="BU29" s="855"/>
      <c r="BV29" s="855"/>
      <c r="BW29" s="855"/>
      <c r="BX29" s="850"/>
      <c r="BY29" s="850"/>
      <c r="BZ29" s="850"/>
      <c r="CA29" s="850"/>
      <c r="CB29" s="850"/>
      <c r="CC29" s="850"/>
      <c r="CD29" s="850"/>
    </row>
    <row r="30" spans="19:83" ht="18.75" customHeight="1" thickBot="1">
      <c r="S30" s="856"/>
      <c r="T30" s="815" t="s">
        <v>549</v>
      </c>
      <c r="U30" s="839">
        <v>16100</v>
      </c>
      <c r="W30" s="1861"/>
      <c r="X30" s="1847" t="s">
        <v>920</v>
      </c>
      <c r="Y30" s="1857">
        <v>16100</v>
      </c>
      <c r="Z30" s="857"/>
      <c r="AA30" s="858">
        <f>AA14/AA$15</f>
        <v>2.1980916426917164E-5</v>
      </c>
      <c r="AB30" s="858">
        <f t="shared" ref="AB30:BA30" si="46">AB14/AB$15</f>
        <v>2.1741527739040437E-5</v>
      </c>
      <c r="AC30" s="858">
        <f t="shared" si="46"/>
        <v>2.1563643036627327E-5</v>
      </c>
      <c r="AD30" s="858">
        <f t="shared" si="46"/>
        <v>2.8837749664821616E-5</v>
      </c>
      <c r="AE30" s="858">
        <f t="shared" si="46"/>
        <v>4.8265098329037627E-5</v>
      </c>
      <c r="AF30" s="859">
        <f t="shared" si="46"/>
        <v>1.2564767849238348E-4</v>
      </c>
      <c r="AG30" s="859">
        <f t="shared" si="46"/>
        <v>1.1864981185936006E-4</v>
      </c>
      <c r="AH30" s="859">
        <f t="shared" si="46"/>
        <v>1.0783738098278961E-4</v>
      </c>
      <c r="AI30" s="859">
        <f t="shared" si="46"/>
        <v>1.2417884396712334E-4</v>
      </c>
      <c r="AJ30" s="859">
        <f t="shared" si="46"/>
        <v>2.0352106234518315E-4</v>
      </c>
      <c r="AK30" s="859">
        <f t="shared" si="46"/>
        <v>1.8822014965106336E-4</v>
      </c>
      <c r="AL30" s="859">
        <f t="shared" si="46"/>
        <v>1.9679159231124243E-4</v>
      </c>
      <c r="AM30" s="859">
        <f t="shared" si="46"/>
        <v>2.4230768669500621E-4</v>
      </c>
      <c r="AN30" s="859">
        <f t="shared" si="46"/>
        <v>2.7389020436452736E-4</v>
      </c>
      <c r="AO30" s="859">
        <f t="shared" si="46"/>
        <v>3.1981391760288236E-4</v>
      </c>
      <c r="AP30" s="860">
        <f t="shared" si="46"/>
        <v>9.9001939600426147E-4</v>
      </c>
      <c r="AQ30" s="860">
        <f t="shared" si="46"/>
        <v>9.5548413531796261E-4</v>
      </c>
      <c r="AR30" s="860">
        <f t="shared" si="46"/>
        <v>1.0536065905283657E-3</v>
      </c>
      <c r="AS30" s="860">
        <f t="shared" si="46"/>
        <v>1.0386387908547367E-3</v>
      </c>
      <c r="AT30" s="860">
        <f t="shared" si="46"/>
        <v>1.0071974182100554E-3</v>
      </c>
      <c r="AU30" s="860">
        <f t="shared" si="46"/>
        <v>1.1005076512692483E-3</v>
      </c>
      <c r="AV30" s="860">
        <f t="shared" si="46"/>
        <v>1.2426334633327922E-3</v>
      </c>
      <c r="AW30" s="860">
        <f t="shared" si="46"/>
        <v>1.0104651998954779E-3</v>
      </c>
      <c r="AX30" s="860">
        <f t="shared" si="46"/>
        <v>1.0780614389428189E-3</v>
      </c>
      <c r="AY30" s="859">
        <f t="shared" si="46"/>
        <v>7.7490674788019322E-4</v>
      </c>
      <c r="AZ30" s="859">
        <f>AZ14/AZ$15</f>
        <v>4.0173087755528592E-4</v>
      </c>
      <c r="BA30" s="859">
        <f t="shared" si="46"/>
        <v>4.5196674228105448E-4</v>
      </c>
      <c r="BB30" s="859">
        <f t="shared" si="17"/>
        <v>3.1990222329841703E-4</v>
      </c>
      <c r="BC30" s="859">
        <f t="shared" si="17"/>
        <v>2.252822939985925E-4</v>
      </c>
      <c r="BD30" s="859">
        <f t="shared" si="17"/>
        <v>2.1589876939891357E-4</v>
      </c>
      <c r="BE30" s="859">
        <f t="shared" si="17"/>
        <v>2.6018818896495041E-4</v>
      </c>
      <c r="BF30" s="859">
        <f t="shared" ref="BF30:BG30" si="47">BF14/BF$15</f>
        <v>2.8915093168740865E-4</v>
      </c>
      <c r="BG30" s="859">
        <f t="shared" si="47"/>
        <v>3.0137964673204238E-4</v>
      </c>
      <c r="BH30" s="859">
        <f t="shared" ref="BH30" si="48">BH14/BH$15</f>
        <v>1.9243998761987085E-4</v>
      </c>
      <c r="BI30" s="861"/>
      <c r="BJ30" s="213"/>
      <c r="BM30" s="213"/>
      <c r="BP30" s="203"/>
      <c r="BQ30" s="854"/>
      <c r="BR30" s="830"/>
      <c r="BS30" s="855"/>
      <c r="BT30" s="855"/>
      <c r="BU30" s="855"/>
      <c r="BV30" s="855"/>
      <c r="BW30" s="855"/>
      <c r="BX30" s="850"/>
      <c r="BY30" s="850"/>
      <c r="BZ30" s="850"/>
      <c r="CA30" s="850"/>
      <c r="CB30" s="850"/>
      <c r="CC30" s="850"/>
      <c r="CD30" s="850"/>
    </row>
    <row r="31" spans="19:83" ht="23.25" customHeight="1" thickTop="1">
      <c r="S31" s="862" t="s">
        <v>29</v>
      </c>
      <c r="T31" s="863"/>
      <c r="U31" s="864"/>
      <c r="W31" s="1862" t="s">
        <v>165</v>
      </c>
      <c r="X31" s="1863"/>
      <c r="Y31" s="1864"/>
      <c r="Z31" s="865"/>
      <c r="AA31" s="866">
        <f>AA15/AA$15</f>
        <v>1</v>
      </c>
      <c r="AB31" s="866">
        <f t="shared" ref="AB31:BA31" si="49">AB15/AB$15</f>
        <v>1</v>
      </c>
      <c r="AC31" s="866">
        <f t="shared" si="49"/>
        <v>1</v>
      </c>
      <c r="AD31" s="866">
        <f t="shared" si="49"/>
        <v>1</v>
      </c>
      <c r="AE31" s="866">
        <f t="shared" si="49"/>
        <v>1</v>
      </c>
      <c r="AF31" s="866">
        <f t="shared" si="49"/>
        <v>1</v>
      </c>
      <c r="AG31" s="866">
        <f t="shared" si="49"/>
        <v>1</v>
      </c>
      <c r="AH31" s="866">
        <f t="shared" si="49"/>
        <v>1</v>
      </c>
      <c r="AI31" s="866">
        <f t="shared" si="49"/>
        <v>1</v>
      </c>
      <c r="AJ31" s="866">
        <f t="shared" si="49"/>
        <v>1</v>
      </c>
      <c r="AK31" s="866">
        <f t="shared" si="49"/>
        <v>1</v>
      </c>
      <c r="AL31" s="866">
        <f t="shared" si="49"/>
        <v>1</v>
      </c>
      <c r="AM31" s="866">
        <f t="shared" si="49"/>
        <v>1</v>
      </c>
      <c r="AN31" s="866">
        <f t="shared" si="49"/>
        <v>1</v>
      </c>
      <c r="AO31" s="866">
        <f t="shared" si="49"/>
        <v>1</v>
      </c>
      <c r="AP31" s="866">
        <f t="shared" si="49"/>
        <v>1</v>
      </c>
      <c r="AQ31" s="866">
        <f t="shared" si="49"/>
        <v>1</v>
      </c>
      <c r="AR31" s="866">
        <f t="shared" si="49"/>
        <v>1</v>
      </c>
      <c r="AS31" s="866">
        <f t="shared" si="49"/>
        <v>1</v>
      </c>
      <c r="AT31" s="866">
        <f t="shared" si="49"/>
        <v>1</v>
      </c>
      <c r="AU31" s="866">
        <f t="shared" si="49"/>
        <v>1</v>
      </c>
      <c r="AV31" s="866">
        <f t="shared" si="49"/>
        <v>1</v>
      </c>
      <c r="AW31" s="866">
        <f t="shared" si="49"/>
        <v>1</v>
      </c>
      <c r="AX31" s="866">
        <f t="shared" si="49"/>
        <v>1</v>
      </c>
      <c r="AY31" s="866">
        <f t="shared" si="49"/>
        <v>1</v>
      </c>
      <c r="AZ31" s="866">
        <f>AZ15/AZ$15</f>
        <v>1</v>
      </c>
      <c r="BA31" s="866">
        <f t="shared" si="49"/>
        <v>1</v>
      </c>
      <c r="BB31" s="866">
        <f t="shared" si="17"/>
        <v>1</v>
      </c>
      <c r="BC31" s="866">
        <f t="shared" si="17"/>
        <v>1</v>
      </c>
      <c r="BD31" s="866">
        <f t="shared" si="17"/>
        <v>1</v>
      </c>
      <c r="BE31" s="866">
        <f t="shared" si="17"/>
        <v>1</v>
      </c>
      <c r="BF31" s="866">
        <f t="shared" ref="BF31:BG31" si="50">BF15/BF$15</f>
        <v>1</v>
      </c>
      <c r="BG31" s="866">
        <f t="shared" si="50"/>
        <v>1</v>
      </c>
      <c r="BH31" s="866">
        <f t="shared" ref="BH31" si="51">BH15/BH$15</f>
        <v>1</v>
      </c>
      <c r="BI31" s="251"/>
      <c r="BJ31" s="867"/>
      <c r="BK31" s="868"/>
      <c r="BL31" s="869"/>
      <c r="BM31" s="213"/>
      <c r="BP31" s="203"/>
      <c r="BQ31" s="854"/>
      <c r="BR31" s="830"/>
      <c r="BS31" s="855"/>
      <c r="BT31" s="855"/>
      <c r="BU31" s="855"/>
      <c r="BV31" s="855"/>
      <c r="BW31" s="855"/>
      <c r="BX31" s="850"/>
      <c r="BY31" s="850"/>
      <c r="BZ31" s="850"/>
      <c r="CA31" s="850"/>
      <c r="CB31" s="850"/>
      <c r="CC31" s="850"/>
      <c r="CD31" s="850"/>
    </row>
    <row r="32" spans="19:83" ht="15.75">
      <c r="S32" s="831"/>
      <c r="T32" s="723"/>
      <c r="U32" s="832"/>
      <c r="W32" s="1853"/>
      <c r="Y32" s="1852"/>
      <c r="Z32" s="830"/>
      <c r="AA32" s="833"/>
      <c r="AB32" s="833"/>
      <c r="AC32" s="833"/>
      <c r="AD32" s="833"/>
      <c r="AE32" s="833"/>
      <c r="AF32" s="833"/>
      <c r="AG32" s="833"/>
      <c r="AH32" s="833"/>
      <c r="AI32" s="833"/>
      <c r="AJ32" s="833"/>
      <c r="AK32" s="833"/>
      <c r="AL32" s="833"/>
      <c r="AM32" s="833"/>
      <c r="AN32" s="833"/>
      <c r="AO32" s="833"/>
      <c r="AP32" s="833"/>
      <c r="BL32" s="870"/>
    </row>
    <row r="33" spans="19:82" ht="21.75" customHeight="1">
      <c r="S33" s="28" t="s">
        <v>35</v>
      </c>
      <c r="T33" s="723"/>
      <c r="W33" s="28" t="s">
        <v>898</v>
      </c>
      <c r="Y33" s="1854"/>
    </row>
    <row r="34" spans="19:82">
      <c r="S34" s="834" t="s">
        <v>26</v>
      </c>
      <c r="T34" s="835"/>
      <c r="U34" s="836" t="s">
        <v>1</v>
      </c>
      <c r="W34" s="1872" t="s">
        <v>845</v>
      </c>
      <c r="X34" s="835"/>
      <c r="Y34" s="1855" t="s">
        <v>1</v>
      </c>
      <c r="Z34" s="187"/>
      <c r="AA34" s="108">
        <v>1990</v>
      </c>
      <c r="AB34" s="108">
        <f t="shared" ref="AB34:AP34" si="52">AA34+1</f>
        <v>1991</v>
      </c>
      <c r="AC34" s="108">
        <f t="shared" si="52"/>
        <v>1992</v>
      </c>
      <c r="AD34" s="108">
        <f t="shared" si="52"/>
        <v>1993</v>
      </c>
      <c r="AE34" s="108">
        <f t="shared" si="52"/>
        <v>1994</v>
      </c>
      <c r="AF34" s="108">
        <f t="shared" si="52"/>
        <v>1995</v>
      </c>
      <c r="AG34" s="108">
        <f t="shared" si="52"/>
        <v>1996</v>
      </c>
      <c r="AH34" s="108">
        <f t="shared" si="52"/>
        <v>1997</v>
      </c>
      <c r="AI34" s="108">
        <f t="shared" si="52"/>
        <v>1998</v>
      </c>
      <c r="AJ34" s="157">
        <f t="shared" si="52"/>
        <v>1999</v>
      </c>
      <c r="AK34" s="157">
        <f t="shared" si="52"/>
        <v>2000</v>
      </c>
      <c r="AL34" s="157">
        <f t="shared" si="52"/>
        <v>2001</v>
      </c>
      <c r="AM34" s="157">
        <f t="shared" si="52"/>
        <v>2002</v>
      </c>
      <c r="AN34" s="108">
        <f t="shared" si="52"/>
        <v>2003</v>
      </c>
      <c r="AO34" s="108">
        <f t="shared" si="52"/>
        <v>2004</v>
      </c>
      <c r="AP34" s="108">
        <f t="shared" si="52"/>
        <v>2005</v>
      </c>
      <c r="AQ34" s="108">
        <f t="shared" ref="AQ34:AZ34" si="53">AP34+1</f>
        <v>2006</v>
      </c>
      <c r="AR34" s="108">
        <f t="shared" si="53"/>
        <v>2007</v>
      </c>
      <c r="AS34" s="158">
        <f t="shared" si="53"/>
        <v>2008</v>
      </c>
      <c r="AT34" s="108">
        <f t="shared" si="53"/>
        <v>2009</v>
      </c>
      <c r="AU34" s="158">
        <f t="shared" si="53"/>
        <v>2010</v>
      </c>
      <c r="AV34" s="157">
        <f t="shared" si="53"/>
        <v>2011</v>
      </c>
      <c r="AW34" s="108">
        <f t="shared" si="53"/>
        <v>2012</v>
      </c>
      <c r="AX34" s="108">
        <f t="shared" si="53"/>
        <v>2013</v>
      </c>
      <c r="AY34" s="108">
        <f t="shared" si="53"/>
        <v>2014</v>
      </c>
      <c r="AZ34" s="108">
        <f t="shared" si="53"/>
        <v>2015</v>
      </c>
      <c r="BA34" s="108">
        <f t="shared" ref="BA34:BH34" si="54">AZ34+1</f>
        <v>2016</v>
      </c>
      <c r="BB34" s="108">
        <f t="shared" si="54"/>
        <v>2017</v>
      </c>
      <c r="BC34" s="108">
        <f t="shared" si="54"/>
        <v>2018</v>
      </c>
      <c r="BD34" s="108">
        <f t="shared" si="54"/>
        <v>2019</v>
      </c>
      <c r="BE34" s="108">
        <f t="shared" si="54"/>
        <v>2020</v>
      </c>
      <c r="BF34" s="108">
        <f t="shared" si="54"/>
        <v>2021</v>
      </c>
      <c r="BG34" s="108">
        <f t="shared" si="54"/>
        <v>2022</v>
      </c>
      <c r="BH34" s="108">
        <f t="shared" si="54"/>
        <v>2023</v>
      </c>
      <c r="BI34" s="188"/>
    </row>
    <row r="35" spans="19:82" ht="18.75">
      <c r="S35" s="838" t="s">
        <v>542</v>
      </c>
      <c r="T35" s="791"/>
      <c r="U35" s="839">
        <v>1</v>
      </c>
      <c r="W35" s="1856" t="s">
        <v>914</v>
      </c>
      <c r="X35" s="1841"/>
      <c r="Y35" s="1857">
        <v>1</v>
      </c>
      <c r="Z35" s="871"/>
      <c r="AA35" s="872"/>
      <c r="AB35" s="873">
        <f t="shared" ref="AB35:BD35" si="55">AB5/AA5-1</f>
        <v>9.9284820321134948E-3</v>
      </c>
      <c r="AC35" s="873">
        <f t="shared" si="55"/>
        <v>7.3599520420526421E-3</v>
      </c>
      <c r="AD35" s="873">
        <f t="shared" si="55"/>
        <v>-5.3872039030826713E-3</v>
      </c>
      <c r="AE35" s="873">
        <f t="shared" si="55"/>
        <v>4.5839051300698985E-2</v>
      </c>
      <c r="AF35" s="873">
        <f t="shared" si="55"/>
        <v>1.0274318879656352E-2</v>
      </c>
      <c r="AG35" s="873">
        <f t="shared" si="55"/>
        <v>1.0359166669708708E-2</v>
      </c>
      <c r="AH35" s="873">
        <f t="shared" si="55"/>
        <v>-6.2873920733655941E-3</v>
      </c>
      <c r="AI35" s="873">
        <f t="shared" si="55"/>
        <v>-3.2135657341629043E-2</v>
      </c>
      <c r="AJ35" s="873">
        <f t="shared" si="55"/>
        <v>3.0510827195833201E-2</v>
      </c>
      <c r="AK35" s="873">
        <f t="shared" si="55"/>
        <v>1.7832652332012033E-2</v>
      </c>
      <c r="AL35" s="873">
        <f t="shared" si="55"/>
        <v>-1.1630665027092979E-2</v>
      </c>
      <c r="AM35" s="873">
        <f t="shared" si="55"/>
        <v>2.3399845183967649E-2</v>
      </c>
      <c r="AN35" s="873">
        <f t="shared" si="55"/>
        <v>6.4775918594890403E-3</v>
      </c>
      <c r="AO35" s="873">
        <f t="shared" si="55"/>
        <v>-3.7284305890366021E-3</v>
      </c>
      <c r="AP35" s="873">
        <f t="shared" si="55"/>
        <v>5.610561256976565E-3</v>
      </c>
      <c r="AQ35" s="873">
        <f t="shared" si="55"/>
        <v>-1.7872524971389026E-2</v>
      </c>
      <c r="AR35" s="873">
        <f t="shared" si="55"/>
        <v>2.7934318548581194E-2</v>
      </c>
      <c r="AS35" s="873">
        <f t="shared" si="55"/>
        <v>-5.4212973752788662E-2</v>
      </c>
      <c r="AT35" s="873">
        <f t="shared" si="55"/>
        <v>-5.5744323390103601E-2</v>
      </c>
      <c r="AU35" s="873">
        <f t="shared" si="55"/>
        <v>4.3659269323530703E-2</v>
      </c>
      <c r="AV35" s="873">
        <f t="shared" si="55"/>
        <v>4.1204364002746852E-2</v>
      </c>
      <c r="AW35" s="873">
        <f t="shared" si="55"/>
        <v>3.2338882617475084E-2</v>
      </c>
      <c r="AX35" s="873">
        <f t="shared" si="55"/>
        <v>7.4890768301882904E-3</v>
      </c>
      <c r="AY35" s="873">
        <f t="shared" si="55"/>
        <v>-3.9321399109808919E-2</v>
      </c>
      <c r="AZ35" s="873">
        <f t="shared" si="55"/>
        <v>-3.1931303105389608E-2</v>
      </c>
      <c r="BA35" s="873">
        <f t="shared" si="55"/>
        <v>-1.6435513618254127E-2</v>
      </c>
      <c r="BB35" s="873">
        <f t="shared" si="55"/>
        <v>-1.2958034485952119E-2</v>
      </c>
      <c r="BC35" s="873">
        <f t="shared" si="55"/>
        <v>-3.8677064367991121E-2</v>
      </c>
      <c r="BD35" s="873">
        <f t="shared" si="55"/>
        <v>-3.2038592187099257E-2</v>
      </c>
      <c r="BE35" s="873">
        <f>BE5/BD5-1</f>
        <v>-5.8800486583020284E-2</v>
      </c>
      <c r="BF35" s="873">
        <f>BF5/BE5-1</f>
        <v>2.0389726961252963E-2</v>
      </c>
      <c r="BG35" s="873">
        <f>BG5/BF5-1</f>
        <v>-2.7222273520015938E-2</v>
      </c>
      <c r="BH35" s="873">
        <f>BH5/BG5-1</f>
        <v>-4.1459275941183593E-2</v>
      </c>
      <c r="BI35" s="874"/>
      <c r="BS35" s="850"/>
      <c r="BT35" s="850"/>
      <c r="BU35" s="850"/>
      <c r="BV35" s="850"/>
      <c r="BW35" s="850"/>
      <c r="BX35" s="850"/>
      <c r="BY35" s="850"/>
      <c r="BZ35" s="850"/>
      <c r="CA35" s="850"/>
      <c r="CB35" s="850"/>
      <c r="CC35" s="850"/>
      <c r="CD35" s="850"/>
    </row>
    <row r="36" spans="19:82" ht="16.5">
      <c r="S36" s="841"/>
      <c r="T36" s="798" t="s">
        <v>27</v>
      </c>
      <c r="U36" s="839">
        <v>1</v>
      </c>
      <c r="W36" s="1856"/>
      <c r="X36" s="1838" t="s">
        <v>915</v>
      </c>
      <c r="Y36" s="1857">
        <v>1</v>
      </c>
      <c r="Z36" s="871"/>
      <c r="AA36" s="872"/>
      <c r="AB36" s="873">
        <f t="shared" ref="AB36:BH36" si="56">AB6/AA6-1</f>
        <v>9.600715925383696E-3</v>
      </c>
      <c r="AC36" s="873">
        <f t="shared" si="56"/>
        <v>7.4325160561705683E-3</v>
      </c>
      <c r="AD36" s="873">
        <f t="shared" si="56"/>
        <v>-4.4394709858455172E-3</v>
      </c>
      <c r="AE36" s="873">
        <f t="shared" si="56"/>
        <v>4.6163002853697899E-2</v>
      </c>
      <c r="AF36" s="873">
        <f t="shared" si="56"/>
        <v>9.9365264777175888E-3</v>
      </c>
      <c r="AG36" s="873">
        <f t="shared" si="56"/>
        <v>9.9886515353548866E-3</v>
      </c>
      <c r="AH36" s="873">
        <f t="shared" si="56"/>
        <v>-5.5939357091920883E-3</v>
      </c>
      <c r="AI36" s="873">
        <f t="shared" si="56"/>
        <v>-2.9586855741691953E-2</v>
      </c>
      <c r="AJ36" s="873">
        <f t="shared" si="56"/>
        <v>3.262872833224173E-2</v>
      </c>
      <c r="AK36" s="873">
        <f t="shared" si="56"/>
        <v>1.811387136443976E-2</v>
      </c>
      <c r="AL36" s="873">
        <f t="shared" si="56"/>
        <v>-1.1056211991829046E-2</v>
      </c>
      <c r="AM36" s="873">
        <f t="shared" si="56"/>
        <v>2.7330556539142847E-2</v>
      </c>
      <c r="AN36" s="873">
        <f t="shared" si="56"/>
        <v>6.9855531160476492E-3</v>
      </c>
      <c r="AO36" s="873">
        <f t="shared" si="56"/>
        <v>-3.2204190996377724E-3</v>
      </c>
      <c r="AP36" s="873">
        <f t="shared" si="56"/>
        <v>5.9313270050234124E-3</v>
      </c>
      <c r="AQ36" s="873">
        <f t="shared" si="56"/>
        <v>-1.8196702252707753E-2</v>
      </c>
      <c r="AR36" s="873">
        <f t="shared" si="56"/>
        <v>3.0364779224570038E-2</v>
      </c>
      <c r="AS36" s="873">
        <f t="shared" si="56"/>
        <v>-5.561917028979213E-2</v>
      </c>
      <c r="AT36" s="873">
        <f t="shared" si="56"/>
        <v>-5.2005617535721749E-2</v>
      </c>
      <c r="AU36" s="873">
        <f t="shared" si="56"/>
        <v>4.5685292771209918E-2</v>
      </c>
      <c r="AV36" s="873">
        <f t="shared" si="56"/>
        <v>4.4910088958028505E-2</v>
      </c>
      <c r="AW36" s="873">
        <f t="shared" si="56"/>
        <v>3.3045250886344357E-2</v>
      </c>
      <c r="AX36" s="873">
        <f t="shared" si="56"/>
        <v>6.6084530484635806E-3</v>
      </c>
      <c r="AY36" s="873">
        <f t="shared" si="56"/>
        <v>-4.0629391037306228E-2</v>
      </c>
      <c r="AZ36" s="873">
        <f t="shared" si="56"/>
        <v>-3.3223594024142655E-2</v>
      </c>
      <c r="BA36" s="873">
        <f t="shared" si="56"/>
        <v>-1.7182201715247203E-2</v>
      </c>
      <c r="BB36" s="873">
        <f t="shared" si="56"/>
        <v>-1.4785501951279367E-2</v>
      </c>
      <c r="BC36" s="873">
        <f t="shared" si="56"/>
        <v>-4.1007937809771855E-2</v>
      </c>
      <c r="BD36" s="873">
        <f t="shared" si="56"/>
        <v>-3.3255086616987395E-2</v>
      </c>
      <c r="BE36" s="873">
        <f t="shared" si="56"/>
        <v>-5.8929553015043101E-2</v>
      </c>
      <c r="BF36" s="873">
        <f t="shared" si="56"/>
        <v>1.9669885896885564E-2</v>
      </c>
      <c r="BG36" s="873">
        <f t="shared" si="56"/>
        <v>-2.6383991986509425E-2</v>
      </c>
      <c r="BH36" s="873">
        <f t="shared" si="56"/>
        <v>-4.0856011688893634E-2</v>
      </c>
      <c r="BI36" s="874"/>
      <c r="BS36" s="850"/>
      <c r="BT36" s="850"/>
      <c r="BU36" s="850"/>
      <c r="BV36" s="850"/>
      <c r="BW36" s="850"/>
      <c r="BX36" s="850"/>
      <c r="BY36" s="850"/>
      <c r="BZ36" s="850"/>
      <c r="CA36" s="850"/>
      <c r="CB36" s="850"/>
      <c r="CC36" s="850"/>
      <c r="CD36" s="850"/>
    </row>
    <row r="37" spans="19:82" ht="16.5">
      <c r="S37" s="844"/>
      <c r="T37" s="801" t="s">
        <v>543</v>
      </c>
      <c r="U37" s="839">
        <v>1</v>
      </c>
      <c r="W37" s="169"/>
      <c r="X37" s="1838" t="s">
        <v>916</v>
      </c>
      <c r="Y37" s="1857">
        <v>1</v>
      </c>
      <c r="Z37" s="871"/>
      <c r="AA37" s="872"/>
      <c r="AB37" s="873">
        <f t="shared" ref="AB37:BH37" si="57">AB7/AA7-1</f>
        <v>1.3699833051465271E-2</v>
      </c>
      <c r="AC37" s="873">
        <f t="shared" si="57"/>
        <v>6.5283903239587993E-3</v>
      </c>
      <c r="AD37" s="873">
        <f t="shared" si="57"/>
        <v>-1.6257693098405079E-2</v>
      </c>
      <c r="AE37" s="873">
        <f t="shared" si="57"/>
        <v>4.2078690553554843E-2</v>
      </c>
      <c r="AF37" s="873">
        <f t="shared" si="57"/>
        <v>1.4210709272414412E-2</v>
      </c>
      <c r="AG37" s="873">
        <f t="shared" si="57"/>
        <v>1.4658688183293966E-2</v>
      </c>
      <c r="AH37" s="873">
        <f t="shared" si="57"/>
        <v>-1.4297342494119514E-2</v>
      </c>
      <c r="AI37" s="873">
        <f t="shared" si="57"/>
        <v>-6.1836211838125155E-2</v>
      </c>
      <c r="AJ37" s="873">
        <f t="shared" si="57"/>
        <v>4.9830962163994741E-3</v>
      </c>
      <c r="AK37" s="873">
        <f t="shared" si="57"/>
        <v>1.4349786963746114E-2</v>
      </c>
      <c r="AL37" s="873">
        <f t="shared" si="57"/>
        <v>-1.8771600652632614E-2</v>
      </c>
      <c r="AM37" s="873">
        <f t="shared" si="57"/>
        <v>-2.5846413303979854E-2</v>
      </c>
      <c r="AN37" s="873">
        <f t="shared" si="57"/>
        <v>-2.3384405738924308E-4</v>
      </c>
      <c r="AO37" s="873">
        <f t="shared" si="57"/>
        <v>-1.0488998854221165E-2</v>
      </c>
      <c r="AP37" s="873">
        <f t="shared" si="57"/>
        <v>1.3104849629390625E-3</v>
      </c>
      <c r="AQ37" s="873">
        <f t="shared" si="57"/>
        <v>-1.3506659804607191E-2</v>
      </c>
      <c r="AR37" s="873">
        <f t="shared" si="57"/>
        <v>-4.6423501268799683E-3</v>
      </c>
      <c r="AS37" s="873">
        <f t="shared" si="57"/>
        <v>-3.4702134877362845E-2</v>
      </c>
      <c r="AT37" s="873">
        <f t="shared" si="57"/>
        <v>-0.10649443869646125</v>
      </c>
      <c r="AU37" s="873">
        <f t="shared" si="57"/>
        <v>1.4480383379494866E-2</v>
      </c>
      <c r="AV37" s="873">
        <f t="shared" si="57"/>
        <v>-1.3807298194653539E-2</v>
      </c>
      <c r="AW37" s="873">
        <f t="shared" si="57"/>
        <v>2.1228477230718967E-2</v>
      </c>
      <c r="AX37" s="873">
        <f t="shared" si="57"/>
        <v>2.1500606861545979E-2</v>
      </c>
      <c r="AY37" s="873">
        <f t="shared" si="57"/>
        <v>-1.8813453350818854E-2</v>
      </c>
      <c r="AZ37" s="873">
        <f t="shared" si="57"/>
        <v>-1.2120037822004659E-2</v>
      </c>
      <c r="BA37" s="873">
        <f t="shared" si="57"/>
        <v>-5.2330635766264511E-3</v>
      </c>
      <c r="BB37" s="873">
        <f t="shared" si="57"/>
        <v>1.4129851460939813E-2</v>
      </c>
      <c r="BC37" s="873">
        <f t="shared" si="57"/>
        <v>-5.1124718341926112E-3</v>
      </c>
      <c r="BD37" s="873">
        <f t="shared" si="57"/>
        <v>-1.5153095639749425E-2</v>
      </c>
      <c r="BE37" s="873">
        <f t="shared" si="57"/>
        <v>-5.7041914447424458E-2</v>
      </c>
      <c r="BF37" s="873">
        <f t="shared" si="57"/>
        <v>3.0178161652699043E-2</v>
      </c>
      <c r="BG37" s="873">
        <f t="shared" si="57"/>
        <v>-3.8504992804190286E-2</v>
      </c>
      <c r="BH37" s="873">
        <f t="shared" si="57"/>
        <v>-4.9681175126392918E-2</v>
      </c>
      <c r="BI37" s="874"/>
      <c r="BS37" s="850"/>
      <c r="BT37" s="850"/>
      <c r="BU37" s="850"/>
      <c r="BV37" s="850"/>
      <c r="BW37" s="850"/>
      <c r="BX37" s="850"/>
      <c r="BY37" s="850"/>
      <c r="BZ37" s="850"/>
      <c r="CA37" s="850"/>
      <c r="CB37" s="850"/>
      <c r="CC37" s="850"/>
      <c r="CD37" s="850"/>
    </row>
    <row r="38" spans="19:82" ht="18.75">
      <c r="S38" s="847" t="s">
        <v>544</v>
      </c>
      <c r="T38" s="791"/>
      <c r="U38" s="839">
        <v>28</v>
      </c>
      <c r="W38" s="168" t="s">
        <v>917</v>
      </c>
      <c r="X38" s="1841"/>
      <c r="Y38" s="1857">
        <v>28</v>
      </c>
      <c r="Z38" s="871"/>
      <c r="AA38" s="872"/>
      <c r="AB38" s="873">
        <f t="shared" ref="AB38:BE38" si="58">AB8/AA8-1</f>
        <v>-1.4594831324006963E-2</v>
      </c>
      <c r="AC38" s="873">
        <f t="shared" si="58"/>
        <v>-1.4642521482166604E-3</v>
      </c>
      <c r="AD38" s="873">
        <f t="shared" si="58"/>
        <v>-2.0449750972006076E-2</v>
      </c>
      <c r="AE38" s="873">
        <f t="shared" si="58"/>
        <v>7.7570526769710213E-4</v>
      </c>
      <c r="AF38" s="873">
        <f t="shared" si="58"/>
        <v>-2.7704528142708518E-2</v>
      </c>
      <c r="AG38" s="873">
        <f t="shared" si="58"/>
        <v>-3.0760977469167616E-2</v>
      </c>
      <c r="AH38" s="873">
        <f t="shared" si="58"/>
        <v>-1.2088707928851972E-2</v>
      </c>
      <c r="AI38" s="873">
        <f t="shared" si="58"/>
        <v>-4.270292539764875E-2</v>
      </c>
      <c r="AJ38" s="873">
        <f t="shared" si="58"/>
        <v>-1.0480863785661265E-2</v>
      </c>
      <c r="AK38" s="873">
        <f t="shared" si="58"/>
        <v>-1.7556830268584345E-2</v>
      </c>
      <c r="AL38" s="873">
        <f t="shared" si="58"/>
        <v>-3.1596045200563916E-2</v>
      </c>
      <c r="AM38" s="873">
        <f t="shared" si="58"/>
        <v>-2.2798268500964447E-2</v>
      </c>
      <c r="AN38" s="873">
        <f t="shared" si="58"/>
        <v>-2.574377464812061E-2</v>
      </c>
      <c r="AO38" s="873">
        <f t="shared" si="58"/>
        <v>-9.0467145426562645E-3</v>
      </c>
      <c r="AP38" s="873">
        <f t="shared" si="58"/>
        <v>-3.5215753934592087E-4</v>
      </c>
      <c r="AQ38" s="873">
        <f t="shared" si="58"/>
        <v>-1.6706619355315699E-2</v>
      </c>
      <c r="AR38" s="873">
        <f t="shared" si="58"/>
        <v>-1.8421588922569176E-2</v>
      </c>
      <c r="AS38" s="873">
        <f t="shared" si="58"/>
        <v>-2.4309666854284262E-2</v>
      </c>
      <c r="AT38" s="873">
        <f t="shared" si="58"/>
        <v>-1.6687290183923342E-2</v>
      </c>
      <c r="AU38" s="873">
        <f t="shared" si="58"/>
        <v>-1.4001888574918686E-2</v>
      </c>
      <c r="AV38" s="873">
        <f t="shared" si="58"/>
        <v>-3.8849282798254503E-2</v>
      </c>
      <c r="AW38" s="873">
        <f t="shared" si="58"/>
        <v>-2.1694976747576811E-2</v>
      </c>
      <c r="AX38" s="873">
        <f t="shared" si="58"/>
        <v>-1.8377160547888849E-3</v>
      </c>
      <c r="AY38" s="873">
        <f t="shared" si="58"/>
        <v>-1.6893835131553403E-2</v>
      </c>
      <c r="AZ38" s="873">
        <f t="shared" si="58"/>
        <v>-1.25517618178832E-2</v>
      </c>
      <c r="BA38" s="873">
        <f t="shared" si="58"/>
        <v>-1.0488999008679833E-3</v>
      </c>
      <c r="BB38" s="873">
        <f t="shared" si="58"/>
        <v>-6.0760330563670584E-3</v>
      </c>
      <c r="BC38" s="873">
        <f t="shared" si="58"/>
        <v>-1.5765020503875182E-2</v>
      </c>
      <c r="BD38" s="873">
        <f t="shared" si="58"/>
        <v>-8.7834330447897901E-3</v>
      </c>
      <c r="BE38" s="873">
        <f t="shared" si="58"/>
        <v>-1.0776247880091683E-2</v>
      </c>
      <c r="BF38" s="873">
        <f>BF8/BE8-1</f>
        <v>-4.7035201580725161E-4</v>
      </c>
      <c r="BG38" s="873">
        <f>BG8/BF8-1</f>
        <v>-1.8610330936325581E-2</v>
      </c>
      <c r="BH38" s="873">
        <f>BH8/BG8-1</f>
        <v>-1.3096611246262491E-2</v>
      </c>
      <c r="BI38" s="874"/>
      <c r="BS38" s="850"/>
      <c r="BT38" s="850"/>
      <c r="BU38" s="850"/>
      <c r="BV38" s="850"/>
      <c r="BW38" s="850"/>
      <c r="BX38" s="850"/>
      <c r="BY38" s="850"/>
      <c r="BZ38" s="850"/>
      <c r="CA38" s="850"/>
      <c r="CB38" s="850"/>
      <c r="CC38" s="850"/>
      <c r="CD38" s="850"/>
    </row>
    <row r="39" spans="19:82" ht="18.75">
      <c r="S39" s="847" t="s">
        <v>545</v>
      </c>
      <c r="T39" s="791"/>
      <c r="U39" s="839">
        <v>265</v>
      </c>
      <c r="W39" s="193" t="s">
        <v>918</v>
      </c>
      <c r="X39" s="1841"/>
      <c r="Y39" s="1857">
        <v>265</v>
      </c>
      <c r="Z39" s="871"/>
      <c r="AA39" s="872"/>
      <c r="AB39" s="873">
        <f t="shared" ref="AB39:BH39" si="59">AB9/AA9-1</f>
        <v>-1.0513475637185743E-2</v>
      </c>
      <c r="AC39" s="873">
        <f t="shared" si="59"/>
        <v>2.7326150954374295E-3</v>
      </c>
      <c r="AD39" s="873">
        <f t="shared" si="59"/>
        <v>-1.0569342987344355E-3</v>
      </c>
      <c r="AE39" s="873">
        <f t="shared" si="59"/>
        <v>3.4370453966976244E-2</v>
      </c>
      <c r="AF39" s="873">
        <f t="shared" si="59"/>
        <v>7.8493357292912513E-3</v>
      </c>
      <c r="AG39" s="873">
        <f t="shared" si="59"/>
        <v>3.2318387410312344E-2</v>
      </c>
      <c r="AH39" s="873">
        <f t="shared" si="59"/>
        <v>1.9094356014794478E-2</v>
      </c>
      <c r="AI39" s="873">
        <f t="shared" si="59"/>
        <v>-4.0602269528808854E-2</v>
      </c>
      <c r="AJ39" s="873">
        <f t="shared" si="59"/>
        <v>-0.18441721104974929</v>
      </c>
      <c r="AK39" s="873">
        <f t="shared" si="59"/>
        <v>9.2155949148126304E-2</v>
      </c>
      <c r="AL39" s="873">
        <f t="shared" si="59"/>
        <v>-0.1199436504022644</v>
      </c>
      <c r="AM39" s="873">
        <f t="shared" si="59"/>
        <v>-2.7406834404424818E-2</v>
      </c>
      <c r="AN39" s="873">
        <f t="shared" si="59"/>
        <v>5.8459002875494992E-3</v>
      </c>
      <c r="AO39" s="873">
        <f t="shared" si="59"/>
        <v>1.1236261388531954E-3</v>
      </c>
      <c r="AP39" s="873">
        <f t="shared" si="59"/>
        <v>-1.4979030859550435E-2</v>
      </c>
      <c r="AQ39" s="873">
        <f t="shared" si="59"/>
        <v>-3.4226558673315921E-3</v>
      </c>
      <c r="AR39" s="873">
        <f t="shared" si="59"/>
        <v>-1.6206978383189852E-2</v>
      </c>
      <c r="AS39" s="873">
        <f t="shared" si="59"/>
        <v>-4.4157597200466858E-2</v>
      </c>
      <c r="AT39" s="873">
        <f t="shared" si="59"/>
        <v>-2.6414524008691487E-2</v>
      </c>
      <c r="AU39" s="873">
        <f t="shared" si="59"/>
        <v>-1.7520198206778859E-2</v>
      </c>
      <c r="AV39" s="873">
        <f t="shared" si="59"/>
        <v>-1.7563047059623083E-2</v>
      </c>
      <c r="AW39" s="873">
        <f t="shared" si="59"/>
        <v>-1.6227974679812296E-2</v>
      </c>
      <c r="AX39" s="873">
        <f t="shared" si="59"/>
        <v>-1.8774982992029177E-3</v>
      </c>
      <c r="AY39" s="873">
        <f t="shared" si="59"/>
        <v>-2.498967022976073E-2</v>
      </c>
      <c r="AZ39" s="873">
        <f t="shared" si="59"/>
        <v>-1.5058643967308383E-2</v>
      </c>
      <c r="BA39" s="873">
        <f t="shared" si="59"/>
        <v>-2.4753713778896569E-2</v>
      </c>
      <c r="BB39" s="873">
        <f t="shared" si="59"/>
        <v>1.1132240603313193E-3</v>
      </c>
      <c r="BC39" s="873">
        <f t="shared" si="59"/>
        <v>-4.369576669948172E-2</v>
      </c>
      <c r="BD39" s="873">
        <f t="shared" si="59"/>
        <v>-2.370731392602532E-2</v>
      </c>
      <c r="BE39" s="873">
        <f t="shared" si="59"/>
        <v>-2.2022395104525527E-2</v>
      </c>
      <c r="BF39" s="873">
        <f t="shared" si="59"/>
        <v>-1.3822874055853362E-2</v>
      </c>
      <c r="BG39" s="873">
        <f t="shared" si="59"/>
        <v>-3.128431498024542E-2</v>
      </c>
      <c r="BH39" s="873">
        <f t="shared" si="59"/>
        <v>-1.8084530721428682E-2</v>
      </c>
      <c r="BI39" s="874"/>
      <c r="BS39" s="850"/>
      <c r="BT39" s="850"/>
      <c r="BU39" s="850"/>
      <c r="BV39" s="850"/>
      <c r="BW39" s="850"/>
      <c r="BX39" s="850"/>
      <c r="BY39" s="850"/>
      <c r="BZ39" s="850"/>
      <c r="CA39" s="850"/>
      <c r="CB39" s="850"/>
      <c r="CC39" s="850"/>
      <c r="CD39" s="850"/>
    </row>
    <row r="40" spans="19:82" ht="15.75">
      <c r="S40" s="851" t="s">
        <v>28</v>
      </c>
      <c r="T40" s="808"/>
      <c r="U40" s="839"/>
      <c r="W40" s="1858" t="s">
        <v>162</v>
      </c>
      <c r="X40" s="1841"/>
      <c r="Y40" s="1857"/>
      <c r="Z40" s="871"/>
      <c r="AA40" s="872"/>
      <c r="AB40" s="873">
        <f t="shared" ref="AB40:BH40" si="60">AB10/AA10-1</f>
        <v>0.10556016662362455</v>
      </c>
      <c r="AC40" s="873">
        <f t="shared" si="60"/>
        <v>5.3722713252775334E-2</v>
      </c>
      <c r="AD40" s="873">
        <f t="shared" si="60"/>
        <v>9.0448836818327383E-2</v>
      </c>
      <c r="AE40" s="873">
        <f t="shared" si="60"/>
        <v>9.7469737281124624E-2</v>
      </c>
      <c r="AF40" s="873">
        <f t="shared" si="60"/>
        <v>0.19436241255676845</v>
      </c>
      <c r="AG40" s="873">
        <f t="shared" si="60"/>
        <v>1.2410732265155877E-2</v>
      </c>
      <c r="AH40" s="873">
        <f t="shared" si="60"/>
        <v>-1.8210895636407431E-2</v>
      </c>
      <c r="AI40" s="873">
        <f t="shared" si="60"/>
        <v>-9.162906711863128E-2</v>
      </c>
      <c r="AJ40" s="873">
        <f t="shared" si="60"/>
        <v>-0.13464641926683929</v>
      </c>
      <c r="AK40" s="873">
        <f t="shared" si="60"/>
        <v>-0.10784982466577153</v>
      </c>
      <c r="AL40" s="873">
        <f t="shared" si="60"/>
        <v>-0.1527213291797872</v>
      </c>
      <c r="AM40" s="873">
        <f t="shared" si="60"/>
        <v>-0.10599175326783861</v>
      </c>
      <c r="AN40" s="873">
        <f t="shared" si="60"/>
        <v>-2.1200353485920753E-2</v>
      </c>
      <c r="AO40" s="873">
        <f t="shared" si="60"/>
        <v>-0.10301475848804209</v>
      </c>
      <c r="AP40" s="873">
        <f t="shared" si="60"/>
        <v>1.0411069938773831E-3</v>
      </c>
      <c r="AQ40" s="873">
        <f t="shared" si="60"/>
        <v>5.2599141228367063E-2</v>
      </c>
      <c r="AR40" s="873">
        <f t="shared" si="60"/>
        <v>-8.989813414907899E-3</v>
      </c>
      <c r="AS40" s="873">
        <f t="shared" si="60"/>
        <v>-4.5925684953674439E-2</v>
      </c>
      <c r="AT40" s="873">
        <f t="shared" si="60"/>
        <v>-0.11266927792593662</v>
      </c>
      <c r="AU40" s="873">
        <f t="shared" si="60"/>
        <v>8.5445312696910802E-2</v>
      </c>
      <c r="AV40" s="873">
        <f t="shared" si="60"/>
        <v>5.2612154406490363E-2</v>
      </c>
      <c r="AW40" s="873">
        <f t="shared" si="60"/>
        <v>4.929713804810687E-2</v>
      </c>
      <c r="AX40" s="873">
        <f t="shared" si="60"/>
        <v>5.7948827306051998E-2</v>
      </c>
      <c r="AY40" s="873">
        <f t="shared" si="60"/>
        <v>6.1618606074518745E-2</v>
      </c>
      <c r="AZ40" s="873">
        <f t="shared" si="60"/>
        <v>6.5747936844295474E-2</v>
      </c>
      <c r="BA40" s="873">
        <f t="shared" si="60"/>
        <v>5.5548435129671114E-2</v>
      </c>
      <c r="BB40" s="873">
        <f t="shared" si="60"/>
        <v>2.526264853600857E-2</v>
      </c>
      <c r="BC40" s="873">
        <f t="shared" si="60"/>
        <v>2.2993825900715192E-2</v>
      </c>
      <c r="BD40" s="873">
        <f t="shared" si="60"/>
        <v>3.9435983563135046E-2</v>
      </c>
      <c r="BE40" s="873">
        <f t="shared" si="60"/>
        <v>3.562540210821652E-2</v>
      </c>
      <c r="BF40" s="873">
        <f t="shared" si="60"/>
        <v>7.8632665670630431E-3</v>
      </c>
      <c r="BG40" s="873">
        <f t="shared" si="60"/>
        <v>-1.8423635871179123E-2</v>
      </c>
      <c r="BH40" s="873">
        <f t="shared" si="60"/>
        <v>-3.8768414700793619E-2</v>
      </c>
      <c r="BI40" s="874"/>
      <c r="BS40" s="850"/>
      <c r="BT40" s="850"/>
      <c r="BU40" s="850"/>
      <c r="BV40" s="850"/>
      <c r="BW40" s="850"/>
      <c r="BX40" s="850"/>
      <c r="BY40" s="850"/>
      <c r="BZ40" s="850"/>
      <c r="CA40" s="850"/>
      <c r="CB40" s="850"/>
      <c r="CC40" s="850"/>
      <c r="CD40" s="850"/>
    </row>
    <row r="41" spans="19:82" ht="30">
      <c r="S41" s="852"/>
      <c r="T41" s="811" t="s">
        <v>546</v>
      </c>
      <c r="U41" s="812" t="s">
        <v>1052</v>
      </c>
      <c r="W41" s="1859"/>
      <c r="X41" s="1844" t="s">
        <v>163</v>
      </c>
      <c r="Y41" s="1860" t="s">
        <v>1050</v>
      </c>
      <c r="Z41" s="871"/>
      <c r="AA41" s="872"/>
      <c r="AB41" s="873">
        <f t="shared" ref="AB41:BH41" si="61">AB11/AA11-1</f>
        <v>8.9126999625155801E-2</v>
      </c>
      <c r="AC41" s="873">
        <f t="shared" si="61"/>
        <v>2.4967871279007126E-2</v>
      </c>
      <c r="AD41" s="873">
        <f t="shared" si="61"/>
        <v>2.7877804075876478E-2</v>
      </c>
      <c r="AE41" s="873">
        <f t="shared" si="61"/>
        <v>0.16651747553043972</v>
      </c>
      <c r="AF41" s="873">
        <f t="shared" si="61"/>
        <v>0.20052281424733587</v>
      </c>
      <c r="AG41" s="873">
        <f t="shared" si="61"/>
        <v>-2.0753233780806291E-2</v>
      </c>
      <c r="AH41" s="873">
        <f t="shared" si="61"/>
        <v>-3.6154644354272625E-3</v>
      </c>
      <c r="AI41" s="873">
        <f t="shared" si="61"/>
        <v>-2.6358306586340974E-2</v>
      </c>
      <c r="AJ41" s="873">
        <f t="shared" si="61"/>
        <v>2.6539621627247323E-2</v>
      </c>
      <c r="AK41" s="873">
        <f t="shared" si="61"/>
        <v>-5.8032761712619507E-2</v>
      </c>
      <c r="AL41" s="873">
        <f t="shared" si="61"/>
        <v>-0.14614573910893858</v>
      </c>
      <c r="AM41" s="873">
        <f t="shared" si="61"/>
        <v>-0.16084102494313446</v>
      </c>
      <c r="AN41" s="873">
        <f t="shared" si="61"/>
        <v>-2.9967412957488948E-3</v>
      </c>
      <c r="AO41" s="873">
        <f t="shared" si="61"/>
        <v>-0.23446276628189744</v>
      </c>
      <c r="AP41" s="873">
        <f t="shared" si="61"/>
        <v>-3.414545303099259E-3</v>
      </c>
      <c r="AQ41" s="873">
        <f t="shared" si="61"/>
        <v>9.2480171787811205E-2</v>
      </c>
      <c r="AR41" s="873">
        <f t="shared" si="61"/>
        <v>9.4181895546081584E-2</v>
      </c>
      <c r="AS41" s="873">
        <f t="shared" si="61"/>
        <v>0.11636687571941806</v>
      </c>
      <c r="AT41" s="873">
        <f t="shared" si="61"/>
        <v>5.0262830872779052E-2</v>
      </c>
      <c r="AU41" s="873">
        <f t="shared" si="61"/>
        <v>0.10227859804776185</v>
      </c>
      <c r="AV41" s="873">
        <f t="shared" si="61"/>
        <v>0.10502061007762564</v>
      </c>
      <c r="AW41" s="873">
        <f t="shared" si="61"/>
        <v>0.1015281408274642</v>
      </c>
      <c r="AX41" s="873">
        <f t="shared" si="61"/>
        <v>8.6645935710406352E-2</v>
      </c>
      <c r="AY41" s="873">
        <f t="shared" si="61"/>
        <v>0.10040959615918044</v>
      </c>
      <c r="AZ41" s="873">
        <f t="shared" si="61"/>
        <v>0.10300203163055244</v>
      </c>
      <c r="BA41" s="873">
        <f t="shared" si="61"/>
        <v>6.2189245587983999E-2</v>
      </c>
      <c r="BB41" s="873">
        <f t="shared" si="61"/>
        <v>3.5649380092755534E-2</v>
      </c>
      <c r="BC41" s="873">
        <f t="shared" si="61"/>
        <v>3.3583722633062862E-2</v>
      </c>
      <c r="BD41" s="873">
        <f t="shared" si="61"/>
        <v>5.1156245289945668E-2</v>
      </c>
      <c r="BE41" s="873">
        <f t="shared" si="61"/>
        <v>3.7784919955276441E-2</v>
      </c>
      <c r="BF41" s="873">
        <f t="shared" si="61"/>
        <v>1.7623367552892066E-2</v>
      </c>
      <c r="BG41" s="873">
        <f t="shared" si="61"/>
        <v>-2.3178258216672409E-2</v>
      </c>
      <c r="BH41" s="873">
        <f t="shared" si="61"/>
        <v>-3.9147006218287483E-2</v>
      </c>
      <c r="BI41" s="874"/>
      <c r="BS41" s="855"/>
      <c r="BT41" s="855"/>
      <c r="BU41" s="855"/>
      <c r="BV41" s="855"/>
      <c r="BW41" s="855"/>
      <c r="BX41" s="850"/>
      <c r="BY41" s="850"/>
      <c r="BZ41" s="850"/>
      <c r="CA41" s="850"/>
      <c r="CB41" s="850"/>
      <c r="CC41" s="850"/>
      <c r="CD41" s="850"/>
    </row>
    <row r="42" spans="19:82" ht="30">
      <c r="S42" s="852"/>
      <c r="T42" s="811" t="s">
        <v>547</v>
      </c>
      <c r="U42" s="812" t="s">
        <v>1053</v>
      </c>
      <c r="W42" s="1859"/>
      <c r="X42" s="1844" t="s">
        <v>164</v>
      </c>
      <c r="Y42" s="1860" t="s">
        <v>1051</v>
      </c>
      <c r="Z42" s="871"/>
      <c r="AA42" s="872"/>
      <c r="AB42" s="873">
        <f t="shared" ref="AB42:BH42" si="62">AB12/AA12-1</f>
        <v>0.14086020977561642</v>
      </c>
      <c r="AC42" s="873">
        <f t="shared" si="62"/>
        <v>1.1693771148096888E-2</v>
      </c>
      <c r="AD42" s="873">
        <f t="shared" si="62"/>
        <v>0.42467903150779818</v>
      </c>
      <c r="AE42" s="873">
        <f t="shared" si="62"/>
        <v>0.22443953072739187</v>
      </c>
      <c r="AF42" s="873">
        <f t="shared" si="62"/>
        <v>0.30639151409447818</v>
      </c>
      <c r="AG42" s="873">
        <f t="shared" si="62"/>
        <v>3.1544252140475404E-2</v>
      </c>
      <c r="AH42" s="873">
        <f t="shared" si="62"/>
        <v>9.0793066576428716E-2</v>
      </c>
      <c r="AI42" s="873">
        <f t="shared" si="62"/>
        <v>-0.17513079393369169</v>
      </c>
      <c r="AJ42" s="873">
        <f t="shared" si="62"/>
        <v>-0.21595725750124428</v>
      </c>
      <c r="AK42" s="873">
        <f t="shared" si="62"/>
        <v>-0.11128874605595751</v>
      </c>
      <c r="AL42" s="873">
        <f t="shared" si="62"/>
        <v>-0.16903787278011262</v>
      </c>
      <c r="AM42" s="873">
        <f t="shared" si="62"/>
        <v>-5.7130747213953947E-2</v>
      </c>
      <c r="AN42" s="873">
        <f t="shared" si="62"/>
        <v>-3.1082007327308037E-2</v>
      </c>
      <c r="AO42" s="873">
        <f t="shared" si="62"/>
        <v>4.6222685486708048E-2</v>
      </c>
      <c r="AP42" s="873">
        <f t="shared" si="62"/>
        <v>-6.2959379661196802E-2</v>
      </c>
      <c r="AQ42" s="873">
        <f t="shared" si="62"/>
        <v>4.8132057833555564E-2</v>
      </c>
      <c r="AR42" s="873">
        <f t="shared" si="62"/>
        <v>-0.12171222105690316</v>
      </c>
      <c r="AS42" s="873">
        <f t="shared" si="62"/>
        <v>-0.27617052817921661</v>
      </c>
      <c r="AT42" s="873">
        <f t="shared" si="62"/>
        <v>-0.29453033441127285</v>
      </c>
      <c r="AU42" s="873">
        <f t="shared" si="62"/>
        <v>4.7811034450252254E-2</v>
      </c>
      <c r="AV42" s="873">
        <f t="shared" si="62"/>
        <v>-0.11513433020790198</v>
      </c>
      <c r="AW42" s="873">
        <f t="shared" si="62"/>
        <v>-8.1364708552080889E-2</v>
      </c>
      <c r="AX42" s="873">
        <f t="shared" si="62"/>
        <v>-4.4505951514193787E-2</v>
      </c>
      <c r="AY42" s="873">
        <f t="shared" si="62"/>
        <v>2.7109692818812592E-2</v>
      </c>
      <c r="AZ42" s="873">
        <f t="shared" si="62"/>
        <v>-1.5991013890106265E-2</v>
      </c>
      <c r="BA42" s="873">
        <f t="shared" si="62"/>
        <v>1.9640462997406294E-2</v>
      </c>
      <c r="BB42" s="873">
        <f t="shared" si="62"/>
        <v>3.7736174556879831E-2</v>
      </c>
      <c r="BC42" s="873">
        <f t="shared" si="62"/>
        <v>2.605439140155319E-3</v>
      </c>
      <c r="BD42" s="873">
        <f t="shared" si="62"/>
        <v>-1.3702184500725689E-2</v>
      </c>
      <c r="BE42" s="873">
        <f t="shared" si="62"/>
        <v>1.8321895410328137E-2</v>
      </c>
      <c r="BF42" s="873">
        <f t="shared" si="62"/>
        <v>-9.6241478835365712E-2</v>
      </c>
      <c r="BG42" s="873">
        <f t="shared" si="62"/>
        <v>4.9463888125882205E-2</v>
      </c>
      <c r="BH42" s="873">
        <f t="shared" si="62"/>
        <v>2.1022495297715604E-3</v>
      </c>
      <c r="BI42" s="874"/>
      <c r="BS42" s="855"/>
      <c r="BT42" s="855"/>
      <c r="BU42" s="855"/>
      <c r="BV42" s="855"/>
      <c r="BW42" s="855"/>
      <c r="BX42" s="850"/>
      <c r="BY42" s="850"/>
      <c r="BZ42" s="850"/>
      <c r="CA42" s="850"/>
      <c r="CB42" s="850"/>
      <c r="CC42" s="850"/>
      <c r="CD42" s="850"/>
    </row>
    <row r="43" spans="19:82" ht="18.75" customHeight="1">
      <c r="S43" s="852"/>
      <c r="T43" s="813" t="s">
        <v>548</v>
      </c>
      <c r="U43" s="839">
        <v>23500</v>
      </c>
      <c r="W43" s="1859"/>
      <c r="X43" s="1844" t="s">
        <v>919</v>
      </c>
      <c r="Y43" s="1857">
        <v>23500</v>
      </c>
      <c r="Z43" s="871"/>
      <c r="AA43" s="872"/>
      <c r="AB43" s="237">
        <f t="shared" ref="AB43:BH43" si="63">AB13/AA13-1</f>
        <v>0.10597990842559768</v>
      </c>
      <c r="AC43" s="237">
        <f t="shared" si="63"/>
        <v>0.1008220622772622</v>
      </c>
      <c r="AD43" s="237">
        <f t="shared" si="63"/>
        <v>4.0685026921865042E-3</v>
      </c>
      <c r="AE43" s="237">
        <f t="shared" si="63"/>
        <v>-4.3594461739101864E-2</v>
      </c>
      <c r="AF43" s="237">
        <f t="shared" si="63"/>
        <v>9.5232893044166378E-2</v>
      </c>
      <c r="AG43" s="237">
        <f t="shared" si="63"/>
        <v>3.5939647662295071E-2</v>
      </c>
      <c r="AH43" s="237">
        <f t="shared" si="63"/>
        <v>-0.13420074105228874</v>
      </c>
      <c r="AI43" s="237">
        <f t="shared" si="63"/>
        <v>-8.4000953404090084E-2</v>
      </c>
      <c r="AJ43" s="237">
        <f t="shared" si="63"/>
        <v>-0.28719245339563948</v>
      </c>
      <c r="AK43" s="237">
        <f t="shared" si="63"/>
        <v>-0.20656547636453193</v>
      </c>
      <c r="AL43" s="237">
        <f t="shared" si="63"/>
        <v>-0.15337441121737283</v>
      </c>
      <c r="AM43" s="237">
        <f t="shared" si="63"/>
        <v>-4.740772252625014E-2</v>
      </c>
      <c r="AN43" s="237">
        <f t="shared" si="63"/>
        <v>-5.5905914938011558E-2</v>
      </c>
      <c r="AO43" s="237">
        <f t="shared" si="63"/>
        <v>-1.134734658678116E-2</v>
      </c>
      <c r="AP43" s="237">
        <f t="shared" si="63"/>
        <v>-5.4604799087534794E-2</v>
      </c>
      <c r="AQ43" s="237">
        <f t="shared" si="63"/>
        <v>8.8806300658736959E-3</v>
      </c>
      <c r="AR43" s="237">
        <f t="shared" si="63"/>
        <v>-8.9707814533933061E-2</v>
      </c>
      <c r="AS43" s="237">
        <f t="shared" si="63"/>
        <v>-0.12236811575345574</v>
      </c>
      <c r="AT43" s="237">
        <f t="shared" si="63"/>
        <v>-0.41912810181745774</v>
      </c>
      <c r="AU43" s="237">
        <f t="shared" si="63"/>
        <v>1.8533819583166578E-2</v>
      </c>
      <c r="AV43" s="237">
        <f t="shared" si="63"/>
        <v>-9.1116006356955936E-2</v>
      </c>
      <c r="AW43" s="237">
        <f t="shared" si="63"/>
        <v>-1.606611868555341E-2</v>
      </c>
      <c r="AX43" s="237">
        <f t="shared" si="63"/>
        <v>-5.7445609169616052E-2</v>
      </c>
      <c r="AY43" s="237">
        <f t="shared" si="63"/>
        <v>-2.2465973758311497E-2</v>
      </c>
      <c r="AZ43" s="237">
        <f t="shared" si="63"/>
        <v>3.6366038145777102E-2</v>
      </c>
      <c r="BA43" s="237">
        <f t="shared" si="63"/>
        <v>1.4534445005251806E-2</v>
      </c>
      <c r="BB43" s="237">
        <f t="shared" si="63"/>
        <v>-3.4627726327905783E-2</v>
      </c>
      <c r="BC43" s="237">
        <f t="shared" si="63"/>
        <v>-2.2821846030025572E-2</v>
      </c>
      <c r="BD43" s="237">
        <f t="shared" si="63"/>
        <v>-2.9422306455802461E-2</v>
      </c>
      <c r="BE43" s="237">
        <f t="shared" si="63"/>
        <v>1.6911867601862474E-2</v>
      </c>
      <c r="BF43" s="237">
        <f t="shared" si="63"/>
        <v>-3.6167540146500032E-3</v>
      </c>
      <c r="BG43" s="237">
        <f t="shared" si="63"/>
        <v>-3.9695411961593874E-2</v>
      </c>
      <c r="BH43" s="237">
        <f t="shared" si="63"/>
        <v>-3.6405683965791913E-2</v>
      </c>
      <c r="BI43" s="251"/>
      <c r="BJ43" s="213"/>
      <c r="BK43" s="213"/>
      <c r="BM43" s="213"/>
      <c r="BP43" s="203"/>
      <c r="BQ43" s="854"/>
      <c r="BR43" s="830"/>
      <c r="BS43" s="855"/>
      <c r="BT43" s="855"/>
      <c r="BU43" s="855"/>
      <c r="BV43" s="855"/>
      <c r="BW43" s="855"/>
      <c r="BX43" s="850"/>
      <c r="BY43" s="850"/>
      <c r="BZ43" s="850"/>
      <c r="CA43" s="850"/>
      <c r="CB43" s="850"/>
      <c r="CC43" s="850"/>
      <c r="CD43" s="850"/>
    </row>
    <row r="44" spans="19:82" ht="18.75" customHeight="1" thickBot="1">
      <c r="S44" s="856"/>
      <c r="T44" s="815" t="s">
        <v>549</v>
      </c>
      <c r="U44" s="839">
        <v>16100</v>
      </c>
      <c r="W44" s="1861"/>
      <c r="X44" s="1847" t="s">
        <v>920</v>
      </c>
      <c r="Y44" s="1857">
        <v>16100</v>
      </c>
      <c r="Z44" s="875"/>
      <c r="AA44" s="876"/>
      <c r="AB44" s="877">
        <f t="shared" ref="AB44:BH44" si="64">AB14/AA14-1</f>
        <v>0</v>
      </c>
      <c r="AC44" s="877">
        <f t="shared" si="64"/>
        <v>0</v>
      </c>
      <c r="AD44" s="877">
        <f t="shared" si="64"/>
        <v>0.33333333333333304</v>
      </c>
      <c r="AE44" s="877">
        <f t="shared" si="64"/>
        <v>0.75000000000000044</v>
      </c>
      <c r="AF44" s="877">
        <f t="shared" si="64"/>
        <v>1.6428571428571419</v>
      </c>
      <c r="AG44" s="877">
        <f t="shared" si="64"/>
        <v>-4.6707137754348982E-2</v>
      </c>
      <c r="AH44" s="877">
        <f t="shared" si="64"/>
        <v>-9.6943383920630399E-2</v>
      </c>
      <c r="AI44" s="877">
        <f t="shared" si="64"/>
        <v>0.11116697680245191</v>
      </c>
      <c r="AJ44" s="877">
        <f t="shared" si="64"/>
        <v>0.66857342616118953</v>
      </c>
      <c r="AK44" s="877">
        <f t="shared" si="64"/>
        <v>-6.2198674459961745E-2</v>
      </c>
      <c r="AL44" s="877">
        <f t="shared" si="64"/>
        <v>2.6366613976997577E-2</v>
      </c>
      <c r="AM44" s="877">
        <f t="shared" si="64"/>
        <v>0.25341857298422532</v>
      </c>
      <c r="AN44" s="877">
        <f t="shared" si="64"/>
        <v>0.13593235287457217</v>
      </c>
      <c r="AO44" s="877">
        <f t="shared" si="64"/>
        <v>0.16082356103925921</v>
      </c>
      <c r="AP44" s="877">
        <f t="shared" si="64"/>
        <v>2.1111238721667123</v>
      </c>
      <c r="AQ44" s="877">
        <f t="shared" si="64"/>
        <v>-5.0596706125862756E-2</v>
      </c>
      <c r="AR44" s="877">
        <f t="shared" si="64"/>
        <v>0.13045143342193355</v>
      </c>
      <c r="AS44" s="877">
        <f t="shared" si="64"/>
        <v>-6.6550636105925709E-2</v>
      </c>
      <c r="AT44" s="877">
        <f t="shared" si="64"/>
        <v>-8.3911005785010095E-2</v>
      </c>
      <c r="AU44" s="877">
        <f t="shared" si="64"/>
        <v>0.13827691196750158</v>
      </c>
      <c r="AV44" s="877">
        <f t="shared" si="64"/>
        <v>0.1724405109596916</v>
      </c>
      <c r="AW44" s="877">
        <f t="shared" si="64"/>
        <v>-0.16195468143268821</v>
      </c>
      <c r="AX44" s="877">
        <f t="shared" si="64"/>
        <v>7.5570412089817962E-2</v>
      </c>
      <c r="AY44" s="877">
        <f t="shared" si="64"/>
        <v>-0.30744373317097784</v>
      </c>
      <c r="AZ44" s="877">
        <f t="shared" si="64"/>
        <v>-0.49660985045308936</v>
      </c>
      <c r="BA44" s="877">
        <f t="shared" si="64"/>
        <v>0.10886930920802707</v>
      </c>
      <c r="BB44" s="877">
        <f t="shared" si="64"/>
        <v>-0.30038374871066764</v>
      </c>
      <c r="BC44" s="877">
        <f t="shared" si="64"/>
        <v>-0.32145964039623376</v>
      </c>
      <c r="BD44" s="877">
        <f t="shared" si="64"/>
        <v>-6.9656441404450931E-2</v>
      </c>
      <c r="BE44" s="877">
        <f t="shared" si="64"/>
        <v>0.14000854566427678</v>
      </c>
      <c r="BF44" s="877">
        <f t="shared" si="64"/>
        <v>0.13229759812618447</v>
      </c>
      <c r="BG44" s="877">
        <f t="shared" si="64"/>
        <v>1.4408359839927609E-2</v>
      </c>
      <c r="BH44" s="877">
        <f t="shared" si="64"/>
        <v>-0.38718490045471532</v>
      </c>
      <c r="BI44" s="251"/>
      <c r="BJ44" s="213"/>
      <c r="BK44" s="213"/>
      <c r="BM44" s="213"/>
      <c r="BP44" s="203"/>
      <c r="BQ44" s="854"/>
      <c r="BR44" s="830"/>
      <c r="BS44" s="855"/>
      <c r="BT44" s="855"/>
      <c r="BU44" s="855"/>
      <c r="BV44" s="855"/>
      <c r="BW44" s="855"/>
      <c r="BX44" s="850"/>
      <c r="BY44" s="850"/>
      <c r="BZ44" s="850"/>
      <c r="CA44" s="850"/>
      <c r="CB44" s="850"/>
      <c r="CC44" s="850"/>
      <c r="CD44" s="850"/>
    </row>
    <row r="45" spans="19:82" ht="21.75" customHeight="1" thickTop="1">
      <c r="S45" s="862" t="s">
        <v>29</v>
      </c>
      <c r="T45" s="863"/>
      <c r="U45" s="864"/>
      <c r="W45" s="1862" t="s">
        <v>165</v>
      </c>
      <c r="X45" s="1863"/>
      <c r="Y45" s="1864"/>
      <c r="Z45" s="878"/>
      <c r="AA45" s="879"/>
      <c r="AB45" s="880">
        <f t="shared" ref="AB45:BH45" si="65">AB15/AA15-1</f>
        <v>1.101066543023399E-2</v>
      </c>
      <c r="AC45" s="880">
        <f t="shared" si="65"/>
        <v>8.2492880312925454E-3</v>
      </c>
      <c r="AD45" s="880">
        <f t="shared" si="65"/>
        <v>-2.9900258164170523E-3</v>
      </c>
      <c r="AE45" s="880">
        <f t="shared" si="65"/>
        <v>4.5601556002136112E-2</v>
      </c>
      <c r="AF45" s="880">
        <f t="shared" si="65"/>
        <v>1.5201883553556339E-2</v>
      </c>
      <c r="AG45" s="880">
        <f t="shared" si="65"/>
        <v>9.5172776717422636E-3</v>
      </c>
      <c r="AH45" s="880">
        <f t="shared" si="65"/>
        <v>-6.3974419661781967E-3</v>
      </c>
      <c r="AI45" s="880">
        <f t="shared" si="65"/>
        <v>-3.5058365943037684E-2</v>
      </c>
      <c r="AJ45" s="880">
        <f t="shared" si="65"/>
        <v>1.8083911057487301E-2</v>
      </c>
      <c r="AK45" s="880">
        <f t="shared" si="65"/>
        <v>1.4037670230655053E-2</v>
      </c>
      <c r="AL45" s="880">
        <f t="shared" si="65"/>
        <v>-1.8337748016842736E-2</v>
      </c>
      <c r="AM45" s="880">
        <f t="shared" si="65"/>
        <v>1.7971159621220867E-2</v>
      </c>
      <c r="AN45" s="880">
        <f t="shared" si="65"/>
        <v>4.9470053362052901E-3</v>
      </c>
      <c r="AO45" s="880">
        <f t="shared" si="65"/>
        <v>-5.865020674335808E-3</v>
      </c>
      <c r="AP45" s="880">
        <f t="shared" si="65"/>
        <v>5.0113338397690388E-3</v>
      </c>
      <c r="AQ45" s="880">
        <f t="shared" si="65"/>
        <v>-1.6281232913465282E-2</v>
      </c>
      <c r="AR45" s="880">
        <f t="shared" si="65"/>
        <v>2.5172412636904395E-2</v>
      </c>
      <c r="AS45" s="880">
        <f t="shared" si="65"/>
        <v>-5.3098718839534098E-2</v>
      </c>
      <c r="AT45" s="880">
        <f t="shared" si="65"/>
        <v>-5.5313736846421824E-2</v>
      </c>
      <c r="AU45" s="880">
        <f t="shared" si="65"/>
        <v>4.1764285436384219E-2</v>
      </c>
      <c r="AV45" s="880">
        <f t="shared" si="65"/>
        <v>3.8342995776555089E-2</v>
      </c>
      <c r="AW45" s="880">
        <f t="shared" si="65"/>
        <v>3.0597745225518169E-2</v>
      </c>
      <c r="AX45" s="880">
        <f t="shared" si="65"/>
        <v>8.1303645548953529E-3</v>
      </c>
      <c r="AY45" s="880">
        <f t="shared" si="65"/>
        <v>-3.6505737485208245E-2</v>
      </c>
      <c r="AZ45" s="880">
        <f t="shared" si="65"/>
        <v>-2.9000643231268497E-2</v>
      </c>
      <c r="BA45" s="880">
        <f t="shared" si="65"/>
        <v>-1.4380928928501291E-2</v>
      </c>
      <c r="BB45" s="880">
        <f t="shared" si="65"/>
        <v>-1.1562737258138389E-2</v>
      </c>
      <c r="BC45" s="880">
        <f t="shared" si="65"/>
        <v>-3.6468575571640738E-2</v>
      </c>
      <c r="BD45" s="880">
        <f t="shared" si="65"/>
        <v>-2.9221279626830743E-2</v>
      </c>
      <c r="BE45" s="880">
        <f t="shared" si="65"/>
        <v>-5.4044524110516634E-2</v>
      </c>
      <c r="BF45" s="880">
        <f t="shared" si="65"/>
        <v>1.8881245536876534E-2</v>
      </c>
      <c r="BG45" s="880">
        <f t="shared" si="65"/>
        <v>-2.6752053299735956E-2</v>
      </c>
      <c r="BH45" s="880">
        <f t="shared" si="65"/>
        <v>-4.0272240206958521E-2</v>
      </c>
      <c r="BI45" s="874"/>
      <c r="BS45" s="850"/>
      <c r="BT45" s="850"/>
      <c r="BU45" s="850"/>
      <c r="BV45" s="850"/>
      <c r="BW45" s="850"/>
      <c r="BX45" s="850"/>
      <c r="BY45" s="850"/>
      <c r="BZ45" s="850"/>
      <c r="CA45" s="850"/>
      <c r="CB45" s="850"/>
      <c r="CC45" s="850"/>
      <c r="CD45" s="850"/>
    </row>
    <row r="47" spans="19:82" ht="21.75" customHeight="1">
      <c r="S47" s="28" t="s">
        <v>550</v>
      </c>
      <c r="T47" s="723"/>
      <c r="W47" s="28" t="s">
        <v>922</v>
      </c>
      <c r="Y47" s="1854"/>
    </row>
    <row r="48" spans="19:82">
      <c r="S48" s="834" t="s">
        <v>26</v>
      </c>
      <c r="T48" s="835"/>
      <c r="U48" s="836" t="s">
        <v>1</v>
      </c>
      <c r="W48" s="1872" t="s">
        <v>845</v>
      </c>
      <c r="X48" s="835"/>
      <c r="Y48" s="1855" t="s">
        <v>1</v>
      </c>
      <c r="Z48" s="187"/>
      <c r="AA48" s="108">
        <v>1990</v>
      </c>
      <c r="AB48" s="108">
        <f t="shared" ref="AB48:AZ48" si="66">AA48+1</f>
        <v>1991</v>
      </c>
      <c r="AC48" s="108">
        <f t="shared" si="66"/>
        <v>1992</v>
      </c>
      <c r="AD48" s="108">
        <f t="shared" si="66"/>
        <v>1993</v>
      </c>
      <c r="AE48" s="108">
        <f t="shared" si="66"/>
        <v>1994</v>
      </c>
      <c r="AF48" s="108">
        <f t="shared" si="66"/>
        <v>1995</v>
      </c>
      <c r="AG48" s="108">
        <f t="shared" si="66"/>
        <v>1996</v>
      </c>
      <c r="AH48" s="108">
        <f t="shared" si="66"/>
        <v>1997</v>
      </c>
      <c r="AI48" s="108">
        <f t="shared" si="66"/>
        <v>1998</v>
      </c>
      <c r="AJ48" s="157">
        <f t="shared" si="66"/>
        <v>1999</v>
      </c>
      <c r="AK48" s="157">
        <f t="shared" si="66"/>
        <v>2000</v>
      </c>
      <c r="AL48" s="157">
        <f t="shared" si="66"/>
        <v>2001</v>
      </c>
      <c r="AM48" s="157">
        <f t="shared" si="66"/>
        <v>2002</v>
      </c>
      <c r="AN48" s="108">
        <f t="shared" si="66"/>
        <v>2003</v>
      </c>
      <c r="AO48" s="108">
        <f t="shared" si="66"/>
        <v>2004</v>
      </c>
      <c r="AP48" s="108">
        <f t="shared" si="66"/>
        <v>2005</v>
      </c>
      <c r="AQ48" s="108">
        <f t="shared" si="66"/>
        <v>2006</v>
      </c>
      <c r="AR48" s="108">
        <f t="shared" si="66"/>
        <v>2007</v>
      </c>
      <c r="AS48" s="158">
        <f t="shared" si="66"/>
        <v>2008</v>
      </c>
      <c r="AT48" s="108">
        <f t="shared" si="66"/>
        <v>2009</v>
      </c>
      <c r="AU48" s="158">
        <f t="shared" si="66"/>
        <v>2010</v>
      </c>
      <c r="AV48" s="157">
        <f t="shared" si="66"/>
        <v>2011</v>
      </c>
      <c r="AW48" s="108">
        <f t="shared" si="66"/>
        <v>2012</v>
      </c>
      <c r="AX48" s="108">
        <f t="shared" si="66"/>
        <v>2013</v>
      </c>
      <c r="AY48" s="108">
        <f t="shared" si="66"/>
        <v>2014</v>
      </c>
      <c r="AZ48" s="108">
        <f t="shared" si="66"/>
        <v>2015</v>
      </c>
      <c r="BA48" s="108">
        <f t="shared" ref="BA48:BH48" si="67">AZ48+1</f>
        <v>2016</v>
      </c>
      <c r="BB48" s="108">
        <f t="shared" si="67"/>
        <v>2017</v>
      </c>
      <c r="BC48" s="108">
        <f t="shared" si="67"/>
        <v>2018</v>
      </c>
      <c r="BD48" s="108">
        <f t="shared" si="67"/>
        <v>2019</v>
      </c>
      <c r="BE48" s="108">
        <f t="shared" si="67"/>
        <v>2020</v>
      </c>
      <c r="BF48" s="108">
        <f t="shared" si="67"/>
        <v>2021</v>
      </c>
      <c r="BG48" s="108">
        <f t="shared" si="67"/>
        <v>2022</v>
      </c>
      <c r="BH48" s="108">
        <f t="shared" si="67"/>
        <v>2023</v>
      </c>
      <c r="BI48" s="188"/>
    </row>
    <row r="49" spans="19:82" ht="18.75">
      <c r="S49" s="838" t="s">
        <v>542</v>
      </c>
      <c r="T49" s="791"/>
      <c r="U49" s="839">
        <v>1</v>
      </c>
      <c r="W49" s="1856" t="s">
        <v>914</v>
      </c>
      <c r="X49" s="1841"/>
      <c r="Y49" s="1857">
        <v>1</v>
      </c>
      <c r="Z49" s="871"/>
      <c r="AA49" s="872"/>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72"/>
      <c r="AY49" s="237">
        <f>AY5/$AX5-1</f>
        <v>-3.9321399109808919E-2</v>
      </c>
      <c r="AZ49" s="237">
        <f t="shared" ref="AY49:BE59" si="68">AZ5/$AX5-1</f>
        <v>-6.9997118701695227E-2</v>
      </c>
      <c r="BA49" s="237">
        <f t="shared" si="68"/>
        <v>-8.5282193722289179E-2</v>
      </c>
      <c r="BB49" s="237">
        <f t="shared" si="68"/>
        <v>-9.7135138600950244E-2</v>
      </c>
      <c r="BC49" s="237">
        <f t="shared" si="68"/>
        <v>-0.1320553009608787</v>
      </c>
      <c r="BD49" s="237">
        <f t="shared" si="68"/>
        <v>-0.15986302721434775</v>
      </c>
      <c r="BE49" s="237">
        <f t="shared" si="68"/>
        <v>-0.2092634900105298</v>
      </c>
      <c r="BF49" s="237">
        <f t="shared" ref="BF49:BH49" si="69">BF5/$AX5-1</f>
        <v>-0.19314058847355042</v>
      </c>
      <c r="BG49" s="237">
        <f>BG5/$AX5-1</f>
        <v>-0.21510513606632253</v>
      </c>
      <c r="BH49" s="237">
        <f t="shared" si="69"/>
        <v>-0.24764630881496663</v>
      </c>
      <c r="BI49" s="251"/>
      <c r="BS49" s="850"/>
      <c r="BT49" s="850"/>
      <c r="BU49" s="850"/>
      <c r="BV49" s="850"/>
      <c r="BW49" s="850"/>
      <c r="BX49" s="850"/>
      <c r="BY49" s="850"/>
      <c r="BZ49" s="850"/>
      <c r="CA49" s="850"/>
      <c r="CB49" s="850"/>
      <c r="CC49" s="850"/>
      <c r="CD49" s="850"/>
    </row>
    <row r="50" spans="19:82" ht="16.5">
      <c r="S50" s="841"/>
      <c r="T50" s="798" t="s">
        <v>27</v>
      </c>
      <c r="U50" s="839">
        <v>1</v>
      </c>
      <c r="W50" s="1856"/>
      <c r="X50" s="1838" t="s">
        <v>915</v>
      </c>
      <c r="Y50" s="1857">
        <v>1</v>
      </c>
      <c r="Z50" s="871"/>
      <c r="AA50" s="872"/>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72"/>
      <c r="AY50" s="237">
        <f t="shared" si="68"/>
        <v>-4.0629391037306228E-2</v>
      </c>
      <c r="AZ50" s="237">
        <f t="shared" si="68"/>
        <v>-7.2503130668177262E-2</v>
      </c>
      <c r="BA50" s="237">
        <f t="shared" si="68"/>
        <v>-8.8439568967296878E-2</v>
      </c>
      <c r="BB50" s="237">
        <f t="shared" si="68"/>
        <v>-0.10191744749903997</v>
      </c>
      <c r="BC50" s="237">
        <f t="shared" si="68"/>
        <v>-0.13874596096004055</v>
      </c>
      <c r="BD50" s="237">
        <f t="shared" si="68"/>
        <v>-0.16738703862754456</v>
      </c>
      <c r="BE50" s="237">
        <f t="shared" si="68"/>
        <v>-0.21645254827575466</v>
      </c>
      <c r="BF50" s="237">
        <f t="shared" ref="BF50:BG50" si="70">BF6/$AX6-1</f>
        <v>-0.20104025930554337</v>
      </c>
      <c r="BG50" s="237">
        <f t="shared" si="70"/>
        <v>-0.22212000670156951</v>
      </c>
      <c r="BH50" s="237">
        <f t="shared" ref="BH50" si="71">BH6/$AX6-1</f>
        <v>-0.2539010808003267</v>
      </c>
      <c r="BI50" s="251"/>
      <c r="BS50" s="850"/>
      <c r="BT50" s="850"/>
      <c r="BU50" s="850"/>
      <c r="BV50" s="850"/>
      <c r="BW50" s="850"/>
      <c r="BX50" s="850"/>
      <c r="BY50" s="850"/>
      <c r="BZ50" s="850"/>
      <c r="CA50" s="850"/>
      <c r="CB50" s="850"/>
      <c r="CC50" s="850"/>
      <c r="CD50" s="850"/>
    </row>
    <row r="51" spans="19:82" ht="16.5">
      <c r="S51" s="844"/>
      <c r="T51" s="801" t="s">
        <v>543</v>
      </c>
      <c r="U51" s="839">
        <v>1</v>
      </c>
      <c r="W51" s="169"/>
      <c r="X51" s="1838" t="s">
        <v>916</v>
      </c>
      <c r="Y51" s="1857">
        <v>1</v>
      </c>
      <c r="Z51" s="871"/>
      <c r="AA51" s="872"/>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72"/>
      <c r="AY51" s="237">
        <f t="shared" si="68"/>
        <v>-1.8813453350818854E-2</v>
      </c>
      <c r="AZ51" s="237">
        <f t="shared" si="68"/>
        <v>-3.0705471406649032E-2</v>
      </c>
      <c r="BA51" s="237">
        <f t="shared" si="68"/>
        <v>-3.577785129925426E-2</v>
      </c>
      <c r="BB51" s="237">
        <f t="shared" si="68"/>
        <v>-2.2153535562764448E-2</v>
      </c>
      <c r="BC51" s="237">
        <f t="shared" si="68"/>
        <v>-2.7152748070364607E-2</v>
      </c>
      <c r="BD51" s="237">
        <f t="shared" si="68"/>
        <v>-4.1894395521721806E-2</v>
      </c>
      <c r="BE51" s="237">
        <f t="shared" si="68"/>
        <v>-9.6546573443969663E-2</v>
      </c>
      <c r="BF51" s="237">
        <f t="shared" ref="BF51:BG51" si="72">BF7/$AX7-1</f>
        <v>-6.9282009891676877E-2</v>
      </c>
      <c r="BG51" s="237">
        <f t="shared" si="72"/>
        <v>-0.10511929940352827</v>
      </c>
      <c r="BH51" s="237">
        <f t="shared" ref="BH51" si="73">BH7/$AX7-1</f>
        <v>-0.14957802420709077</v>
      </c>
      <c r="BI51" s="251"/>
      <c r="BS51" s="850"/>
      <c r="BT51" s="850"/>
      <c r="BU51" s="850"/>
      <c r="BV51" s="850"/>
      <c r="BW51" s="850"/>
      <c r="BX51" s="850"/>
      <c r="BY51" s="850"/>
      <c r="BZ51" s="850"/>
      <c r="CA51" s="850"/>
      <c r="CB51" s="850"/>
      <c r="CC51" s="850"/>
      <c r="CD51" s="850"/>
    </row>
    <row r="52" spans="19:82" ht="18.75">
      <c r="S52" s="847" t="s">
        <v>544</v>
      </c>
      <c r="T52" s="791"/>
      <c r="U52" s="839">
        <v>28</v>
      </c>
      <c r="W52" s="168" t="s">
        <v>917</v>
      </c>
      <c r="X52" s="1841"/>
      <c r="Y52" s="1857">
        <v>28</v>
      </c>
      <c r="Z52" s="871"/>
      <c r="AA52" s="872"/>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72"/>
      <c r="AY52" s="237">
        <f t="shared" si="68"/>
        <v>-1.6893835131553403E-2</v>
      </c>
      <c r="AZ52" s="237">
        <f t="shared" si="68"/>
        <v>-2.9233549554674831E-2</v>
      </c>
      <c r="BA52" s="237">
        <f t="shared" si="68"/>
        <v>-3.0251786388312829E-2</v>
      </c>
      <c r="BB52" s="237">
        <f t="shared" si="68"/>
        <v>-3.614400859057032E-2</v>
      </c>
      <c r="BC52" s="237">
        <f t="shared" si="68"/>
        <v>-5.1339218057922964E-2</v>
      </c>
      <c r="BD52" s="237">
        <f t="shared" si="68"/>
        <v>-5.9671716518329032E-2</v>
      </c>
      <c r="BE52" s="237">
        <f t="shared" si="68"/>
        <v>-6.9804927189788701E-2</v>
      </c>
      <c r="BF52" s="237">
        <f t="shared" ref="BF52:BG52" si="74">BF8/$AX8-1</f>
        <v>-7.0242446317378859E-2</v>
      </c>
      <c r="BG52" s="237">
        <f t="shared" si="74"/>
        <v>-8.754554208196097E-2</v>
      </c>
      <c r="BH52" s="237">
        <f t="shared" ref="BH52" si="75">BH8/$AX8-1</f>
        <v>-9.9495603397232735E-2</v>
      </c>
      <c r="BI52" s="251"/>
      <c r="BS52" s="850"/>
      <c r="BT52" s="850"/>
      <c r="BU52" s="850"/>
      <c r="BV52" s="850"/>
      <c r="BW52" s="850"/>
      <c r="BX52" s="850"/>
      <c r="BY52" s="850"/>
      <c r="CA52" s="850"/>
      <c r="CB52" s="850"/>
      <c r="CC52" s="850"/>
      <c r="CD52" s="850"/>
    </row>
    <row r="53" spans="19:82" ht="18.75">
      <c r="S53" s="847" t="s">
        <v>545</v>
      </c>
      <c r="T53" s="791"/>
      <c r="U53" s="839">
        <v>265</v>
      </c>
      <c r="W53" s="193" t="s">
        <v>918</v>
      </c>
      <c r="X53" s="1841"/>
      <c r="Y53" s="1857">
        <v>265</v>
      </c>
      <c r="Z53" s="871"/>
      <c r="AA53" s="872"/>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72"/>
      <c r="AY53" s="237">
        <f t="shared" si="68"/>
        <v>-2.498967022976073E-2</v>
      </c>
      <c r="AZ53" s="237">
        <f t="shared" si="68"/>
        <v>-3.9672003650218723E-2</v>
      </c>
      <c r="BA53" s="237">
        <f t="shared" si="68"/>
        <v>-6.3443688005722421E-2</v>
      </c>
      <c r="BB53" s="237">
        <f t="shared" si="68"/>
        <v>-6.240109098535529E-2</v>
      </c>
      <c r="BC53" s="237">
        <f t="shared" si="68"/>
        <v>-0.10337019417134785</v>
      </c>
      <c r="BD53" s="237">
        <f t="shared" si="68"/>
        <v>-0.1246268784535588</v>
      </c>
      <c r="BE53" s="237">
        <f t="shared" si="68"/>
        <v>-0.14390469120013638</v>
      </c>
      <c r="BF53" s="237">
        <f t="shared" ref="BF53:BG53" si="76">BF9/$AX9-1</f>
        <v>-0.15573838883348379</v>
      </c>
      <c r="BG53" s="237">
        <f t="shared" si="76"/>
        <v>-0.18215053500294653</v>
      </c>
      <c r="BH53" s="237">
        <f t="shared" ref="BH53" si="77">BH9/$AX9-1</f>
        <v>-0.19694095877818985</v>
      </c>
      <c r="BI53" s="251"/>
      <c r="BS53" s="850"/>
      <c r="BT53" s="850"/>
      <c r="BU53" s="850"/>
      <c r="BV53" s="850"/>
      <c r="BW53" s="850"/>
      <c r="BX53" s="850"/>
      <c r="BY53" s="850"/>
      <c r="BZ53" s="850"/>
      <c r="CA53" s="850"/>
      <c r="CB53" s="850"/>
      <c r="CC53" s="850"/>
      <c r="CD53" s="850"/>
    </row>
    <row r="54" spans="19:82" ht="15.75">
      <c r="S54" s="851" t="s">
        <v>28</v>
      </c>
      <c r="T54" s="808"/>
      <c r="U54" s="839"/>
      <c r="W54" s="1858" t="s">
        <v>162</v>
      </c>
      <c r="X54" s="1841"/>
      <c r="Y54" s="1857"/>
      <c r="Z54" s="871"/>
      <c r="AA54" s="872"/>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72"/>
      <c r="AY54" s="237">
        <f t="shared" si="68"/>
        <v>6.1618606074518745E-2</v>
      </c>
      <c r="AZ54" s="237">
        <f t="shared" si="68"/>
        <v>0.13141783913943517</v>
      </c>
      <c r="BA54" s="237">
        <f t="shared" si="68"/>
        <v>0.19426632958142487</v>
      </c>
      <c r="BB54" s="237">
        <f t="shared" si="68"/>
        <v>0.2244366601240293</v>
      </c>
      <c r="BC54" s="237">
        <f t="shared" si="68"/>
        <v>0.25259114351337453</v>
      </c>
      <c r="BD54" s="237">
        <f t="shared" si="68"/>
        <v>0.30198830726029624</v>
      </c>
      <c r="BE54" s="237">
        <f t="shared" si="68"/>
        <v>0.34837216424664041</v>
      </c>
      <c r="BF54" s="237">
        <f t="shared" ref="BF54:BG54" si="78">BF10/$AX10-1</f>
        <v>0.35897477400571942</v>
      </c>
      <c r="BG54" s="237">
        <f t="shared" si="78"/>
        <v>0.33393751761132018</v>
      </c>
      <c r="BH54" s="237">
        <f t="shared" ref="BH54" si="79">BH10/$AX10-1</f>
        <v>0.28222287474361707</v>
      </c>
      <c r="BI54" s="251"/>
      <c r="BS54" s="850"/>
      <c r="BT54" s="850"/>
      <c r="BU54" s="850"/>
      <c r="BV54" s="850"/>
      <c r="BW54" s="850"/>
      <c r="BX54" s="850"/>
      <c r="BY54" s="850"/>
      <c r="BZ54" s="850"/>
      <c r="CA54" s="850"/>
      <c r="CB54" s="850"/>
      <c r="CC54" s="850"/>
      <c r="CD54" s="850"/>
    </row>
    <row r="55" spans="19:82" ht="30">
      <c r="S55" s="852"/>
      <c r="T55" s="811" t="s">
        <v>546</v>
      </c>
      <c r="U55" s="812" t="s">
        <v>1052</v>
      </c>
      <c r="W55" s="1859"/>
      <c r="X55" s="1844" t="s">
        <v>163</v>
      </c>
      <c r="Y55" s="1860" t="s">
        <v>1050</v>
      </c>
      <c r="Z55" s="871"/>
      <c r="AA55" s="872"/>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72"/>
      <c r="AY55" s="237">
        <f t="shared" si="68"/>
        <v>0.10040959615918044</v>
      </c>
      <c r="AZ55" s="237">
        <f t="shared" si="68"/>
        <v>0.21375402018933176</v>
      </c>
      <c r="BA55" s="237">
        <f t="shared" si="68"/>
        <v>0.28923646703428929</v>
      </c>
      <c r="BB55" s="237">
        <f t="shared" si="68"/>
        <v>0.3351969478770358</v>
      </c>
      <c r="BC55" s="237">
        <f t="shared" si="68"/>
        <v>0.38003783183505035</v>
      </c>
      <c r="BD55" s="237">
        <f t="shared" si="68"/>
        <v>0.45063538566980887</v>
      </c>
      <c r="BE55" s="237">
        <f t="shared" si="68"/>
        <v>0.50544752760163414</v>
      </c>
      <c r="BF55" s="237">
        <f t="shared" ref="BF55:BG55" si="80">BF11/$AX11-1</f>
        <v>0.53197858271215015</v>
      </c>
      <c r="BG55" s="237">
        <f t="shared" si="80"/>
        <v>0.49646998753963634</v>
      </c>
      <c r="BH55" s="237">
        <f t="shared" ref="BH55" si="81">BH11/$AX11-1</f>
        <v>0.43788766763194142</v>
      </c>
      <c r="BI55" s="251"/>
      <c r="BS55" s="855"/>
      <c r="BT55" s="855"/>
      <c r="BU55" s="855"/>
      <c r="BV55" s="855"/>
      <c r="BW55" s="855"/>
      <c r="BX55" s="850"/>
      <c r="BY55" s="850"/>
      <c r="BZ55" s="850"/>
      <c r="CA55" s="850"/>
      <c r="CB55" s="850"/>
      <c r="CC55" s="850"/>
      <c r="CD55" s="850"/>
    </row>
    <row r="56" spans="19:82" ht="30">
      <c r="S56" s="852"/>
      <c r="T56" s="811" t="s">
        <v>547</v>
      </c>
      <c r="U56" s="812" t="s">
        <v>1053</v>
      </c>
      <c r="W56" s="1859"/>
      <c r="X56" s="1844" t="s">
        <v>164</v>
      </c>
      <c r="Y56" s="1860" t="s">
        <v>1051</v>
      </c>
      <c r="Z56" s="871"/>
      <c r="AA56" s="872"/>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72"/>
      <c r="AY56" s="237">
        <f t="shared" si="68"/>
        <v>2.7109692818812592E-2</v>
      </c>
      <c r="AZ56" s="237">
        <f t="shared" si="68"/>
        <v>1.0685167454284272E-2</v>
      </c>
      <c r="BA56" s="237">
        <f t="shared" si="68"/>
        <v>3.0535492087697458E-2</v>
      </c>
      <c r="BB56" s="237">
        <f t="shared" si="68"/>
        <v>6.9423959304178773E-2</v>
      </c>
      <c r="BC56" s="237">
        <f t="shared" si="68"/>
        <v>7.2210278345169909E-2</v>
      </c>
      <c r="BD56" s="237">
        <f t="shared" si="68"/>
        <v>5.7518655287710052E-2</v>
      </c>
      <c r="BE56" s="237">
        <f t="shared" si="68"/>
        <v>7.6894401484362218E-2</v>
      </c>
      <c r="BF56" s="237">
        <f t="shared" ref="BF56:BG56" si="82">BF12/$AX12-1</f>
        <v>-2.6747508264018838E-2</v>
      </c>
      <c r="BG56" s="237">
        <f t="shared" si="82"/>
        <v>2.1393344105445911E-2</v>
      </c>
      <c r="BH56" s="237">
        <f t="shared" ref="BH56" si="83">BH12/$AX12-1</f>
        <v>2.3540567782803334E-2</v>
      </c>
      <c r="BI56" s="251"/>
      <c r="BS56" s="855"/>
      <c r="BT56" s="855"/>
      <c r="BU56" s="855"/>
      <c r="BV56" s="855"/>
      <c r="BW56" s="855"/>
      <c r="BX56" s="850"/>
      <c r="BY56" s="850"/>
      <c r="BZ56" s="850"/>
      <c r="CA56" s="850"/>
      <c r="CB56" s="850"/>
      <c r="CC56" s="850"/>
      <c r="CD56" s="850"/>
    </row>
    <row r="57" spans="19:82" ht="18.75" customHeight="1">
      <c r="S57" s="852"/>
      <c r="T57" s="813" t="s">
        <v>548</v>
      </c>
      <c r="U57" s="839">
        <v>23500</v>
      </c>
      <c r="W57" s="1859"/>
      <c r="X57" s="1844" t="s">
        <v>919</v>
      </c>
      <c r="Y57" s="1857">
        <v>23500</v>
      </c>
      <c r="Z57" s="871"/>
      <c r="AA57" s="872"/>
      <c r="AB57" s="872"/>
      <c r="AC57" s="872"/>
      <c r="AD57" s="872"/>
      <c r="AE57" s="872"/>
      <c r="AF57" s="872"/>
      <c r="AG57" s="872"/>
      <c r="AH57" s="872"/>
      <c r="AI57" s="872"/>
      <c r="AJ57" s="872"/>
      <c r="AK57" s="872"/>
      <c r="AL57" s="872"/>
      <c r="AM57" s="872"/>
      <c r="AN57" s="872"/>
      <c r="AO57" s="872"/>
      <c r="AP57" s="872"/>
      <c r="AQ57" s="872"/>
      <c r="AR57" s="872"/>
      <c r="AS57" s="872"/>
      <c r="AT57" s="872"/>
      <c r="AU57" s="872"/>
      <c r="AV57" s="872"/>
      <c r="AW57" s="872"/>
      <c r="AX57" s="872"/>
      <c r="AY57" s="237">
        <f t="shared" si="68"/>
        <v>-2.2465973758311497E-2</v>
      </c>
      <c r="AZ57" s="237">
        <f t="shared" si="68"/>
        <v>1.3083065928788828E-2</v>
      </c>
      <c r="BA57" s="237">
        <f t="shared" si="68"/>
        <v>2.7807666036282708E-2</v>
      </c>
      <c r="BB57" s="237">
        <f t="shared" si="68"/>
        <v>-7.7829765409451745E-3</v>
      </c>
      <c r="BC57" s="237">
        <f t="shared" si="68"/>
        <v>-3.0427200678698085E-2</v>
      </c>
      <c r="BD57" s="237">
        <f t="shared" si="68"/>
        <v>-5.8954268711539637E-2</v>
      </c>
      <c r="BE57" s="237">
        <f t="shared" si="68"/>
        <v>-4.3039427896691351E-2</v>
      </c>
      <c r="BF57" s="237">
        <f t="shared" ref="BF57:BG57" si="84">BF13/$AX13-1</f>
        <v>-4.6500518887707676E-2</v>
      </c>
      <c r="BG57" s="237">
        <f t="shared" si="84"/>
        <v>-8.4350073595626185E-2</v>
      </c>
      <c r="BH57" s="237">
        <f t="shared" ref="BH57" si="85">BH13/$AX13-1</f>
        <v>-0.11768493543960445</v>
      </c>
      <c r="BI57" s="251"/>
      <c r="BJ57" s="213"/>
      <c r="BK57" s="213"/>
      <c r="BM57" s="213"/>
      <c r="BP57" s="203"/>
      <c r="BQ57" s="854"/>
      <c r="BR57" s="830"/>
      <c r="BS57" s="855"/>
      <c r="BT57" s="855"/>
      <c r="BU57" s="855"/>
      <c r="BV57" s="855"/>
      <c r="BW57" s="855"/>
      <c r="BX57" s="850"/>
      <c r="BY57" s="850"/>
      <c r="BZ57" s="850"/>
      <c r="CA57" s="850"/>
      <c r="CB57" s="850"/>
      <c r="CC57" s="850"/>
      <c r="CD57" s="850"/>
    </row>
    <row r="58" spans="19:82" ht="18.75" customHeight="1" thickBot="1">
      <c r="S58" s="856"/>
      <c r="T58" s="815" t="s">
        <v>549</v>
      </c>
      <c r="U58" s="839">
        <v>16100</v>
      </c>
      <c r="W58" s="1861"/>
      <c r="X58" s="1847" t="s">
        <v>920</v>
      </c>
      <c r="Y58" s="1857">
        <v>16100</v>
      </c>
      <c r="Z58" s="875"/>
      <c r="AA58" s="876"/>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76"/>
      <c r="AY58" s="860">
        <f t="shared" si="68"/>
        <v>-0.30744373317097784</v>
      </c>
      <c r="AZ58" s="860">
        <f t="shared" si="68"/>
        <v>-0.65137399727128842</v>
      </c>
      <c r="BA58" s="860">
        <f t="shared" si="68"/>
        <v>-0.61341932518225784</v>
      </c>
      <c r="BB58" s="860">
        <f t="shared" si="68"/>
        <v>-0.72954187746311083</v>
      </c>
      <c r="BC58" s="860">
        <f t="shared" si="68"/>
        <v>-0.81648324827605978</v>
      </c>
      <c r="BD58" s="860">
        <f t="shared" si="68"/>
        <v>-0.82926637213925347</v>
      </c>
      <c r="BE58" s="860">
        <f t="shared" si="68"/>
        <v>-0.8053622052064846</v>
      </c>
      <c r="BF58" s="860">
        <f t="shared" ref="BF58:BG58" si="86">BF14/$AX14-1</f>
        <v>-0.77961209245072527</v>
      </c>
      <c r="BG58" s="860">
        <f t="shared" si="86"/>
        <v>-0.77643666417438661</v>
      </c>
      <c r="BH58" s="860">
        <f t="shared" ref="BH58" si="87">BH14/$AX14-1</f>
        <v>-0.86299701210135082</v>
      </c>
      <c r="BI58" s="251"/>
      <c r="BJ58" s="213"/>
      <c r="BK58" s="213"/>
      <c r="BM58" s="213"/>
      <c r="BP58" s="203"/>
      <c r="BQ58" s="854"/>
      <c r="BR58" s="830"/>
      <c r="BS58" s="855"/>
      <c r="BT58" s="855"/>
      <c r="BV58" s="855"/>
      <c r="BW58" s="855"/>
      <c r="BX58" s="850"/>
      <c r="BY58" s="850"/>
      <c r="BZ58" s="850"/>
      <c r="CA58" s="850"/>
      <c r="CB58" s="850"/>
      <c r="CC58" s="850"/>
      <c r="CD58" s="850"/>
    </row>
    <row r="59" spans="19:82" ht="21.75" customHeight="1" thickTop="1">
      <c r="S59" s="862" t="s">
        <v>29</v>
      </c>
      <c r="T59" s="863"/>
      <c r="U59" s="864"/>
      <c r="W59" s="1862" t="s">
        <v>165</v>
      </c>
      <c r="X59" s="1863"/>
      <c r="Y59" s="1864"/>
      <c r="Z59" s="878"/>
      <c r="AA59" s="879"/>
      <c r="AB59" s="883"/>
      <c r="AC59" s="883"/>
      <c r="AD59" s="883"/>
      <c r="AE59" s="883"/>
      <c r="AF59" s="883"/>
      <c r="AG59" s="883"/>
      <c r="AH59" s="883"/>
      <c r="AI59" s="883"/>
      <c r="AJ59" s="883"/>
      <c r="AK59" s="883"/>
      <c r="AL59" s="883"/>
      <c r="AM59" s="883"/>
      <c r="AN59" s="883"/>
      <c r="AO59" s="883"/>
      <c r="AP59" s="883"/>
      <c r="AQ59" s="883"/>
      <c r="AR59" s="883"/>
      <c r="AS59" s="883"/>
      <c r="AT59" s="883"/>
      <c r="AU59" s="883"/>
      <c r="AV59" s="883"/>
      <c r="AW59" s="883"/>
      <c r="AX59" s="879"/>
      <c r="AY59" s="884">
        <f t="shared" si="68"/>
        <v>-3.6505737485208245E-2</v>
      </c>
      <c r="AZ59" s="884">
        <f t="shared" si="68"/>
        <v>-6.4447690847773909E-2</v>
      </c>
      <c r="BA59" s="884">
        <f t="shared" si="68"/>
        <v>-7.7901802114587304E-2</v>
      </c>
      <c r="BB59" s="884">
        <f t="shared" si="68"/>
        <v>-8.8563781302939182E-2</v>
      </c>
      <c r="BC59" s="884">
        <f t="shared" si="68"/>
        <v>-0.12180256192322347</v>
      </c>
      <c r="BD59" s="884">
        <f t="shared" si="68"/>
        <v>-0.14746461482883133</v>
      </c>
      <c r="BE59" s="884">
        <f t="shared" si="68"/>
        <v>-0.19353948400778309</v>
      </c>
      <c r="BF59" s="884">
        <f>BF15/$AX15-1</f>
        <v>-0.17831250498953799</v>
      </c>
      <c r="BG59" s="884">
        <f>BG15/$AX15-1</f>
        <v>-0.20029433265178442</v>
      </c>
      <c r="BH59" s="884">
        <f>BH15/$AX15-1</f>
        <v>-0.23250027138209772</v>
      </c>
      <c r="BI59" s="251"/>
      <c r="BS59" s="850"/>
      <c r="BT59" s="850"/>
      <c r="BU59" s="855"/>
      <c r="BV59" s="850"/>
      <c r="BW59" s="850"/>
      <c r="BX59" s="850"/>
      <c r="BY59" s="850"/>
      <c r="BZ59" s="850"/>
      <c r="CA59" s="850"/>
      <c r="CB59" s="850"/>
      <c r="CC59" s="850"/>
      <c r="CD59" s="850"/>
    </row>
    <row r="60" spans="19:82" ht="15.75">
      <c r="S60" s="787"/>
      <c r="T60" s="723"/>
      <c r="U60" s="829"/>
      <c r="W60" s="789"/>
      <c r="Y60" s="1852"/>
      <c r="Z60" s="885"/>
      <c r="AA60" s="213"/>
      <c r="AB60" s="213"/>
      <c r="AC60" s="213"/>
      <c r="AD60" s="213"/>
      <c r="AE60" s="213"/>
      <c r="AF60" s="213"/>
      <c r="AG60" s="213"/>
      <c r="AH60" s="213"/>
      <c r="AI60" s="213"/>
      <c r="AJ60" s="213"/>
      <c r="AK60" s="213"/>
      <c r="BJ60" s="213"/>
      <c r="BK60" s="213"/>
      <c r="BL60" s="213"/>
      <c r="BM60" s="213"/>
      <c r="BP60" s="404"/>
      <c r="BQ60" s="849"/>
      <c r="BR60" s="830"/>
      <c r="BS60" s="855"/>
      <c r="BT60" s="855"/>
      <c r="BU60" s="855"/>
      <c r="BV60" s="855"/>
      <c r="BW60" s="855"/>
      <c r="BY60" s="850"/>
      <c r="BZ60" s="850"/>
      <c r="CA60" s="850"/>
      <c r="CB60" s="850"/>
      <c r="CC60" s="850"/>
      <c r="CD60" s="850"/>
    </row>
    <row r="62" spans="19:82" ht="15.75">
      <c r="BV62" s="850"/>
    </row>
    <row r="63" spans="19:82">
      <c r="V63" s="223"/>
    </row>
    <row r="64" spans="19:82" s="1292" customFormat="1" ht="18.75" customHeight="1" thickBot="1">
      <c r="S64" s="1714" t="s">
        <v>1028</v>
      </c>
      <c r="T64" s="28"/>
      <c r="U64" s="188"/>
      <c r="V64" s="28"/>
      <c r="W64" s="1714" t="s">
        <v>923</v>
      </c>
      <c r="X64" s="28"/>
      <c r="Y64" s="188"/>
      <c r="Z64" s="188"/>
      <c r="AA64" s="28"/>
      <c r="AB64" s="28"/>
      <c r="AC64" s="28"/>
      <c r="AD64" s="28"/>
      <c r="AE64" s="28"/>
      <c r="AF64" s="28"/>
      <c r="AG64" s="28"/>
      <c r="AH64" s="28"/>
      <c r="AI64" s="28"/>
      <c r="AJ64" s="28"/>
      <c r="AK64" s="28"/>
      <c r="AL64" s="28"/>
      <c r="AM64" s="789"/>
      <c r="AN64" s="789"/>
      <c r="AO64" s="28"/>
      <c r="AP64" s="2107"/>
      <c r="AQ64" s="2107"/>
      <c r="AR64" s="789"/>
      <c r="AS64" s="28"/>
      <c r="AT64" s="789"/>
      <c r="AU64" s="28"/>
      <c r="AV64" s="28"/>
      <c r="AW64" s="789"/>
      <c r="AX64" s="789"/>
      <c r="AY64" s="789"/>
      <c r="AZ64" s="789"/>
      <c r="BA64" s="789"/>
      <c r="BB64" s="789"/>
      <c r="BC64" s="789"/>
      <c r="BD64" s="789"/>
      <c r="BE64" s="789"/>
      <c r="BF64" s="789"/>
      <c r="BG64" s="789"/>
      <c r="BH64" s="789"/>
      <c r="BI64" s="1295"/>
      <c r="BJ64" s="1295"/>
      <c r="BK64" s="1295"/>
      <c r="BL64" s="1295"/>
      <c r="BM64" s="1295"/>
    </row>
    <row r="65" spans="18:65" s="1292" customFormat="1" ht="28.5" customHeight="1">
      <c r="S65" s="2108"/>
      <c r="T65" s="1866"/>
      <c r="U65" s="1867"/>
      <c r="V65" s="28"/>
      <c r="W65" s="1865"/>
      <c r="X65" s="1866"/>
      <c r="Y65" s="1867"/>
      <c r="Z65" s="2109"/>
      <c r="AA65" s="2110">
        <v>1990</v>
      </c>
      <c r="AB65" s="2110">
        <f>AA65+1</f>
        <v>1991</v>
      </c>
      <c r="AC65" s="2110">
        <f t="shared" ref="AC65" si="88">AB65+1</f>
        <v>1992</v>
      </c>
      <c r="AD65" s="2110">
        <f t="shared" ref="AD65" si="89">AC65+1</f>
        <v>1993</v>
      </c>
      <c r="AE65" s="2110">
        <f t="shared" ref="AE65" si="90">AD65+1</f>
        <v>1994</v>
      </c>
      <c r="AF65" s="2110">
        <f t="shared" ref="AF65" si="91">AE65+1</f>
        <v>1995</v>
      </c>
      <c r="AG65" s="2110">
        <f t="shared" ref="AG65" si="92">AF65+1</f>
        <v>1996</v>
      </c>
      <c r="AH65" s="2110">
        <f t="shared" ref="AH65" si="93">AG65+1</f>
        <v>1997</v>
      </c>
      <c r="AI65" s="2110">
        <f t="shared" ref="AI65" si="94">AH65+1</f>
        <v>1998</v>
      </c>
      <c r="AJ65" s="2110">
        <f t="shared" ref="AJ65" si="95">AI65+1</f>
        <v>1999</v>
      </c>
      <c r="AK65" s="2110">
        <f t="shared" ref="AK65" si="96">AJ65+1</f>
        <v>2000</v>
      </c>
      <c r="AL65" s="2110">
        <f t="shared" ref="AL65" si="97">AK65+1</f>
        <v>2001</v>
      </c>
      <c r="AM65" s="2110">
        <f t="shared" ref="AM65" si="98">AL65+1</f>
        <v>2002</v>
      </c>
      <c r="AN65" s="2110">
        <f t="shared" ref="AN65" si="99">AM65+1</f>
        <v>2003</v>
      </c>
      <c r="AO65" s="2110">
        <f t="shared" ref="AO65" si="100">AN65+1</f>
        <v>2004</v>
      </c>
      <c r="AP65" s="2110">
        <f t="shared" ref="AP65" si="101">AO65+1</f>
        <v>2005</v>
      </c>
      <c r="AQ65" s="2110">
        <f t="shared" ref="AQ65" si="102">AP65+1</f>
        <v>2006</v>
      </c>
      <c r="AR65" s="2110">
        <f t="shared" ref="AR65" si="103">AQ65+1</f>
        <v>2007</v>
      </c>
      <c r="AS65" s="2110">
        <f t="shared" ref="AS65" si="104">AR65+1</f>
        <v>2008</v>
      </c>
      <c r="AT65" s="2110">
        <f t="shared" ref="AT65" si="105">AS65+1</f>
        <v>2009</v>
      </c>
      <c r="AU65" s="2110">
        <f t="shared" ref="AU65" si="106">AT65+1</f>
        <v>2010</v>
      </c>
      <c r="AV65" s="2110">
        <f t="shared" ref="AV65" si="107">AU65+1</f>
        <v>2011</v>
      </c>
      <c r="AW65" s="2110">
        <f t="shared" ref="AW65" si="108">AV65+1</f>
        <v>2012</v>
      </c>
      <c r="AX65" s="2110">
        <f t="shared" ref="AX65" si="109">AW65+1</f>
        <v>2013</v>
      </c>
      <c r="AY65" s="2110">
        <f t="shared" ref="AY65" si="110">AX65+1</f>
        <v>2014</v>
      </c>
      <c r="AZ65" s="2110">
        <f t="shared" ref="AZ65" si="111">AY65+1</f>
        <v>2015</v>
      </c>
      <c r="BA65" s="2110">
        <f t="shared" ref="BA65" si="112">AZ65+1</f>
        <v>2016</v>
      </c>
      <c r="BB65" s="2110">
        <f t="shared" ref="BB65" si="113">BA65+1</f>
        <v>2017</v>
      </c>
      <c r="BC65" s="2110">
        <f t="shared" ref="BC65" si="114">BB65+1</f>
        <v>2018</v>
      </c>
      <c r="BD65" s="2110">
        <f t="shared" ref="BD65" si="115">BC65+1</f>
        <v>2019</v>
      </c>
      <c r="BE65" s="2110">
        <f t="shared" ref="BE65" si="116">BD65+1</f>
        <v>2020</v>
      </c>
      <c r="BF65" s="2111">
        <f t="shared" ref="BF65:BH65" si="117">BE65+1</f>
        <v>2021</v>
      </c>
      <c r="BG65" s="2111">
        <f t="shared" si="117"/>
        <v>2022</v>
      </c>
      <c r="BH65" s="2112">
        <f t="shared" si="117"/>
        <v>2023</v>
      </c>
      <c r="BI65" s="1293"/>
      <c r="BJ65" s="1293"/>
      <c r="BK65" s="1293"/>
      <c r="BL65" s="1293"/>
      <c r="BM65" s="1293"/>
    </row>
    <row r="66" spans="18:65" s="224" customFormat="1">
      <c r="R66" s="1294"/>
      <c r="S66" s="2113" t="s">
        <v>1007</v>
      </c>
      <c r="T66" s="1881"/>
      <c r="U66" s="2114"/>
      <c r="V66" s="223"/>
      <c r="W66" s="1868" t="s">
        <v>443</v>
      </c>
      <c r="X66" s="1869"/>
      <c r="Y66" s="164"/>
      <c r="Z66" s="2115"/>
      <c r="AA66" s="2116"/>
      <c r="AB66" s="2116"/>
      <c r="AC66" s="2116"/>
      <c r="AD66" s="2116"/>
      <c r="AE66" s="2116"/>
      <c r="AF66" s="2116"/>
      <c r="AG66" s="2116"/>
      <c r="AH66" s="2116"/>
      <c r="AI66" s="2116"/>
      <c r="AJ66" s="2116"/>
      <c r="AK66" s="2116"/>
      <c r="AL66" s="2116"/>
      <c r="AM66" s="2116"/>
      <c r="AN66" s="2116"/>
      <c r="AO66" s="2116"/>
      <c r="AP66" s="2116"/>
      <c r="AQ66" s="2116"/>
      <c r="AR66" s="2116"/>
      <c r="AS66" s="2116"/>
      <c r="AT66" s="2116"/>
      <c r="AU66" s="2116"/>
      <c r="AV66" s="2116"/>
      <c r="AW66" s="2116"/>
      <c r="AX66" s="2116"/>
      <c r="AY66" s="2117">
        <f>AY15</f>
        <v>1344.4226447564233</v>
      </c>
      <c r="AZ66" s="2117">
        <f t="shared" ref="AZ66:BF66" si="118">AZ15</f>
        <v>1305.4335232838039</v>
      </c>
      <c r="BA66" s="2117">
        <f t="shared" si="118"/>
        <v>1286.6601765645764</v>
      </c>
      <c r="BB66" s="2117">
        <f t="shared" si="118"/>
        <v>1271.7828630024503</v>
      </c>
      <c r="BC66" s="2117">
        <f t="shared" si="118"/>
        <v>1225.4027535523278</v>
      </c>
      <c r="BD66" s="2117">
        <f t="shared" si="118"/>
        <v>1189.5949170352869</v>
      </c>
      <c r="BE66" s="2117">
        <f t="shared" si="118"/>
        <v>1125.3038258598253</v>
      </c>
      <c r="BF66" s="2118">
        <f t="shared" si="118"/>
        <v>1146.5509636994711</v>
      </c>
      <c r="BG66" s="2118">
        <f t="shared" ref="BG66:BH66" si="119">BG15</f>
        <v>1115.8783712077193</v>
      </c>
      <c r="BH66" s="2119">
        <f t="shared" si="119"/>
        <v>1070.9394494006924</v>
      </c>
    </row>
    <row r="67" spans="18:65" s="224" customFormat="1" ht="30.75" customHeight="1" thickBot="1">
      <c r="R67" s="1294"/>
      <c r="S67" s="2120" t="s">
        <v>1008</v>
      </c>
      <c r="T67" s="2121"/>
      <c r="U67" s="2122"/>
      <c r="V67" s="223"/>
      <c r="W67" s="2261" t="s">
        <v>924</v>
      </c>
      <c r="X67" s="2262"/>
      <c r="Y67" s="2263"/>
      <c r="Z67" s="2123"/>
      <c r="AA67" s="2124"/>
      <c r="AB67" s="2124"/>
      <c r="AC67" s="2124"/>
      <c r="AD67" s="2124"/>
      <c r="AE67" s="2124"/>
      <c r="AF67" s="2124"/>
      <c r="AG67" s="2124"/>
      <c r="AH67" s="2124"/>
      <c r="AI67" s="2124"/>
      <c r="AJ67" s="2124"/>
      <c r="AK67" s="2124"/>
      <c r="AL67" s="2124"/>
      <c r="AM67" s="2124"/>
      <c r="AN67" s="2124"/>
      <c r="AO67" s="2124"/>
      <c r="AP67" s="2124"/>
      <c r="AQ67" s="2124"/>
      <c r="AR67" s="2124"/>
      <c r="AS67" s="2124"/>
      <c r="AT67" s="2124"/>
      <c r="AU67" s="2124"/>
      <c r="AV67" s="2124"/>
      <c r="AW67" s="2124"/>
      <c r="AX67" s="2124"/>
      <c r="AY67" s="2125">
        <f>'13.NDC-LULUCF'!AY5</f>
        <v>-69.014479644128883</v>
      </c>
      <c r="AZ67" s="2125">
        <f>'13.NDC-LULUCF'!AZ5</f>
        <v>-65.73764205525687</v>
      </c>
      <c r="BA67" s="2125">
        <f>'13.NDC-LULUCF'!BA5</f>
        <v>-64.238039915029773</v>
      </c>
      <c r="BB67" s="2125">
        <f>'13.NDC-LULUCF'!BB5</f>
        <v>-63.687602976001145</v>
      </c>
      <c r="BC67" s="2125">
        <f>'13.NDC-LULUCF'!BC5</f>
        <v>-62.204440499509637</v>
      </c>
      <c r="BD67" s="2125">
        <f>'13.NDC-LULUCF'!BD5</f>
        <v>-58.216619974011429</v>
      </c>
      <c r="BE67" s="2125">
        <f>'13.NDC-LULUCF'!BE5</f>
        <v>-55.954364895156004</v>
      </c>
      <c r="BF67" s="2126">
        <f>'13.NDC-LULUCF'!BF5</f>
        <v>-56.597248900138716</v>
      </c>
      <c r="BG67" s="2126">
        <f>'13.NDC-LULUCF'!BG5</f>
        <v>-53.776983273072602</v>
      </c>
      <c r="BH67" s="2212">
        <f>'13.NDC-LULUCF'!BH5</f>
        <v>-53.694266129857688</v>
      </c>
    </row>
    <row r="68" spans="18:65" s="224" customFormat="1" ht="16.5" thickTop="1" thickBot="1">
      <c r="R68" s="1294"/>
      <c r="S68" s="2127" t="s">
        <v>1009</v>
      </c>
      <c r="T68" s="1960"/>
      <c r="U68" s="2128"/>
      <c r="V68" s="223"/>
      <c r="W68" s="1873" t="s">
        <v>925</v>
      </c>
      <c r="X68" s="1874"/>
      <c r="Y68" s="1870"/>
      <c r="Z68" s="2129"/>
      <c r="AA68" s="2130"/>
      <c r="AB68" s="2130"/>
      <c r="AC68" s="2130"/>
      <c r="AD68" s="2130"/>
      <c r="AE68" s="2130"/>
      <c r="AF68" s="2130"/>
      <c r="AG68" s="2130"/>
      <c r="AH68" s="2130"/>
      <c r="AI68" s="2130"/>
      <c r="AJ68" s="2130"/>
      <c r="AK68" s="2130"/>
      <c r="AL68" s="2130"/>
      <c r="AM68" s="2130"/>
      <c r="AN68" s="2130"/>
      <c r="AO68" s="2130"/>
      <c r="AP68" s="2130"/>
      <c r="AQ68" s="2130"/>
      <c r="AR68" s="2130"/>
      <c r="AS68" s="2130"/>
      <c r="AT68" s="2130"/>
      <c r="AU68" s="2130"/>
      <c r="AV68" s="2130"/>
      <c r="AW68" s="2130"/>
      <c r="AX68" s="2130"/>
      <c r="AY68" s="2131">
        <f>SUM(AY66:AY67)</f>
        <v>1275.4081651122945</v>
      </c>
      <c r="AZ68" s="2131">
        <f t="shared" ref="AZ68:BE68" si="120">SUM(AZ66:AZ67)</f>
        <v>1239.695881228547</v>
      </c>
      <c r="BA68" s="2131">
        <f t="shared" si="120"/>
        <v>1222.4221366495467</v>
      </c>
      <c r="BB68" s="2131">
        <f t="shared" si="120"/>
        <v>1208.0952600264491</v>
      </c>
      <c r="BC68" s="2131">
        <f t="shared" si="120"/>
        <v>1163.1983130528181</v>
      </c>
      <c r="BD68" s="2131">
        <f t="shared" si="120"/>
        <v>1131.3782970612756</v>
      </c>
      <c r="BE68" s="2131">
        <f t="shared" si="120"/>
        <v>1069.3494609646693</v>
      </c>
      <c r="BF68" s="2132">
        <f>SUM(BF66:BF67)</f>
        <v>1089.9537147993324</v>
      </c>
      <c r="BG68" s="2132">
        <f>SUM(BG66:BG67)</f>
        <v>1062.1013879346467</v>
      </c>
      <c r="BH68" s="2133">
        <f>SUM(BH66:BH67)</f>
        <v>1017.2451832708347</v>
      </c>
    </row>
    <row r="69" spans="18:65" s="224" customFormat="1">
      <c r="R69" s="1294"/>
      <c r="S69" s="1854"/>
      <c r="T69" s="28"/>
      <c r="U69" s="1854"/>
      <c r="V69" s="223"/>
      <c r="W69" s="223"/>
      <c r="X69" s="223"/>
      <c r="Y69" s="28"/>
      <c r="Z69" s="1854"/>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192"/>
      <c r="BG69" s="192"/>
      <c r="BH69" s="192"/>
    </row>
    <row r="70" spans="18:65" s="224" customFormat="1">
      <c r="R70" s="1294"/>
      <c r="S70" s="2260" t="s">
        <v>1010</v>
      </c>
      <c r="T70" s="2260"/>
      <c r="U70" s="2260"/>
      <c r="V70" s="223"/>
      <c r="W70" s="2264" t="s">
        <v>926</v>
      </c>
      <c r="X70" s="2260"/>
      <c r="Y70" s="2260"/>
      <c r="Z70" s="1854"/>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192"/>
      <c r="BG70" s="192"/>
      <c r="BH70" s="192"/>
    </row>
    <row r="71" spans="18:65">
      <c r="S71" s="886"/>
      <c r="T71" s="886"/>
      <c r="U71" s="886"/>
      <c r="V71" s="223"/>
    </row>
    <row r="72" spans="18:65">
      <c r="S72" s="886"/>
      <c r="T72" s="886"/>
      <c r="U72" s="886"/>
    </row>
    <row r="73" spans="18:65" ht="123.75" customHeight="1">
      <c r="S73" s="886"/>
      <c r="T73" s="886"/>
      <c r="U73" s="886"/>
    </row>
  </sheetData>
  <mergeCells count="5">
    <mergeCell ref="S70:U70"/>
    <mergeCell ref="W67:Y67"/>
    <mergeCell ref="W70:Y70"/>
    <mergeCell ref="S1:U1"/>
    <mergeCell ref="W1:Y1"/>
  </mergeCells>
  <phoneticPr fontId="9"/>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3" max="1048575" man="1"/>
  </colBreaks>
  <ignoredErrors>
    <ignoredError sqref="AA5:BH5"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L119"/>
  <sheetViews>
    <sheetView zoomScaleNormal="100" workbookViewId="0">
      <pane xSplit="20" ySplit="4" topLeftCell="U5" activePane="bottomRight" state="frozen"/>
      <selection pane="topRight" activeCell="U1" sqref="U1"/>
      <selection pane="bottomLeft" activeCell="A5" sqref="A5"/>
      <selection pane="bottomRight"/>
    </sheetView>
  </sheetViews>
  <sheetFormatPr defaultColWidth="9" defaultRowHeight="15"/>
  <cols>
    <col min="1" max="1" width="1.625" style="28" customWidth="1"/>
    <col min="2" max="15" width="1.625" style="22" hidden="1" customWidth="1"/>
    <col min="16" max="19" width="1.625" style="22" customWidth="1"/>
    <col min="20" max="20" width="44.875" style="22" customWidth="1"/>
    <col min="21" max="21" width="1.625" style="1292" customWidth="1"/>
    <col min="22" max="23" width="1.625" style="28" customWidth="1"/>
    <col min="24" max="24" width="1.5" style="28" customWidth="1"/>
    <col min="25" max="25" width="54.625" style="28" customWidth="1"/>
    <col min="26" max="26" width="2.125" style="22" hidden="1" customWidth="1"/>
    <col min="27" max="60" width="11.125" style="22" customWidth="1"/>
    <col min="61" max="62" width="10.625" style="22" hidden="1" customWidth="1"/>
    <col min="63" max="63" width="10.625" style="28" customWidth="1"/>
    <col min="64" max="65" width="9" style="22"/>
    <col min="66" max="66" width="9" style="22" customWidth="1"/>
    <col min="67" max="16384" width="9" style="22"/>
  </cols>
  <sheetData>
    <row r="1" spans="1:90" ht="70.5" customHeight="1">
      <c r="B1" s="738"/>
      <c r="C1" s="738"/>
      <c r="D1" s="738"/>
      <c r="E1" s="738"/>
      <c r="F1" s="738"/>
      <c r="G1" s="738"/>
      <c r="H1" s="738"/>
      <c r="I1" s="738"/>
      <c r="J1" s="738"/>
      <c r="K1" s="738"/>
      <c r="L1" s="738"/>
      <c r="M1" s="738"/>
      <c r="N1" s="738"/>
      <c r="O1" s="738"/>
      <c r="Q1" s="2267" t="s">
        <v>819</v>
      </c>
      <c r="R1" s="2267"/>
      <c r="S1" s="2267"/>
      <c r="T1" s="2267"/>
      <c r="V1" s="2267" t="s">
        <v>1103</v>
      </c>
      <c r="W1" s="2269"/>
      <c r="X1" s="2269"/>
      <c r="Y1" s="2269"/>
      <c r="Z1" s="737"/>
      <c r="AA1" s="738"/>
      <c r="AB1" s="738"/>
      <c r="AC1" s="738"/>
      <c r="AD1" s="739"/>
      <c r="AE1" s="739"/>
      <c r="AF1" s="739"/>
      <c r="AG1" s="739"/>
      <c r="AH1" s="739"/>
      <c r="AI1" s="739"/>
    </row>
    <row r="2" spans="1:90" s="21" customFormat="1" ht="25.5" customHeight="1">
      <c r="A2" s="1707"/>
      <c r="Q2" s="1708" t="str">
        <f>'0.Contents'!B2</f>
        <v>＜報告値＞</v>
      </c>
      <c r="R2" s="1387"/>
      <c r="T2" s="1709"/>
      <c r="U2" s="1300"/>
      <c r="V2" s="1904" t="str">
        <f>'0.Contents'!$D$2</f>
        <v>&lt;Reported Value&gt;</v>
      </c>
      <c r="W2" s="186"/>
      <c r="X2" s="186"/>
      <c r="Y2" s="186"/>
      <c r="Z2" s="1710"/>
      <c r="AA2" s="1711"/>
      <c r="AB2" s="1711"/>
      <c r="AC2" s="1711"/>
      <c r="AD2" s="1711"/>
      <c r="AE2" s="1711"/>
      <c r="AF2" s="1711"/>
      <c r="AG2" s="1711"/>
      <c r="AH2" s="1711"/>
      <c r="AI2" s="1711"/>
      <c r="BK2" s="186"/>
    </row>
    <row r="3" spans="1:90" ht="18.75" customHeight="1" thickBot="1">
      <c r="P3" s="28"/>
      <c r="Q3" s="22" t="s">
        <v>505</v>
      </c>
      <c r="V3" s="28" t="s">
        <v>959</v>
      </c>
    </row>
    <row r="4" spans="1:90" ht="15.75" thickBot="1">
      <c r="P4" s="740"/>
      <c r="Q4" s="430"/>
      <c r="R4" s="431"/>
      <c r="S4" s="431"/>
      <c r="T4" s="960"/>
      <c r="V4" s="33"/>
      <c r="W4" s="34"/>
      <c r="X4" s="34"/>
      <c r="Y4" s="1088"/>
      <c r="Z4" s="336"/>
      <c r="AA4" s="337">
        <v>1990</v>
      </c>
      <c r="AB4" s="337">
        <f>AA4+1</f>
        <v>1991</v>
      </c>
      <c r="AC4" s="337">
        <f t="shared" ref="AC4:BE4" si="0">AB4+1</f>
        <v>1992</v>
      </c>
      <c r="AD4" s="337">
        <f t="shared" si="0"/>
        <v>1993</v>
      </c>
      <c r="AE4" s="337">
        <f t="shared" si="0"/>
        <v>1994</v>
      </c>
      <c r="AF4" s="337">
        <f t="shared" si="0"/>
        <v>1995</v>
      </c>
      <c r="AG4" s="337">
        <f t="shared" si="0"/>
        <v>1996</v>
      </c>
      <c r="AH4" s="337">
        <f t="shared" si="0"/>
        <v>1997</v>
      </c>
      <c r="AI4" s="337">
        <f t="shared" si="0"/>
        <v>1998</v>
      </c>
      <c r="AJ4" s="337">
        <f t="shared" si="0"/>
        <v>1999</v>
      </c>
      <c r="AK4" s="337">
        <f t="shared" si="0"/>
        <v>2000</v>
      </c>
      <c r="AL4" s="337">
        <f t="shared" si="0"/>
        <v>2001</v>
      </c>
      <c r="AM4" s="337">
        <f t="shared" si="0"/>
        <v>2002</v>
      </c>
      <c r="AN4" s="337">
        <f t="shared" si="0"/>
        <v>2003</v>
      </c>
      <c r="AO4" s="337">
        <f t="shared" si="0"/>
        <v>2004</v>
      </c>
      <c r="AP4" s="337">
        <f t="shared" si="0"/>
        <v>2005</v>
      </c>
      <c r="AQ4" s="337">
        <f t="shared" si="0"/>
        <v>2006</v>
      </c>
      <c r="AR4" s="337">
        <f t="shared" si="0"/>
        <v>2007</v>
      </c>
      <c r="AS4" s="337">
        <f t="shared" si="0"/>
        <v>2008</v>
      </c>
      <c r="AT4" s="337">
        <f t="shared" si="0"/>
        <v>2009</v>
      </c>
      <c r="AU4" s="337">
        <f t="shared" si="0"/>
        <v>2010</v>
      </c>
      <c r="AV4" s="337">
        <f t="shared" si="0"/>
        <v>2011</v>
      </c>
      <c r="AW4" s="337">
        <f t="shared" si="0"/>
        <v>2012</v>
      </c>
      <c r="AX4" s="337">
        <f t="shared" si="0"/>
        <v>2013</v>
      </c>
      <c r="AY4" s="337">
        <f t="shared" si="0"/>
        <v>2014</v>
      </c>
      <c r="AZ4" s="337">
        <f t="shared" si="0"/>
        <v>2015</v>
      </c>
      <c r="BA4" s="337">
        <f t="shared" si="0"/>
        <v>2016</v>
      </c>
      <c r="BB4" s="337">
        <f t="shared" si="0"/>
        <v>2017</v>
      </c>
      <c r="BC4" s="337">
        <f t="shared" si="0"/>
        <v>2018</v>
      </c>
      <c r="BD4" s="337">
        <f t="shared" si="0"/>
        <v>2019</v>
      </c>
      <c r="BE4" s="337">
        <f t="shared" si="0"/>
        <v>2020</v>
      </c>
      <c r="BF4" s="337">
        <f t="shared" ref="BF4:BH4" si="1">BE4+1</f>
        <v>2021</v>
      </c>
      <c r="BG4" s="337">
        <f t="shared" si="1"/>
        <v>2022</v>
      </c>
      <c r="BH4" s="337">
        <f t="shared" si="1"/>
        <v>2023</v>
      </c>
      <c r="BI4" s="432" t="s">
        <v>18</v>
      </c>
      <c r="BJ4" s="433" t="s">
        <v>427</v>
      </c>
      <c r="BK4" s="297"/>
      <c r="CI4" s="28"/>
      <c r="CJ4" s="28"/>
      <c r="CK4" s="28"/>
      <c r="CL4" s="28"/>
    </row>
    <row r="5" spans="1:90" ht="14.25" customHeight="1">
      <c r="P5" s="741"/>
      <c r="Q5" s="436" t="s">
        <v>596</v>
      </c>
      <c r="R5" s="434"/>
      <c r="S5" s="434"/>
      <c r="T5" s="951"/>
      <c r="V5" s="1905" t="s">
        <v>960</v>
      </c>
      <c r="W5" s="1906"/>
      <c r="X5" s="1906"/>
      <c r="Y5" s="1907"/>
      <c r="Z5" s="435"/>
      <c r="AA5" s="437">
        <f>SUM(AA6,AA14,AA29,AA38,AA45)</f>
        <v>1067561.954437844</v>
      </c>
      <c r="AB5" s="437">
        <f t="shared" ref="AB5:BB5" si="2">SUM(AB6,AB14,AB29,AB38,AB45)</f>
        <v>1077811.3134951487</v>
      </c>
      <c r="AC5" s="437">
        <f t="shared" si="2"/>
        <v>1085822.1633882239</v>
      </c>
      <c r="AD5" s="437">
        <f t="shared" si="2"/>
        <v>1081001.6873980737</v>
      </c>
      <c r="AE5" s="437">
        <f t="shared" si="2"/>
        <v>1130903.9713782831</v>
      </c>
      <c r="AF5" s="437">
        <f t="shared" si="2"/>
        <v>1142141.2286336394</v>
      </c>
      <c r="AG5" s="437">
        <f t="shared" si="2"/>
        <v>1153549.6793706228</v>
      </c>
      <c r="AH5" s="437">
        <f t="shared" si="2"/>
        <v>1147096.7966268647</v>
      </c>
      <c r="AI5" s="437">
        <f t="shared" si="2"/>
        <v>1113157.8091833084</v>
      </c>
      <c r="AJ5" s="437">
        <f t="shared" si="2"/>
        <v>1149478.7329300642</v>
      </c>
      <c r="AK5" s="437">
        <f t="shared" si="2"/>
        <v>1170300.2428345182</v>
      </c>
      <c r="AL5" s="437">
        <f t="shared" si="2"/>
        <v>1157361.1552556513</v>
      </c>
      <c r="AM5" s="437">
        <f t="shared" si="2"/>
        <v>1188992.4797455734</v>
      </c>
      <c r="AN5" s="437">
        <f t="shared" si="2"/>
        <v>1197298.2498674169</v>
      </c>
      <c r="AO5" s="437">
        <f t="shared" si="2"/>
        <v>1193442.4477155812</v>
      </c>
      <c r="AP5" s="437">
        <f t="shared" si="2"/>
        <v>1200521.1451346583</v>
      </c>
      <c r="AQ5" s="437">
        <f t="shared" si="2"/>
        <v>1178675.6193085625</v>
      </c>
      <c r="AR5" s="437">
        <f t="shared" si="2"/>
        <v>1214465.8442662507</v>
      </c>
      <c r="AS5" s="437">
        <f t="shared" si="2"/>
        <v>1146918.2616628699</v>
      </c>
      <c r="AT5" s="437">
        <f t="shared" si="2"/>
        <v>1087272.069202096</v>
      </c>
      <c r="AU5" s="437">
        <f t="shared" si="2"/>
        <v>1136944.412005553</v>
      </c>
      <c r="AV5" s="437">
        <f t="shared" si="2"/>
        <v>1188004.6866890555</v>
      </c>
      <c r="AW5" s="437">
        <f t="shared" si="2"/>
        <v>1227262.5996148484</v>
      </c>
      <c r="AX5" s="437">
        <f t="shared" si="2"/>
        <v>1235372.9068825389</v>
      </c>
      <c r="AY5" s="437">
        <f t="shared" si="2"/>
        <v>1185180.4579719142</v>
      </c>
      <c r="AZ5" s="437">
        <f t="shared" si="2"/>
        <v>1145804.5035909084</v>
      </c>
      <c r="BA5" s="437">
        <f t="shared" si="2"/>
        <v>1126117.05948397</v>
      </c>
      <c r="BB5" s="437">
        <f t="shared" si="2"/>
        <v>1109466.8535036007</v>
      </c>
      <c r="BC5" s="438">
        <f t="shared" ref="BC5:BH5" si="3">SUM(BC6,BC14,BC29,BC38,BC45)</f>
        <v>1063969.9057731219</v>
      </c>
      <c r="BD5" s="437">
        <f t="shared" si="3"/>
        <v>1028587.4943987685</v>
      </c>
      <c r="BE5" s="437">
        <f t="shared" si="3"/>
        <v>967973.29311698605</v>
      </c>
      <c r="BF5" s="437">
        <f t="shared" si="3"/>
        <v>987013.21734383004</v>
      </c>
      <c r="BG5" s="437">
        <f t="shared" si="3"/>
        <v>960971.86852685153</v>
      </c>
      <c r="BH5" s="437">
        <f t="shared" si="3"/>
        <v>921710.39063362055</v>
      </c>
      <c r="BI5" s="437"/>
      <c r="BJ5" s="437"/>
      <c r="BK5" s="742"/>
      <c r="BL5" s="41"/>
      <c r="BM5" s="743"/>
      <c r="BN5" s="41"/>
      <c r="BO5" s="41"/>
    </row>
    <row r="6" spans="1:90" ht="14.25" customHeight="1">
      <c r="P6" s="741"/>
      <c r="Q6" s="443"/>
      <c r="R6" s="444" t="s">
        <v>36</v>
      </c>
      <c r="S6" s="445"/>
      <c r="T6" s="961"/>
      <c r="V6" s="1908"/>
      <c r="W6" s="444" t="s">
        <v>354</v>
      </c>
      <c r="X6" s="445"/>
      <c r="Y6" s="1909"/>
      <c r="Z6" s="446"/>
      <c r="AA6" s="447">
        <f t="shared" ref="AA6:BH6" si="4">AA7</f>
        <v>348411.85052258917</v>
      </c>
      <c r="AB6" s="447">
        <f t="shared" si="4"/>
        <v>349742.6341746031</v>
      </c>
      <c r="AC6" s="447">
        <f t="shared" si="4"/>
        <v>355126.18670167361</v>
      </c>
      <c r="AD6" s="447">
        <f t="shared" si="4"/>
        <v>338724.98344923026</v>
      </c>
      <c r="AE6" s="447">
        <f t="shared" si="4"/>
        <v>372716.57900419791</v>
      </c>
      <c r="AF6" s="447">
        <f t="shared" si="4"/>
        <v>360595.36705593247</v>
      </c>
      <c r="AG6" s="447">
        <f t="shared" si="4"/>
        <v>362469.16759352986</v>
      </c>
      <c r="AH6" s="447">
        <f t="shared" si="4"/>
        <v>357641.88857477554</v>
      </c>
      <c r="AI6" s="447">
        <f t="shared" si="4"/>
        <v>344516.88389414176</v>
      </c>
      <c r="AJ6" s="447">
        <f t="shared" si="4"/>
        <v>366226.06863020768</v>
      </c>
      <c r="AK6" s="447">
        <f t="shared" si="4"/>
        <v>374920.322683762</v>
      </c>
      <c r="AL6" s="447">
        <f t="shared" si="4"/>
        <v>365842.77265433752</v>
      </c>
      <c r="AM6" s="447">
        <f t="shared" si="4"/>
        <v>391424.95915533364</v>
      </c>
      <c r="AN6" s="447">
        <f t="shared" si="4"/>
        <v>407746.70173348486</v>
      </c>
      <c r="AO6" s="447">
        <f t="shared" si="4"/>
        <v>403779.91953761148</v>
      </c>
      <c r="AP6" s="447">
        <f t="shared" si="4"/>
        <v>423926.87456845446</v>
      </c>
      <c r="AQ6" s="447">
        <f t="shared" si="4"/>
        <v>414870.63136695995</v>
      </c>
      <c r="AR6" s="447">
        <f t="shared" si="4"/>
        <v>467189.03654439753</v>
      </c>
      <c r="AS6" s="447">
        <f t="shared" si="4"/>
        <v>436557.15796106652</v>
      </c>
      <c r="AT6" s="447">
        <f t="shared" si="4"/>
        <v>397682.20404967054</v>
      </c>
      <c r="AU6" s="447">
        <f t="shared" si="4"/>
        <v>422047.19263306947</v>
      </c>
      <c r="AV6" s="447">
        <f t="shared" si="4"/>
        <v>479361.73983517999</v>
      </c>
      <c r="AW6" s="447">
        <f t="shared" si="4"/>
        <v>524906.88763897843</v>
      </c>
      <c r="AX6" s="447">
        <f t="shared" si="4"/>
        <v>526342.78776429105</v>
      </c>
      <c r="AY6" s="447">
        <f t="shared" si="4"/>
        <v>498459.34694465611</v>
      </c>
      <c r="AZ6" s="447">
        <f t="shared" si="4"/>
        <v>473533.65439101303</v>
      </c>
      <c r="BA6" s="447">
        <f t="shared" si="4"/>
        <v>505916.69655875233</v>
      </c>
      <c r="BB6" s="447">
        <f t="shared" si="4"/>
        <v>492396.76645692211</v>
      </c>
      <c r="BC6" s="448">
        <f t="shared" si="4"/>
        <v>454447.47642336471</v>
      </c>
      <c r="BD6" s="447">
        <f t="shared" si="4"/>
        <v>433703.60816729791</v>
      </c>
      <c r="BE6" s="447">
        <f t="shared" si="4"/>
        <v>422646.64479957335</v>
      </c>
      <c r="BF6" s="447">
        <f t="shared" si="4"/>
        <v>428329.58641438792</v>
      </c>
      <c r="BG6" s="447">
        <f t="shared" si="4"/>
        <v>419760.7780695376</v>
      </c>
      <c r="BH6" s="447">
        <f t="shared" si="4"/>
        <v>396959.24439232581</v>
      </c>
      <c r="BI6" s="447"/>
      <c r="BJ6" s="447"/>
      <c r="BK6" s="451"/>
      <c r="BL6" s="41"/>
      <c r="BM6" s="743"/>
      <c r="BN6" s="41"/>
      <c r="BO6" s="41"/>
    </row>
    <row r="7" spans="1:90" ht="14.25" customHeight="1">
      <c r="P7" s="741"/>
      <c r="Q7" s="443"/>
      <c r="R7" s="452"/>
      <c r="S7" s="453" t="s">
        <v>511</v>
      </c>
      <c r="T7" s="962"/>
      <c r="V7" s="1908"/>
      <c r="W7" s="452"/>
      <c r="X7" s="444" t="s">
        <v>640</v>
      </c>
      <c r="Y7" s="1910"/>
      <c r="Z7" s="454"/>
      <c r="AA7" s="447">
        <f>SUM(AA8:AA12)</f>
        <v>348411.85052258917</v>
      </c>
      <c r="AB7" s="447">
        <f t="shared" ref="AB7:AX7" si="5">SUM(AB8:AB12)</f>
        <v>349742.6341746031</v>
      </c>
      <c r="AC7" s="447">
        <f t="shared" si="5"/>
        <v>355126.18670167361</v>
      </c>
      <c r="AD7" s="447">
        <f t="shared" si="5"/>
        <v>338724.98344923026</v>
      </c>
      <c r="AE7" s="447">
        <f t="shared" si="5"/>
        <v>372716.57900419791</v>
      </c>
      <c r="AF7" s="447">
        <f t="shared" si="5"/>
        <v>360595.36705593247</v>
      </c>
      <c r="AG7" s="447">
        <f t="shared" si="5"/>
        <v>362469.16759352986</v>
      </c>
      <c r="AH7" s="447">
        <f t="shared" si="5"/>
        <v>357641.88857477554</v>
      </c>
      <c r="AI7" s="447">
        <f t="shared" si="5"/>
        <v>344516.88389414176</v>
      </c>
      <c r="AJ7" s="447">
        <f t="shared" si="5"/>
        <v>366226.06863020768</v>
      </c>
      <c r="AK7" s="447">
        <f t="shared" si="5"/>
        <v>374920.322683762</v>
      </c>
      <c r="AL7" s="447">
        <f t="shared" si="5"/>
        <v>365842.77265433752</v>
      </c>
      <c r="AM7" s="447">
        <f t="shared" si="5"/>
        <v>391424.95915533364</v>
      </c>
      <c r="AN7" s="447">
        <f t="shared" si="5"/>
        <v>407746.70173348486</v>
      </c>
      <c r="AO7" s="447">
        <f t="shared" si="5"/>
        <v>403779.91953761148</v>
      </c>
      <c r="AP7" s="447">
        <f t="shared" si="5"/>
        <v>423926.87456845446</v>
      </c>
      <c r="AQ7" s="447">
        <f t="shared" si="5"/>
        <v>414870.63136695995</v>
      </c>
      <c r="AR7" s="447">
        <f t="shared" si="5"/>
        <v>467189.03654439753</v>
      </c>
      <c r="AS7" s="447">
        <f t="shared" si="5"/>
        <v>436557.15796106652</v>
      </c>
      <c r="AT7" s="447">
        <f t="shared" si="5"/>
        <v>397682.20404967054</v>
      </c>
      <c r="AU7" s="447">
        <f t="shared" si="5"/>
        <v>422047.19263306947</v>
      </c>
      <c r="AV7" s="447">
        <f t="shared" si="5"/>
        <v>479361.73983517999</v>
      </c>
      <c r="AW7" s="447">
        <f t="shared" si="5"/>
        <v>524906.88763897843</v>
      </c>
      <c r="AX7" s="447">
        <f t="shared" si="5"/>
        <v>526342.78776429105</v>
      </c>
      <c r="AY7" s="447">
        <f t="shared" ref="AY7:BD7" si="6">SUM(AY8:AY12)</f>
        <v>498459.34694465611</v>
      </c>
      <c r="AZ7" s="447">
        <f t="shared" si="6"/>
        <v>473533.65439101303</v>
      </c>
      <c r="BA7" s="448">
        <f t="shared" si="6"/>
        <v>505916.69655875233</v>
      </c>
      <c r="BB7" s="447">
        <f t="shared" si="6"/>
        <v>492396.76645692211</v>
      </c>
      <c r="BC7" s="448">
        <f t="shared" si="6"/>
        <v>454447.47642336471</v>
      </c>
      <c r="BD7" s="447">
        <f t="shared" si="6"/>
        <v>433703.60816729791</v>
      </c>
      <c r="BE7" s="447">
        <f>SUM(BE8:BE12)</f>
        <v>422646.64479957335</v>
      </c>
      <c r="BF7" s="447">
        <f>SUM(BF8:BF12)</f>
        <v>428329.58641438792</v>
      </c>
      <c r="BG7" s="447">
        <f t="shared" ref="BG7" si="7">SUM(BG8:BG12)</f>
        <v>419760.7780695376</v>
      </c>
      <c r="BH7" s="447">
        <f>SUM(BH8:BH12)</f>
        <v>396959.24439232581</v>
      </c>
      <c r="BI7" s="447"/>
      <c r="BJ7" s="447"/>
      <c r="BK7" s="451"/>
      <c r="BL7" s="41"/>
      <c r="BM7" s="743"/>
      <c r="BN7" s="41"/>
      <c r="BO7" s="41"/>
    </row>
    <row r="8" spans="1:90" ht="14.25" customHeight="1">
      <c r="P8" s="741"/>
      <c r="Q8" s="443"/>
      <c r="R8" s="455"/>
      <c r="S8" s="455"/>
      <c r="T8" s="506" t="s">
        <v>512</v>
      </c>
      <c r="V8" s="1911"/>
      <c r="W8" s="65"/>
      <c r="X8" s="65"/>
      <c r="Y8" s="1912" t="s">
        <v>166</v>
      </c>
      <c r="Z8" s="932"/>
      <c r="AA8" s="491">
        <v>26645.503835655436</v>
      </c>
      <c r="AB8" s="491">
        <v>24687.621664727827</v>
      </c>
      <c r="AC8" s="491">
        <v>21945.928094620311</v>
      </c>
      <c r="AD8" s="491">
        <v>21852.890856683822</v>
      </c>
      <c r="AE8" s="491">
        <v>18501.328896728803</v>
      </c>
      <c r="AF8" s="491">
        <v>17707.842219890637</v>
      </c>
      <c r="AG8" s="491">
        <v>17152.052246668944</v>
      </c>
      <c r="AH8" s="491">
        <v>15992.046507927302</v>
      </c>
      <c r="AI8" s="491">
        <v>14042.606921240664</v>
      </c>
      <c r="AJ8" s="491">
        <v>15077.41624533289</v>
      </c>
      <c r="AK8" s="491">
        <v>15845.637868633738</v>
      </c>
      <c r="AL8" s="491">
        <v>15178.573250607415</v>
      </c>
      <c r="AM8" s="491">
        <v>14956.548866724255</v>
      </c>
      <c r="AN8" s="491">
        <v>14471.328787482576</v>
      </c>
      <c r="AO8" s="491">
        <v>14752.195215179016</v>
      </c>
      <c r="AP8" s="491">
        <v>17478.553720613527</v>
      </c>
      <c r="AQ8" s="491">
        <v>18057.757773827576</v>
      </c>
      <c r="AR8" s="491">
        <v>17766.795515754013</v>
      </c>
      <c r="AS8" s="491">
        <v>17366.458577757207</v>
      </c>
      <c r="AT8" s="491">
        <v>17086.264782185979</v>
      </c>
      <c r="AU8" s="491">
        <v>17701.25961467675</v>
      </c>
      <c r="AV8" s="491">
        <v>16553.914819816076</v>
      </c>
      <c r="AW8" s="491">
        <v>16000.37033928233</v>
      </c>
      <c r="AX8" s="491">
        <v>14056.709085941104</v>
      </c>
      <c r="AY8" s="491">
        <v>13911.679694781244</v>
      </c>
      <c r="AZ8" s="491">
        <v>13317.619252105585</v>
      </c>
      <c r="BA8" s="492">
        <v>13549.282922635315</v>
      </c>
      <c r="BB8" s="491">
        <v>13436.647204923574</v>
      </c>
      <c r="BC8" s="492">
        <v>14987.416394026875</v>
      </c>
      <c r="BD8" s="491">
        <v>14309.527278275356</v>
      </c>
      <c r="BE8" s="491">
        <v>12688.90133646904</v>
      </c>
      <c r="BF8" s="491">
        <v>14292.52612639136</v>
      </c>
      <c r="BG8" s="491">
        <v>13987.630886938012</v>
      </c>
      <c r="BH8" s="491">
        <v>12209.825402659983</v>
      </c>
      <c r="BI8" s="491"/>
      <c r="BJ8" s="491"/>
      <c r="BK8" s="462"/>
      <c r="BL8" s="41"/>
      <c r="BM8" s="41"/>
      <c r="BN8" s="41"/>
      <c r="BO8" s="41"/>
    </row>
    <row r="9" spans="1:90" ht="14.25" customHeight="1">
      <c r="P9" s="741"/>
      <c r="Q9" s="443"/>
      <c r="R9" s="455"/>
      <c r="S9" s="455"/>
      <c r="T9" s="536" t="s">
        <v>513</v>
      </c>
      <c r="V9" s="1911"/>
      <c r="W9" s="65"/>
      <c r="X9" s="65"/>
      <c r="Y9" s="1913" t="s">
        <v>167</v>
      </c>
      <c r="Z9" s="764"/>
      <c r="AA9" s="463">
        <v>26066.921886453227</v>
      </c>
      <c r="AB9" s="463">
        <v>26467.685999300291</v>
      </c>
      <c r="AC9" s="463">
        <v>26897.542464474453</v>
      </c>
      <c r="AD9" s="463">
        <v>28491.813455227391</v>
      </c>
      <c r="AE9" s="463">
        <v>28563.005963479474</v>
      </c>
      <c r="AF9" s="463">
        <v>28870.330363158326</v>
      </c>
      <c r="AG9" s="463">
        <v>29841.285676950996</v>
      </c>
      <c r="AH9" s="463">
        <v>32972.156855481036</v>
      </c>
      <c r="AI9" s="463">
        <v>31731.275908173659</v>
      </c>
      <c r="AJ9" s="463">
        <v>32330.252688446486</v>
      </c>
      <c r="AK9" s="463">
        <v>31951.515430955806</v>
      </c>
      <c r="AL9" s="463">
        <v>31066.533426572183</v>
      </c>
      <c r="AM9" s="463">
        <v>30083.090171721567</v>
      </c>
      <c r="AN9" s="463">
        <v>30058.772981317452</v>
      </c>
      <c r="AO9" s="463">
        <v>30223.567373521939</v>
      </c>
      <c r="AP9" s="463">
        <v>31521.446906676465</v>
      </c>
      <c r="AQ9" s="463">
        <v>30989.315527281549</v>
      </c>
      <c r="AR9" s="463">
        <v>30841.489659882907</v>
      </c>
      <c r="AS9" s="463">
        <v>28757.744526336566</v>
      </c>
      <c r="AT9" s="463">
        <v>28129.369492409831</v>
      </c>
      <c r="AU9" s="463">
        <v>28860.853556513473</v>
      </c>
      <c r="AV9" s="463">
        <v>26323.636377737545</v>
      </c>
      <c r="AW9" s="463">
        <v>26143.43578913125</v>
      </c>
      <c r="AX9" s="463">
        <v>24760.212072479182</v>
      </c>
      <c r="AY9" s="463">
        <v>24303.331357662075</v>
      </c>
      <c r="AZ9" s="463">
        <v>25314.956261870633</v>
      </c>
      <c r="BA9" s="495">
        <v>22445.123183174037</v>
      </c>
      <c r="BB9" s="463">
        <v>21938.301832473328</v>
      </c>
      <c r="BC9" s="495">
        <v>22770.197106699299</v>
      </c>
      <c r="BD9" s="463">
        <v>22294.153302396306</v>
      </c>
      <c r="BE9" s="463">
        <v>16443.2001123913</v>
      </c>
      <c r="BF9" s="463">
        <v>17534.977509415814</v>
      </c>
      <c r="BG9" s="463">
        <v>17471.665409387751</v>
      </c>
      <c r="BH9" s="463">
        <v>17439.684055773119</v>
      </c>
      <c r="BI9" s="463"/>
      <c r="BJ9" s="463"/>
      <c r="BK9" s="462"/>
      <c r="BL9" s="41"/>
      <c r="BM9" s="41"/>
      <c r="BN9" s="41"/>
      <c r="BO9" s="41"/>
    </row>
    <row r="10" spans="1:90" ht="14.25" customHeight="1">
      <c r="P10" s="741"/>
      <c r="Q10" s="443"/>
      <c r="R10" s="455"/>
      <c r="S10" s="455"/>
      <c r="T10" s="536" t="s">
        <v>77</v>
      </c>
      <c r="V10" s="1911"/>
      <c r="W10" s="65"/>
      <c r="X10" s="65"/>
      <c r="Y10" s="1914" t="s">
        <v>168</v>
      </c>
      <c r="Z10" s="933"/>
      <c r="AA10" s="463">
        <v>1102.2867377696512</v>
      </c>
      <c r="AB10" s="463">
        <v>1102.7682576535249</v>
      </c>
      <c r="AC10" s="463">
        <v>1283.8327710617998</v>
      </c>
      <c r="AD10" s="463">
        <v>1222.3705705759169</v>
      </c>
      <c r="AE10" s="463">
        <v>945.94455930348499</v>
      </c>
      <c r="AF10" s="463">
        <v>1005.0130473018941</v>
      </c>
      <c r="AG10" s="463">
        <v>801.60536213397108</v>
      </c>
      <c r="AH10" s="463">
        <v>926.99534143362052</v>
      </c>
      <c r="AI10" s="463">
        <v>910.9868576132767</v>
      </c>
      <c r="AJ10" s="463">
        <v>946.93037570584102</v>
      </c>
      <c r="AK10" s="463">
        <v>836.7142497149265</v>
      </c>
      <c r="AL10" s="463">
        <v>813.25433894569608</v>
      </c>
      <c r="AM10" s="463">
        <v>1053.5336158291263</v>
      </c>
      <c r="AN10" s="463">
        <v>661.20852606908284</v>
      </c>
      <c r="AO10" s="463">
        <v>1192.0084360539479</v>
      </c>
      <c r="AP10" s="463">
        <v>1368.2523364321569</v>
      </c>
      <c r="AQ10" s="463">
        <v>921.56008580417154</v>
      </c>
      <c r="AR10" s="463">
        <v>2160.4071695395182</v>
      </c>
      <c r="AS10" s="463">
        <v>2245.6997759632222</v>
      </c>
      <c r="AT10" s="463">
        <v>2331.4755480382073</v>
      </c>
      <c r="AU10" s="463">
        <v>2628.0450766549043</v>
      </c>
      <c r="AV10" s="463">
        <v>2796.7050007369953</v>
      </c>
      <c r="AW10" s="463">
        <v>3783.2886287983797</v>
      </c>
      <c r="AX10" s="463">
        <v>2727.9376713920337</v>
      </c>
      <c r="AY10" s="463">
        <v>2842.3331782158493</v>
      </c>
      <c r="AZ10" s="463">
        <v>2611.1431084625528</v>
      </c>
      <c r="BA10" s="495">
        <v>3102.3528363397777</v>
      </c>
      <c r="BB10" s="463">
        <v>2235.9784651088144</v>
      </c>
      <c r="BC10" s="495">
        <v>1879.3297369806967</v>
      </c>
      <c r="BD10" s="463">
        <v>1137.8096670815758</v>
      </c>
      <c r="BE10" s="463">
        <v>1221.1933834005044</v>
      </c>
      <c r="BF10" s="463">
        <v>1098.8640678504501</v>
      </c>
      <c r="BG10" s="463">
        <v>873.2571662975871</v>
      </c>
      <c r="BH10" s="463">
        <v>968.82800399583209</v>
      </c>
      <c r="BI10" s="463"/>
      <c r="BJ10" s="463"/>
      <c r="BK10" s="462"/>
      <c r="BL10" s="41"/>
      <c r="BM10" s="41"/>
      <c r="BN10" s="41"/>
      <c r="BO10" s="41"/>
    </row>
    <row r="11" spans="1:90" ht="14.25" customHeight="1">
      <c r="P11" s="741"/>
      <c r="Q11" s="443"/>
      <c r="R11" s="455"/>
      <c r="S11" s="455"/>
      <c r="T11" s="536" t="s">
        <v>78</v>
      </c>
      <c r="V11" s="1911"/>
      <c r="W11" s="65"/>
      <c r="X11" s="65"/>
      <c r="Y11" s="1914" t="s">
        <v>624</v>
      </c>
      <c r="Z11" s="933"/>
      <c r="AA11" s="463">
        <v>294020.1217066854</v>
      </c>
      <c r="AB11" s="463">
        <v>296919.9501125731</v>
      </c>
      <c r="AC11" s="463">
        <v>304401.28994771681</v>
      </c>
      <c r="AD11" s="463">
        <v>286511.29193478992</v>
      </c>
      <c r="AE11" s="463">
        <v>323963.85316692811</v>
      </c>
      <c r="AF11" s="463">
        <v>312259.28262277035</v>
      </c>
      <c r="AG11" s="463">
        <v>313898.41067721718</v>
      </c>
      <c r="AH11" s="463">
        <v>306945.09814163693</v>
      </c>
      <c r="AI11" s="463">
        <v>296979.4588317817</v>
      </c>
      <c r="AJ11" s="463">
        <v>316951.54654091666</v>
      </c>
      <c r="AK11" s="463">
        <v>325350.88969265932</v>
      </c>
      <c r="AL11" s="463">
        <v>317894.7499392723</v>
      </c>
      <c r="AM11" s="463">
        <v>344392.50515836873</v>
      </c>
      <c r="AN11" s="463">
        <v>361665.69950280891</v>
      </c>
      <c r="AO11" s="463">
        <v>356651.00730147166</v>
      </c>
      <c r="AP11" s="463">
        <v>372494.32576738909</v>
      </c>
      <c r="AQ11" s="463">
        <v>363915.31341729872</v>
      </c>
      <c r="AR11" s="463">
        <v>415401.22767374938</v>
      </c>
      <c r="AS11" s="463">
        <v>387256.85737286421</v>
      </c>
      <c r="AT11" s="463">
        <v>349276.52784191951</v>
      </c>
      <c r="AU11" s="463">
        <v>371925.62491275539</v>
      </c>
      <c r="AV11" s="463">
        <v>432824.83753669047</v>
      </c>
      <c r="AW11" s="463">
        <v>478143.35396575177</v>
      </c>
      <c r="AX11" s="463">
        <v>483952.01128540706</v>
      </c>
      <c r="AY11" s="463">
        <v>456624.768981728</v>
      </c>
      <c r="AZ11" s="463">
        <v>431548.66420143005</v>
      </c>
      <c r="BA11" s="495">
        <v>465371.22769908723</v>
      </c>
      <c r="BB11" s="463">
        <v>453324.35439621628</v>
      </c>
      <c r="BC11" s="495">
        <v>413351.32584260689</v>
      </c>
      <c r="BD11" s="463">
        <v>394584.2922412249</v>
      </c>
      <c r="BE11" s="463">
        <v>390863.3355143877</v>
      </c>
      <c r="BF11" s="463">
        <v>394048.96460729325</v>
      </c>
      <c r="BG11" s="463">
        <v>386048.04367905931</v>
      </c>
      <c r="BH11" s="463">
        <v>364862.36681905692</v>
      </c>
      <c r="BI11" s="463"/>
      <c r="BJ11" s="463"/>
      <c r="BK11" s="462"/>
      <c r="BL11" s="41"/>
      <c r="BM11" s="41"/>
      <c r="BN11" s="41"/>
      <c r="BO11" s="41"/>
    </row>
    <row r="12" spans="1:90" ht="14.25" customHeight="1">
      <c r="P12" s="741"/>
      <c r="Q12" s="443"/>
      <c r="R12" s="455"/>
      <c r="S12" s="455"/>
      <c r="T12" s="963" t="s">
        <v>680</v>
      </c>
      <c r="V12" s="1911"/>
      <c r="W12" s="65"/>
      <c r="X12" s="65"/>
      <c r="Y12" s="1915" t="s">
        <v>623</v>
      </c>
      <c r="Z12" s="934"/>
      <c r="AA12" s="463">
        <v>577.01635602545502</v>
      </c>
      <c r="AB12" s="463">
        <v>564.60814034833936</v>
      </c>
      <c r="AC12" s="463">
        <v>597.59342380024452</v>
      </c>
      <c r="AD12" s="463">
        <v>646.61663195323717</v>
      </c>
      <c r="AE12" s="463">
        <v>742.44641775805303</v>
      </c>
      <c r="AF12" s="463">
        <v>752.89880281128887</v>
      </c>
      <c r="AG12" s="463">
        <v>775.81363055879626</v>
      </c>
      <c r="AH12" s="463">
        <v>805.5917282966368</v>
      </c>
      <c r="AI12" s="463">
        <v>852.55537533250128</v>
      </c>
      <c r="AJ12" s="463">
        <v>919.92277980578399</v>
      </c>
      <c r="AK12" s="463">
        <v>935.56544179822617</v>
      </c>
      <c r="AL12" s="463">
        <v>889.66169893993083</v>
      </c>
      <c r="AM12" s="463">
        <v>939.28134268992528</v>
      </c>
      <c r="AN12" s="463">
        <v>889.6919358068335</v>
      </c>
      <c r="AO12" s="463">
        <v>961.14121138490884</v>
      </c>
      <c r="AP12" s="463">
        <v>1064.29583734321</v>
      </c>
      <c r="AQ12" s="463">
        <v>986.68456274795892</v>
      </c>
      <c r="AR12" s="463">
        <v>1019.116525471708</v>
      </c>
      <c r="AS12" s="463">
        <v>930.39770814529925</v>
      </c>
      <c r="AT12" s="463">
        <v>858.56638511701374</v>
      </c>
      <c r="AU12" s="463">
        <v>931.40947246893404</v>
      </c>
      <c r="AV12" s="463">
        <v>862.64610019888278</v>
      </c>
      <c r="AW12" s="463">
        <v>836.43891601467567</v>
      </c>
      <c r="AX12" s="463">
        <v>845.91764907160587</v>
      </c>
      <c r="AY12" s="463">
        <v>777.23373226891943</v>
      </c>
      <c r="AZ12" s="463">
        <v>741.2715671441764</v>
      </c>
      <c r="BA12" s="495">
        <v>1448.7099175159788</v>
      </c>
      <c r="BB12" s="463">
        <v>1461.4845582001115</v>
      </c>
      <c r="BC12" s="495">
        <v>1459.2073430509572</v>
      </c>
      <c r="BD12" s="463">
        <v>1377.8256783197826</v>
      </c>
      <c r="BE12" s="463">
        <v>1430.0144529248289</v>
      </c>
      <c r="BF12" s="463">
        <v>1354.2541034370774</v>
      </c>
      <c r="BG12" s="463">
        <v>1380.1809278549345</v>
      </c>
      <c r="BH12" s="463">
        <v>1478.540110839926</v>
      </c>
      <c r="BI12" s="463"/>
      <c r="BJ12" s="463"/>
      <c r="BK12" s="462"/>
      <c r="BL12" s="41"/>
      <c r="BM12" s="41"/>
      <c r="BN12" s="41"/>
      <c r="BO12" s="41"/>
    </row>
    <row r="13" spans="1:90">
      <c r="P13" s="741"/>
      <c r="Q13" s="443"/>
      <c r="R13" s="455"/>
      <c r="S13" s="2276" t="s">
        <v>286</v>
      </c>
      <c r="T13" s="2277"/>
      <c r="V13" s="1911"/>
      <c r="W13" s="65"/>
      <c r="X13" s="2272" t="s">
        <v>846</v>
      </c>
      <c r="Y13" s="2273"/>
      <c r="Z13" s="744"/>
      <c r="AA13" s="745"/>
      <c r="AB13" s="745"/>
      <c r="AC13" s="745"/>
      <c r="AD13" s="745"/>
      <c r="AE13" s="745"/>
      <c r="AF13" s="745"/>
      <c r="AG13" s="745"/>
      <c r="AH13" s="745"/>
      <c r="AI13" s="745"/>
      <c r="AJ13" s="745"/>
      <c r="AK13" s="745"/>
      <c r="AL13" s="745"/>
      <c r="AM13" s="745"/>
      <c r="AN13" s="745"/>
      <c r="AO13" s="745"/>
      <c r="AP13" s="745"/>
      <c r="AQ13" s="745"/>
      <c r="AR13" s="745"/>
      <c r="AS13" s="745"/>
      <c r="AT13" s="745"/>
      <c r="AU13" s="745"/>
      <c r="AV13" s="745"/>
      <c r="AW13" s="745"/>
      <c r="AX13" s="745"/>
      <c r="AY13" s="745"/>
      <c r="AZ13" s="745"/>
      <c r="BA13" s="746"/>
      <c r="BB13" s="745"/>
      <c r="BC13" s="746"/>
      <c r="BD13" s="745"/>
      <c r="BE13" s="745"/>
      <c r="BF13" s="745"/>
      <c r="BG13" s="745"/>
      <c r="BH13" s="745"/>
      <c r="BI13" s="745"/>
      <c r="BJ13" s="745"/>
      <c r="BK13" s="462"/>
      <c r="BL13" s="41"/>
      <c r="BM13" s="41"/>
      <c r="BN13" s="41"/>
      <c r="BO13" s="41"/>
    </row>
    <row r="14" spans="1:90">
      <c r="P14" s="741"/>
      <c r="Q14" s="443"/>
      <c r="R14" s="892" t="s">
        <v>597</v>
      </c>
      <c r="S14" s="479"/>
      <c r="T14" s="964"/>
      <c r="V14" s="1911"/>
      <c r="W14" s="1916" t="s">
        <v>169</v>
      </c>
      <c r="X14" s="1917"/>
      <c r="Y14" s="1918"/>
      <c r="Z14" s="483"/>
      <c r="AA14" s="480">
        <f>SUM(AA15,AA19)</f>
        <v>378210.6228736983</v>
      </c>
      <c r="AB14" s="480">
        <f t="shared" ref="AB14:AZ14" si="8">SUM(AB15,AB19)</f>
        <v>375678.94432509819</v>
      </c>
      <c r="AC14" s="480">
        <f t="shared" si="8"/>
        <v>370187.73217414034</v>
      </c>
      <c r="AD14" s="480">
        <f t="shared" si="8"/>
        <v>372067.13300100621</v>
      </c>
      <c r="AE14" s="480">
        <f t="shared" si="8"/>
        <v>378905.13913332182</v>
      </c>
      <c r="AF14" s="480">
        <f t="shared" si="8"/>
        <v>386034.85994918592</v>
      </c>
      <c r="AG14" s="480">
        <f t="shared" si="8"/>
        <v>391169.23936445662</v>
      </c>
      <c r="AH14" s="480">
        <f t="shared" si="8"/>
        <v>386581.06399160682</v>
      </c>
      <c r="AI14" s="480">
        <f t="shared" si="8"/>
        <v>362729.48155312438</v>
      </c>
      <c r="AJ14" s="480">
        <f t="shared" si="8"/>
        <v>367538.89369023743</v>
      </c>
      <c r="AK14" s="480">
        <f t="shared" si="8"/>
        <v>377614.13855366292</v>
      </c>
      <c r="AL14" s="480">
        <f t="shared" si="8"/>
        <v>371750.7442924981</v>
      </c>
      <c r="AM14" s="480">
        <f t="shared" si="8"/>
        <v>376883.65375390265</v>
      </c>
      <c r="AN14" s="480">
        <f t="shared" si="8"/>
        <v>376605.93045852944</v>
      </c>
      <c r="AO14" s="480">
        <f t="shared" si="8"/>
        <v>377331.83089076495</v>
      </c>
      <c r="AP14" s="480">
        <f t="shared" si="8"/>
        <v>366550.08039215178</v>
      </c>
      <c r="AQ14" s="480">
        <f t="shared" si="8"/>
        <v>363209.75043897668</v>
      </c>
      <c r="AR14" s="480">
        <f t="shared" si="8"/>
        <v>359647.37462503964</v>
      </c>
      <c r="AS14" s="480">
        <f t="shared" si="8"/>
        <v>328887.74051967898</v>
      </c>
      <c r="AT14" s="480">
        <f t="shared" si="8"/>
        <v>315103.07441485173</v>
      </c>
      <c r="AU14" s="480">
        <f t="shared" si="8"/>
        <v>329619.05547847442</v>
      </c>
      <c r="AV14" s="480">
        <f t="shared" si="8"/>
        <v>327294.63567696133</v>
      </c>
      <c r="AW14" s="480">
        <f t="shared" si="8"/>
        <v>325372.16148076724</v>
      </c>
      <c r="AX14" s="480">
        <f t="shared" si="8"/>
        <v>330131.64956215629</v>
      </c>
      <c r="AY14" s="480">
        <f t="shared" si="8"/>
        <v>320819.16099716199</v>
      </c>
      <c r="AZ14" s="480">
        <f t="shared" si="8"/>
        <v>312259.21132651629</v>
      </c>
      <c r="BA14" s="481">
        <f t="shared" ref="BA14:BF14" si="9">SUM(BA15,BA19)</f>
        <v>298513.04382054473</v>
      </c>
      <c r="BB14" s="480">
        <f t="shared" si="9"/>
        <v>293266.76614375319</v>
      </c>
      <c r="BC14" s="481">
        <f t="shared" si="9"/>
        <v>288494.01111586438</v>
      </c>
      <c r="BD14" s="480">
        <f t="shared" si="9"/>
        <v>281363.11926934664</v>
      </c>
      <c r="BE14" s="480">
        <f>SUM(BE15,BE19)</f>
        <v>255169.6842414097</v>
      </c>
      <c r="BF14" s="480">
        <f t="shared" si="9"/>
        <v>270426.08787965955</v>
      </c>
      <c r="BG14" s="480">
        <f>SUM(BG15,BG19)</f>
        <v>253450.81984202142</v>
      </c>
      <c r="BH14" s="480">
        <f t="shared" ref="BH14" si="10">SUM(BH15,BH19)</f>
        <v>244678.89520559023</v>
      </c>
      <c r="BI14" s="480"/>
      <c r="BJ14" s="480"/>
      <c r="BK14" s="451"/>
      <c r="BL14" s="41"/>
      <c r="BM14" s="743"/>
      <c r="BN14" s="41"/>
      <c r="BO14" s="41"/>
    </row>
    <row r="15" spans="1:90">
      <c r="P15" s="747"/>
      <c r="Q15" s="443"/>
      <c r="R15" s="485"/>
      <c r="S15" s="2274" t="s">
        <v>37</v>
      </c>
      <c r="T15" s="2275"/>
      <c r="V15" s="1911"/>
      <c r="W15" s="1919"/>
      <c r="X15" s="2270" t="s">
        <v>170</v>
      </c>
      <c r="Y15" s="2271"/>
      <c r="Z15" s="483"/>
      <c r="AA15" s="748">
        <v>30299.541902427336</v>
      </c>
      <c r="AB15" s="748">
        <v>30283.170526838232</v>
      </c>
      <c r="AC15" s="748">
        <v>30389.021258149856</v>
      </c>
      <c r="AD15" s="748">
        <v>30025.274884624065</v>
      </c>
      <c r="AE15" s="748">
        <v>28997.688365430007</v>
      </c>
      <c r="AF15" s="748">
        <v>28766.66366011024</v>
      </c>
      <c r="AG15" s="748">
        <v>29188.235845004605</v>
      </c>
      <c r="AH15" s="748">
        <v>28514.96673033859</v>
      </c>
      <c r="AI15" s="748">
        <v>28087.892324193617</v>
      </c>
      <c r="AJ15" s="748">
        <v>27255.91527986704</v>
      </c>
      <c r="AK15" s="748">
        <v>26747.013752928466</v>
      </c>
      <c r="AL15" s="748">
        <v>27360.851255557696</v>
      </c>
      <c r="AM15" s="748">
        <v>26227.411152839588</v>
      </c>
      <c r="AN15" s="748">
        <v>25811.910403856651</v>
      </c>
      <c r="AO15" s="748">
        <v>26049.217820566169</v>
      </c>
      <c r="AP15" s="748">
        <v>25130.054405774586</v>
      </c>
      <c r="AQ15" s="748">
        <v>23932.551436145226</v>
      </c>
      <c r="AR15" s="748">
        <v>23560.690676807535</v>
      </c>
      <c r="AS15" s="748">
        <v>19909.281365123305</v>
      </c>
      <c r="AT15" s="748">
        <v>23346.476413898799</v>
      </c>
      <c r="AU15" s="748">
        <v>22305.767320077997</v>
      </c>
      <c r="AV15" s="748">
        <v>22553.445908062808</v>
      </c>
      <c r="AW15" s="748">
        <v>22235.867496684103</v>
      </c>
      <c r="AX15" s="748">
        <v>19895.597582327457</v>
      </c>
      <c r="AY15" s="748">
        <v>19747.878356571404</v>
      </c>
      <c r="AZ15" s="748">
        <v>22015.494548415099</v>
      </c>
      <c r="BA15" s="748">
        <v>23292.880768598814</v>
      </c>
      <c r="BB15" s="748">
        <v>22439.201554155352</v>
      </c>
      <c r="BC15" s="749">
        <v>21060.131345508587</v>
      </c>
      <c r="BD15" s="748">
        <v>22493.06236898325</v>
      </c>
      <c r="BE15" s="748">
        <v>23992.018595947811</v>
      </c>
      <c r="BF15" s="748">
        <v>22321.30542530445</v>
      </c>
      <c r="BG15" s="748">
        <v>21952.101533487526</v>
      </c>
      <c r="BH15" s="748">
        <v>22030.777541159776</v>
      </c>
      <c r="BI15" s="748"/>
      <c r="BJ15" s="748"/>
      <c r="BK15" s="451"/>
      <c r="BL15" s="41"/>
      <c r="BM15" s="750"/>
      <c r="BN15" s="743"/>
      <c r="BO15" s="41"/>
    </row>
    <row r="16" spans="1:90">
      <c r="B16" s="28"/>
      <c r="C16" s="28"/>
      <c r="D16" s="28"/>
      <c r="E16" s="28"/>
      <c r="F16" s="28"/>
      <c r="G16" s="28"/>
      <c r="H16" s="28"/>
      <c r="I16" s="28"/>
      <c r="J16" s="28"/>
      <c r="K16" s="28"/>
      <c r="L16" s="28"/>
      <c r="M16" s="28"/>
      <c r="N16" s="28"/>
      <c r="O16" s="28"/>
      <c r="P16" s="741"/>
      <c r="Q16" s="443"/>
      <c r="R16" s="485"/>
      <c r="S16" s="485"/>
      <c r="T16" s="965" t="s">
        <v>38</v>
      </c>
      <c r="V16" s="1911"/>
      <c r="W16" s="1919"/>
      <c r="X16" s="1919"/>
      <c r="Y16" s="1920" t="s">
        <v>1100</v>
      </c>
      <c r="Z16" s="535"/>
      <c r="AA16" s="463">
        <v>20942.211501134116</v>
      </c>
      <c r="AB16" s="463">
        <v>21478.137269790641</v>
      </c>
      <c r="AC16" s="463">
        <v>21559.915105017892</v>
      </c>
      <c r="AD16" s="463">
        <v>21033.578917001578</v>
      </c>
      <c r="AE16" s="463">
        <v>19953.01359266954</v>
      </c>
      <c r="AF16" s="463">
        <v>19723.081686608406</v>
      </c>
      <c r="AG16" s="463">
        <v>20554.56005702716</v>
      </c>
      <c r="AH16" s="463">
        <v>20327.612128044097</v>
      </c>
      <c r="AI16" s="463">
        <v>20282.918936612878</v>
      </c>
      <c r="AJ16" s="463">
        <v>19803.924245236383</v>
      </c>
      <c r="AK16" s="463">
        <v>19852.970399471924</v>
      </c>
      <c r="AL16" s="463">
        <v>20682.672104573747</v>
      </c>
      <c r="AM16" s="463">
        <v>19941.305086319589</v>
      </c>
      <c r="AN16" s="463">
        <v>19908.059283970957</v>
      </c>
      <c r="AO16" s="463">
        <v>20237.911675092681</v>
      </c>
      <c r="AP16" s="463">
        <v>19675.705293007974</v>
      </c>
      <c r="AQ16" s="463">
        <v>18612.676711711829</v>
      </c>
      <c r="AR16" s="463">
        <v>18704.156517569976</v>
      </c>
      <c r="AS16" s="463">
        <v>16018.988565349166</v>
      </c>
      <c r="AT16" s="463">
        <v>19156.905949006967</v>
      </c>
      <c r="AU16" s="463">
        <v>17799.68932324753</v>
      </c>
      <c r="AV16" s="463">
        <v>16505.256705706703</v>
      </c>
      <c r="AW16" s="463">
        <v>16186.417459524506</v>
      </c>
      <c r="AX16" s="463">
        <v>14772.161195506153</v>
      </c>
      <c r="AY16" s="463">
        <v>14725.14488720991</v>
      </c>
      <c r="AZ16" s="491">
        <v>16710.855623206084</v>
      </c>
      <c r="BA16" s="495">
        <v>17879.814001388313</v>
      </c>
      <c r="BB16" s="463">
        <v>16879.16152786668</v>
      </c>
      <c r="BC16" s="495">
        <v>15634.557271540745</v>
      </c>
      <c r="BD16" s="463">
        <v>17565.992458092536</v>
      </c>
      <c r="BE16" s="463">
        <v>18526.034733972181</v>
      </c>
      <c r="BF16" s="463">
        <v>16417.265093446611</v>
      </c>
      <c r="BG16" s="463">
        <v>16633.548838301882</v>
      </c>
      <c r="BH16" s="463">
        <v>16745.434940931369</v>
      </c>
      <c r="BI16" s="463"/>
      <c r="BJ16" s="463"/>
      <c r="BK16" s="462"/>
      <c r="BL16" s="41"/>
      <c r="BM16" s="41"/>
      <c r="BN16" s="41"/>
      <c r="BO16" s="41"/>
    </row>
    <row r="17" spans="2:67">
      <c r="B17" s="28"/>
      <c r="C17" s="28"/>
      <c r="D17" s="28"/>
      <c r="E17" s="28"/>
      <c r="F17" s="28"/>
      <c r="G17" s="28"/>
      <c r="H17" s="28"/>
      <c r="I17" s="28"/>
      <c r="J17" s="28"/>
      <c r="K17" s="28"/>
      <c r="L17" s="28"/>
      <c r="M17" s="28"/>
      <c r="N17" s="28"/>
      <c r="O17" s="28"/>
      <c r="P17" s="741"/>
      <c r="Q17" s="443"/>
      <c r="R17" s="485"/>
      <c r="S17" s="485"/>
      <c r="T17" s="954" t="s">
        <v>39</v>
      </c>
      <c r="V17" s="1911"/>
      <c r="W17" s="1919"/>
      <c r="X17" s="1919"/>
      <c r="Y17" s="1913" t="s">
        <v>385</v>
      </c>
      <c r="Z17" s="535"/>
      <c r="AA17" s="463">
        <v>3648.2596950794346</v>
      </c>
      <c r="AB17" s="463">
        <v>3257.5198739582679</v>
      </c>
      <c r="AC17" s="463">
        <v>3152.7315471518077</v>
      </c>
      <c r="AD17" s="463">
        <v>3069.6788503280764</v>
      </c>
      <c r="AE17" s="463">
        <v>2999.0619751392583</v>
      </c>
      <c r="AF17" s="463">
        <v>2816.6091007960158</v>
      </c>
      <c r="AG17" s="463">
        <v>2714.939833521325</v>
      </c>
      <c r="AH17" s="463">
        <v>2571.8027689220644</v>
      </c>
      <c r="AI17" s="463">
        <v>2430.8442259976146</v>
      </c>
      <c r="AJ17" s="463">
        <v>2291.1941916113597</v>
      </c>
      <c r="AK17" s="463">
        <v>2132.6817210556019</v>
      </c>
      <c r="AL17" s="463">
        <v>2033.2035290738393</v>
      </c>
      <c r="AM17" s="463">
        <v>1900.0547928814644</v>
      </c>
      <c r="AN17" s="463">
        <v>1776.219745430401</v>
      </c>
      <c r="AO17" s="463">
        <v>1765.9492625347279</v>
      </c>
      <c r="AP17" s="463">
        <v>1652.2637585108328</v>
      </c>
      <c r="AQ17" s="463">
        <v>1479.4840165205881</v>
      </c>
      <c r="AR17" s="463">
        <v>1226.2525480444826</v>
      </c>
      <c r="AS17" s="463">
        <v>1071.2589246488474</v>
      </c>
      <c r="AT17" s="463">
        <v>1122.3823310516816</v>
      </c>
      <c r="AU17" s="463">
        <v>1117.2701399633659</v>
      </c>
      <c r="AV17" s="463">
        <v>1272.0185503072407</v>
      </c>
      <c r="AW17" s="463">
        <v>1255.3670798741337</v>
      </c>
      <c r="AX17" s="463">
        <v>1059.5408724406936</v>
      </c>
      <c r="AY17" s="463">
        <v>1040.5408443042427</v>
      </c>
      <c r="AZ17" s="463">
        <v>960.26948394401802</v>
      </c>
      <c r="BA17" s="495">
        <v>887.22200204490264</v>
      </c>
      <c r="BB17" s="463">
        <v>852.62298334588411</v>
      </c>
      <c r="BC17" s="495">
        <v>836.70278347501949</v>
      </c>
      <c r="BD17" s="463">
        <v>842.22266920085087</v>
      </c>
      <c r="BE17" s="463">
        <v>833.73425237475453</v>
      </c>
      <c r="BF17" s="463">
        <v>801.69085427526124</v>
      </c>
      <c r="BG17" s="463">
        <v>832.08944620967623</v>
      </c>
      <c r="BH17" s="463">
        <v>814.18449594543802</v>
      </c>
      <c r="BI17" s="463"/>
      <c r="BJ17" s="463"/>
      <c r="BK17" s="462"/>
      <c r="BL17" s="41"/>
      <c r="BM17" s="41"/>
      <c r="BN17" s="41"/>
      <c r="BO17" s="41"/>
    </row>
    <row r="18" spans="2:67">
      <c r="B18" s="28"/>
      <c r="C18" s="28"/>
      <c r="D18" s="28"/>
      <c r="E18" s="28"/>
      <c r="F18" s="28"/>
      <c r="G18" s="28"/>
      <c r="H18" s="28"/>
      <c r="I18" s="28"/>
      <c r="J18" s="28"/>
      <c r="K18" s="28"/>
      <c r="L18" s="28"/>
      <c r="M18" s="28"/>
      <c r="N18" s="28"/>
      <c r="O18" s="28"/>
      <c r="P18" s="741"/>
      <c r="Q18" s="443"/>
      <c r="R18" s="485"/>
      <c r="S18" s="485"/>
      <c r="T18" s="953" t="s">
        <v>40</v>
      </c>
      <c r="V18" s="1911"/>
      <c r="W18" s="1919"/>
      <c r="X18" s="1919"/>
      <c r="Y18" s="1921" t="s">
        <v>386</v>
      </c>
      <c r="Z18" s="535"/>
      <c r="AA18" s="463">
        <v>5709.0707062137908</v>
      </c>
      <c r="AB18" s="463">
        <v>5547.5133830893237</v>
      </c>
      <c r="AC18" s="463">
        <v>5676.374605980156</v>
      </c>
      <c r="AD18" s="463">
        <v>5922.0171172944165</v>
      </c>
      <c r="AE18" s="463">
        <v>6045.6127976212156</v>
      </c>
      <c r="AF18" s="463">
        <v>6226.9728727058255</v>
      </c>
      <c r="AG18" s="463">
        <v>5918.7359544561241</v>
      </c>
      <c r="AH18" s="463">
        <v>5615.551833372424</v>
      </c>
      <c r="AI18" s="463">
        <v>5374.1291615831242</v>
      </c>
      <c r="AJ18" s="463">
        <v>5160.7968430193032</v>
      </c>
      <c r="AK18" s="463">
        <v>4761.3616324009354</v>
      </c>
      <c r="AL18" s="463">
        <v>4644.9756219101155</v>
      </c>
      <c r="AM18" s="463">
        <v>4386.0512736385372</v>
      </c>
      <c r="AN18" s="463">
        <v>4127.6313744552981</v>
      </c>
      <c r="AO18" s="463">
        <v>4045.3568829387623</v>
      </c>
      <c r="AP18" s="463">
        <v>3802.0853542557734</v>
      </c>
      <c r="AQ18" s="463">
        <v>3840.390707912813</v>
      </c>
      <c r="AR18" s="463">
        <v>3630.2816111930788</v>
      </c>
      <c r="AS18" s="463">
        <v>2819.0338751252934</v>
      </c>
      <c r="AT18" s="463">
        <v>3067.1881338401477</v>
      </c>
      <c r="AU18" s="463">
        <v>3388.8078568670967</v>
      </c>
      <c r="AV18" s="463">
        <v>4776.1706520488578</v>
      </c>
      <c r="AW18" s="463">
        <v>4794.0829572854673</v>
      </c>
      <c r="AX18" s="463">
        <v>4063.8955143806129</v>
      </c>
      <c r="AY18" s="463">
        <v>3982.1926250572528</v>
      </c>
      <c r="AZ18" s="463">
        <v>4344.3694412649911</v>
      </c>
      <c r="BA18" s="495">
        <v>4525.8447651656033</v>
      </c>
      <c r="BB18" s="463">
        <v>4707.4170429427832</v>
      </c>
      <c r="BC18" s="495">
        <v>4588.8712904928279</v>
      </c>
      <c r="BD18" s="463">
        <v>4084.8472416898539</v>
      </c>
      <c r="BE18" s="463">
        <v>4632.249609600879</v>
      </c>
      <c r="BF18" s="463">
        <v>5102.3494775825784</v>
      </c>
      <c r="BG18" s="463">
        <v>4486.4632489759706</v>
      </c>
      <c r="BH18" s="463">
        <v>4471.1581042829666</v>
      </c>
      <c r="BI18" s="463"/>
      <c r="BJ18" s="463"/>
      <c r="BK18" s="462"/>
      <c r="BL18" s="41"/>
      <c r="BM18" s="41"/>
      <c r="BN18" s="41"/>
      <c r="BO18" s="41"/>
    </row>
    <row r="19" spans="2:67">
      <c r="P19" s="747"/>
      <c r="Q19" s="443"/>
      <c r="R19" s="485"/>
      <c r="S19" s="2274" t="s">
        <v>41</v>
      </c>
      <c r="T19" s="2275"/>
      <c r="V19" s="1911"/>
      <c r="W19" s="1919"/>
      <c r="X19" s="1916" t="s">
        <v>171</v>
      </c>
      <c r="Y19" s="1922"/>
      <c r="Z19" s="935"/>
      <c r="AA19" s="480">
        <f>SUM(AA20:AA28)</f>
        <v>347911.08097127097</v>
      </c>
      <c r="AB19" s="480">
        <f t="shared" ref="AB19:AZ19" si="11">SUM(AB20:AB28)</f>
        <v>345395.77379825996</v>
      </c>
      <c r="AC19" s="480">
        <f t="shared" si="11"/>
        <v>339798.71091599046</v>
      </c>
      <c r="AD19" s="480">
        <f t="shared" si="11"/>
        <v>342041.85811638215</v>
      </c>
      <c r="AE19" s="480">
        <f t="shared" si="11"/>
        <v>349907.45076789183</v>
      </c>
      <c r="AF19" s="480">
        <f t="shared" si="11"/>
        <v>357268.19628907565</v>
      </c>
      <c r="AG19" s="480">
        <f t="shared" si="11"/>
        <v>361981.003519452</v>
      </c>
      <c r="AH19" s="480">
        <f t="shared" si="11"/>
        <v>358066.09726126824</v>
      </c>
      <c r="AI19" s="480">
        <f t="shared" si="11"/>
        <v>334641.58922893077</v>
      </c>
      <c r="AJ19" s="480">
        <f t="shared" si="11"/>
        <v>340282.97841037042</v>
      </c>
      <c r="AK19" s="480">
        <f t="shared" si="11"/>
        <v>350867.12480073445</v>
      </c>
      <c r="AL19" s="480">
        <f t="shared" si="11"/>
        <v>344389.89303694043</v>
      </c>
      <c r="AM19" s="480">
        <f t="shared" si="11"/>
        <v>350656.24260106304</v>
      </c>
      <c r="AN19" s="480">
        <f t="shared" si="11"/>
        <v>350794.02005467279</v>
      </c>
      <c r="AO19" s="480">
        <f t="shared" si="11"/>
        <v>351282.6130701988</v>
      </c>
      <c r="AP19" s="480">
        <f t="shared" si="11"/>
        <v>341420.02598637721</v>
      </c>
      <c r="AQ19" s="480">
        <f t="shared" si="11"/>
        <v>339277.19900283148</v>
      </c>
      <c r="AR19" s="480">
        <f t="shared" si="11"/>
        <v>336086.68394823209</v>
      </c>
      <c r="AS19" s="480">
        <f t="shared" si="11"/>
        <v>308978.45915455569</v>
      </c>
      <c r="AT19" s="480">
        <f t="shared" si="11"/>
        <v>291756.59800095292</v>
      </c>
      <c r="AU19" s="480">
        <f t="shared" si="11"/>
        <v>307313.28815839643</v>
      </c>
      <c r="AV19" s="480">
        <f t="shared" si="11"/>
        <v>304741.18976889853</v>
      </c>
      <c r="AW19" s="480">
        <f t="shared" si="11"/>
        <v>303136.29398408317</v>
      </c>
      <c r="AX19" s="480">
        <f t="shared" si="11"/>
        <v>310236.05197982886</v>
      </c>
      <c r="AY19" s="480">
        <f t="shared" si="11"/>
        <v>301071.28264059057</v>
      </c>
      <c r="AZ19" s="480">
        <f t="shared" si="11"/>
        <v>290243.71677810117</v>
      </c>
      <c r="BA19" s="481">
        <f t="shared" ref="BA19:BF19" si="12">SUM(BA20:BA28)</f>
        <v>275220.16305194591</v>
      </c>
      <c r="BB19" s="480">
        <f t="shared" si="12"/>
        <v>270827.56458959787</v>
      </c>
      <c r="BC19" s="481">
        <f t="shared" si="12"/>
        <v>267433.87977035582</v>
      </c>
      <c r="BD19" s="480">
        <f t="shared" si="12"/>
        <v>258870.05690036339</v>
      </c>
      <c r="BE19" s="480">
        <f t="shared" si="12"/>
        <v>231177.66564546191</v>
      </c>
      <c r="BF19" s="480">
        <f t="shared" si="12"/>
        <v>248104.7824543551</v>
      </c>
      <c r="BG19" s="480">
        <f t="shared" ref="BG19:BH19" si="13">SUM(BG20:BG28)</f>
        <v>231498.71830853389</v>
      </c>
      <c r="BH19" s="480">
        <f t="shared" si="13"/>
        <v>222648.11766443047</v>
      </c>
      <c r="BI19" s="480"/>
      <c r="BJ19" s="480"/>
      <c r="BK19" s="451"/>
      <c r="BL19" s="41"/>
      <c r="BM19" s="41"/>
      <c r="BN19" s="41"/>
      <c r="BO19" s="41"/>
    </row>
    <row r="20" spans="2:67">
      <c r="P20" s="741"/>
      <c r="Q20" s="443"/>
      <c r="R20" s="485"/>
      <c r="S20" s="751"/>
      <c r="T20" s="965" t="s">
        <v>515</v>
      </c>
      <c r="V20" s="1911"/>
      <c r="W20" s="1919"/>
      <c r="X20" s="1919"/>
      <c r="Y20" s="1923" t="s">
        <v>172</v>
      </c>
      <c r="Z20" s="936"/>
      <c r="AA20" s="491">
        <v>7649.463950571133</v>
      </c>
      <c r="AB20" s="491">
        <v>8081.9147429120358</v>
      </c>
      <c r="AC20" s="491">
        <v>8580.2053924281554</v>
      </c>
      <c r="AD20" s="491">
        <v>9077.3937114178007</v>
      </c>
      <c r="AE20" s="491">
        <v>9300.0156434634664</v>
      </c>
      <c r="AF20" s="491">
        <v>10133.338639092754</v>
      </c>
      <c r="AG20" s="491">
        <v>9958.0676115532879</v>
      </c>
      <c r="AH20" s="491">
        <v>10343.983597480576</v>
      </c>
      <c r="AI20" s="491">
        <v>11096.618290111208</v>
      </c>
      <c r="AJ20" s="491">
        <v>11557.46158346586</v>
      </c>
      <c r="AK20" s="491">
        <v>11468.170877825398</v>
      </c>
      <c r="AL20" s="491">
        <v>11881.373938242064</v>
      </c>
      <c r="AM20" s="491">
        <v>12342.889451474906</v>
      </c>
      <c r="AN20" s="491">
        <v>11996.987759677024</v>
      </c>
      <c r="AO20" s="491">
        <v>12413.950485520076</v>
      </c>
      <c r="AP20" s="491">
        <v>12169.084183944615</v>
      </c>
      <c r="AQ20" s="491">
        <v>11848.655000450075</v>
      </c>
      <c r="AR20" s="491">
        <v>10808.137458502115</v>
      </c>
      <c r="AS20" s="491">
        <v>10004.132862373179</v>
      </c>
      <c r="AT20" s="491">
        <v>9861.9915575612631</v>
      </c>
      <c r="AU20" s="491">
        <v>9821.3118884839751</v>
      </c>
      <c r="AV20" s="491">
        <v>10787.173865877274</v>
      </c>
      <c r="AW20" s="491">
        <v>10530.058354294186</v>
      </c>
      <c r="AX20" s="491">
        <v>9809.0461608905243</v>
      </c>
      <c r="AY20" s="491">
        <v>9526.06848800839</v>
      </c>
      <c r="AZ20" s="491">
        <v>8459.4465156687838</v>
      </c>
      <c r="BA20" s="492">
        <v>8416.494405553316</v>
      </c>
      <c r="BB20" s="491">
        <v>7919.4626778872225</v>
      </c>
      <c r="BC20" s="492">
        <v>8736.9336585095953</v>
      </c>
      <c r="BD20" s="491">
        <v>7657.6994635518349</v>
      </c>
      <c r="BE20" s="491">
        <v>7864.4519586239076</v>
      </c>
      <c r="BF20" s="491">
        <v>8080.1392158718463</v>
      </c>
      <c r="BG20" s="491">
        <v>7660.0852690449865</v>
      </c>
      <c r="BH20" s="491">
        <v>7129.3233528643104</v>
      </c>
      <c r="BI20" s="491"/>
      <c r="BJ20" s="491"/>
      <c r="BK20" s="462"/>
      <c r="BL20" s="41"/>
      <c r="BM20" s="41"/>
      <c r="BN20" s="41"/>
      <c r="BO20" s="41"/>
    </row>
    <row r="21" spans="2:67">
      <c r="P21" s="741"/>
      <c r="Q21" s="443"/>
      <c r="R21" s="485"/>
      <c r="S21" s="485"/>
      <c r="T21" s="953" t="s">
        <v>88</v>
      </c>
      <c r="V21" s="1911"/>
      <c r="W21" s="1919"/>
      <c r="X21" s="1919"/>
      <c r="Y21" s="1924" t="s">
        <v>173</v>
      </c>
      <c r="Z21" s="937"/>
      <c r="AA21" s="463">
        <v>15932.291789626499</v>
      </c>
      <c r="AB21" s="463">
        <v>15236.882991023911</v>
      </c>
      <c r="AC21" s="463">
        <v>15154.928640617709</v>
      </c>
      <c r="AD21" s="463">
        <v>14836.361919218094</v>
      </c>
      <c r="AE21" s="463">
        <v>14755.418666305937</v>
      </c>
      <c r="AF21" s="463">
        <v>14730.788654002838</v>
      </c>
      <c r="AG21" s="463">
        <v>14387.834805153745</v>
      </c>
      <c r="AH21" s="463">
        <v>14504.796050234654</v>
      </c>
      <c r="AI21" s="463">
        <v>14635.59727464708</v>
      </c>
      <c r="AJ21" s="463">
        <v>13853.959567766829</v>
      </c>
      <c r="AK21" s="463">
        <v>12947.42216136455</v>
      </c>
      <c r="AL21" s="463">
        <v>12665.566454609841</v>
      </c>
      <c r="AM21" s="463">
        <v>12490.092132799418</v>
      </c>
      <c r="AN21" s="463">
        <v>12328.553613478714</v>
      </c>
      <c r="AO21" s="463">
        <v>11626.269358340895</v>
      </c>
      <c r="AP21" s="463">
        <v>9661.5943031869538</v>
      </c>
      <c r="AQ21" s="463">
        <v>8847.5096605284598</v>
      </c>
      <c r="AR21" s="463">
        <v>7909.0002090322432</v>
      </c>
      <c r="AS21" s="463">
        <v>6778.8756163126345</v>
      </c>
      <c r="AT21" s="463">
        <v>6435.2619785017632</v>
      </c>
      <c r="AU21" s="463">
        <v>6992.7390846098879</v>
      </c>
      <c r="AV21" s="463">
        <v>6438.5593065422336</v>
      </c>
      <c r="AW21" s="463">
        <v>5935.8554528769255</v>
      </c>
      <c r="AX21" s="463">
        <v>6745.0362125058582</v>
      </c>
      <c r="AY21" s="463">
        <v>6526.462919329073</v>
      </c>
      <c r="AZ21" s="463">
        <v>6683.713118407306</v>
      </c>
      <c r="BA21" s="495">
        <v>5975.3303690175908</v>
      </c>
      <c r="BB21" s="463">
        <v>5870.9190695940297</v>
      </c>
      <c r="BC21" s="495">
        <v>5594.9173544865625</v>
      </c>
      <c r="BD21" s="463">
        <v>5252.3318775629359</v>
      </c>
      <c r="BE21" s="463">
        <v>4970.3373483388405</v>
      </c>
      <c r="BF21" s="463">
        <v>5522.9535522640235</v>
      </c>
      <c r="BG21" s="463">
        <v>5514.5690536187731</v>
      </c>
      <c r="BH21" s="463">
        <v>4569.7500373864113</v>
      </c>
      <c r="BI21" s="463"/>
      <c r="BJ21" s="463"/>
      <c r="BK21" s="462"/>
      <c r="BL21" s="41"/>
      <c r="BM21" s="41"/>
      <c r="BN21" s="41"/>
      <c r="BO21" s="41"/>
    </row>
    <row r="22" spans="2:67">
      <c r="P22" s="741"/>
      <c r="Q22" s="443"/>
      <c r="R22" s="485"/>
      <c r="S22" s="485"/>
      <c r="T22" s="953" t="s">
        <v>383</v>
      </c>
      <c r="V22" s="1911"/>
      <c r="W22" s="1919"/>
      <c r="X22" s="1919"/>
      <c r="Y22" s="1924" t="s">
        <v>174</v>
      </c>
      <c r="Z22" s="937"/>
      <c r="AA22" s="463">
        <v>26495.608815196632</v>
      </c>
      <c r="AB22" s="463">
        <v>26887.561959374907</v>
      </c>
      <c r="AC22" s="463">
        <v>26691.351660746917</v>
      </c>
      <c r="AD22" s="463">
        <v>27497.380461556204</v>
      </c>
      <c r="AE22" s="463">
        <v>28748.737352909309</v>
      </c>
      <c r="AF22" s="463">
        <v>30613.755246896086</v>
      </c>
      <c r="AG22" s="463">
        <v>30606.896533381689</v>
      </c>
      <c r="AH22" s="463">
        <v>30487.509296276745</v>
      </c>
      <c r="AI22" s="463">
        <v>29571.096801559932</v>
      </c>
      <c r="AJ22" s="463">
        <v>30024.124402598194</v>
      </c>
      <c r="AK22" s="463">
        <v>30763.81528108599</v>
      </c>
      <c r="AL22" s="463">
        <v>30226.849166078471</v>
      </c>
      <c r="AM22" s="463">
        <v>29832.238725555173</v>
      </c>
      <c r="AN22" s="463">
        <v>29428.555220619037</v>
      </c>
      <c r="AO22" s="463">
        <v>29409.337891677475</v>
      </c>
      <c r="AP22" s="463">
        <v>27932.838204885269</v>
      </c>
      <c r="AQ22" s="463">
        <v>25981.588243703904</v>
      </c>
      <c r="AR22" s="463">
        <v>24615.662045769132</v>
      </c>
      <c r="AS22" s="463">
        <v>22738.928987050531</v>
      </c>
      <c r="AT22" s="463">
        <v>21192.925633169463</v>
      </c>
      <c r="AU22" s="463">
        <v>20278.219299784309</v>
      </c>
      <c r="AV22" s="463">
        <v>20783.041020565441</v>
      </c>
      <c r="AW22" s="463">
        <v>21298.379459590426</v>
      </c>
      <c r="AX22" s="463">
        <v>21256.346403411182</v>
      </c>
      <c r="AY22" s="463">
        <v>20247.253103953466</v>
      </c>
      <c r="AZ22" s="463">
        <v>20718.994649085318</v>
      </c>
      <c r="BA22" s="495">
        <v>18248.927322852294</v>
      </c>
      <c r="BB22" s="463">
        <v>17895.355438870843</v>
      </c>
      <c r="BC22" s="495">
        <v>17573.660838131309</v>
      </c>
      <c r="BD22" s="463">
        <v>16415.668263030544</v>
      </c>
      <c r="BE22" s="463">
        <v>15248.899138459146</v>
      </c>
      <c r="BF22" s="463">
        <v>15086.501072760324</v>
      </c>
      <c r="BG22" s="463">
        <v>13095.69484818578</v>
      </c>
      <c r="BH22" s="463">
        <v>12657.090689520839</v>
      </c>
      <c r="BI22" s="463"/>
      <c r="BJ22" s="463"/>
      <c r="BK22" s="462"/>
      <c r="BL22" s="41"/>
      <c r="BM22" s="41"/>
      <c r="BN22" s="41"/>
      <c r="BO22" s="41"/>
    </row>
    <row r="23" spans="2:67">
      <c r="P23" s="741"/>
      <c r="Q23" s="443"/>
      <c r="R23" s="485"/>
      <c r="S23" s="485"/>
      <c r="T23" s="953" t="s">
        <v>516</v>
      </c>
      <c r="V23" s="1911"/>
      <c r="W23" s="1919"/>
      <c r="X23" s="1919"/>
      <c r="Y23" s="977" t="s">
        <v>379</v>
      </c>
      <c r="Z23" s="937"/>
      <c r="AA23" s="463">
        <v>69685.639599186223</v>
      </c>
      <c r="AB23" s="463">
        <v>71124.095959887622</v>
      </c>
      <c r="AC23" s="463">
        <v>71656.728697603161</v>
      </c>
      <c r="AD23" s="463">
        <v>73176.180573869875</v>
      </c>
      <c r="AE23" s="463">
        <v>76176.225327533437</v>
      </c>
      <c r="AF23" s="463">
        <v>78008.305101715116</v>
      </c>
      <c r="AG23" s="463">
        <v>80946.23295073284</v>
      </c>
      <c r="AH23" s="463">
        <v>79768.863571096386</v>
      </c>
      <c r="AI23" s="463">
        <v>70576.568628050198</v>
      </c>
      <c r="AJ23" s="463">
        <v>71909.367268010479</v>
      </c>
      <c r="AK23" s="463">
        <v>76155.126225213724</v>
      </c>
      <c r="AL23" s="463">
        <v>74135.406919500878</v>
      </c>
      <c r="AM23" s="463">
        <v>74346.383587093093</v>
      </c>
      <c r="AN23" s="463">
        <v>74981.661982586433</v>
      </c>
      <c r="AO23" s="463">
        <v>77166.123972106827</v>
      </c>
      <c r="AP23" s="463">
        <v>75884.998236136467</v>
      </c>
      <c r="AQ23" s="463">
        <v>75439.808193701974</v>
      </c>
      <c r="AR23" s="463">
        <v>74807.888428326172</v>
      </c>
      <c r="AS23" s="463">
        <v>70977.776402050979</v>
      </c>
      <c r="AT23" s="463">
        <v>70000.215461244617</v>
      </c>
      <c r="AU23" s="463">
        <v>70207.20639505898</v>
      </c>
      <c r="AV23" s="463">
        <v>69342.077772780962</v>
      </c>
      <c r="AW23" s="463">
        <v>66179.229304486769</v>
      </c>
      <c r="AX23" s="463">
        <v>68246.979980097938</v>
      </c>
      <c r="AY23" s="463">
        <v>64943.384766168914</v>
      </c>
      <c r="AZ23" s="463">
        <v>63022.371540901288</v>
      </c>
      <c r="BA23" s="495">
        <v>58561.092802665815</v>
      </c>
      <c r="BB23" s="463">
        <v>58950.923796744217</v>
      </c>
      <c r="BC23" s="495">
        <v>58117.446121121102</v>
      </c>
      <c r="BD23" s="463">
        <v>56693.354718189737</v>
      </c>
      <c r="BE23" s="463">
        <v>53475.868407285576</v>
      </c>
      <c r="BF23" s="463">
        <v>57268.924971159053</v>
      </c>
      <c r="BG23" s="463">
        <v>56113.239491612541</v>
      </c>
      <c r="BH23" s="463">
        <v>52595.076693336479</v>
      </c>
      <c r="BI23" s="463"/>
      <c r="BJ23" s="463"/>
      <c r="BK23" s="462"/>
      <c r="BL23" s="41"/>
      <c r="BM23" s="41"/>
      <c r="BN23" s="41"/>
      <c r="BO23" s="41"/>
    </row>
    <row r="24" spans="2:67">
      <c r="P24" s="741"/>
      <c r="Q24" s="443"/>
      <c r="R24" s="485"/>
      <c r="S24" s="485"/>
      <c r="T24" s="953" t="s">
        <v>518</v>
      </c>
      <c r="V24" s="1911"/>
      <c r="W24" s="1919"/>
      <c r="X24" s="1919"/>
      <c r="Y24" s="977" t="s">
        <v>850</v>
      </c>
      <c r="Z24" s="937"/>
      <c r="AA24" s="463">
        <v>43437.322469349725</v>
      </c>
      <c r="AB24" s="463">
        <v>43972.692092922043</v>
      </c>
      <c r="AC24" s="463">
        <v>44401.004427939282</v>
      </c>
      <c r="AD24" s="463">
        <v>44916.768571918794</v>
      </c>
      <c r="AE24" s="463">
        <v>45587.84346578749</v>
      </c>
      <c r="AF24" s="463">
        <v>45968.860114434952</v>
      </c>
      <c r="AG24" s="463">
        <v>45853.18447549596</v>
      </c>
      <c r="AH24" s="463">
        <v>44836.718540327158</v>
      </c>
      <c r="AI24" s="463">
        <v>40014.350211220633</v>
      </c>
      <c r="AJ24" s="463">
        <v>39573.905959596079</v>
      </c>
      <c r="AK24" s="463">
        <v>39221.042786830716</v>
      </c>
      <c r="AL24" s="463">
        <v>37932.148639986852</v>
      </c>
      <c r="AM24" s="463">
        <v>37493.945734582543</v>
      </c>
      <c r="AN24" s="463">
        <v>37379.930647582551</v>
      </c>
      <c r="AO24" s="463">
        <v>35408.66117096768</v>
      </c>
      <c r="AP24" s="463">
        <v>34354.834620757472</v>
      </c>
      <c r="AQ24" s="463">
        <v>34344.339729575477</v>
      </c>
      <c r="AR24" s="463">
        <v>33171.305092851457</v>
      </c>
      <c r="AS24" s="463">
        <v>31427.54420821961</v>
      </c>
      <c r="AT24" s="463">
        <v>27866.327824313074</v>
      </c>
      <c r="AU24" s="463">
        <v>27386.338338683661</v>
      </c>
      <c r="AV24" s="463">
        <v>27270.882834444819</v>
      </c>
      <c r="AW24" s="463">
        <v>27475.960806887546</v>
      </c>
      <c r="AX24" s="463">
        <v>28349.70232064875</v>
      </c>
      <c r="AY24" s="463">
        <v>27355.105303763441</v>
      </c>
      <c r="AZ24" s="463">
        <v>26463.682109119658</v>
      </c>
      <c r="BA24" s="495">
        <v>25347.096837741708</v>
      </c>
      <c r="BB24" s="463">
        <v>25145.027163532512</v>
      </c>
      <c r="BC24" s="495">
        <v>25043.817785470012</v>
      </c>
      <c r="BD24" s="463">
        <v>23799.432044855821</v>
      </c>
      <c r="BE24" s="463">
        <v>23026.130565818316</v>
      </c>
      <c r="BF24" s="463">
        <v>22857.964591574953</v>
      </c>
      <c r="BG24" s="463">
        <v>20140.503918128616</v>
      </c>
      <c r="BH24" s="463">
        <v>18514.401107044832</v>
      </c>
      <c r="BI24" s="463"/>
      <c r="BJ24" s="463"/>
      <c r="BK24" s="462"/>
      <c r="BL24" s="41"/>
      <c r="BM24" s="41"/>
      <c r="BN24" s="41"/>
      <c r="BO24" s="41"/>
    </row>
    <row r="25" spans="2:67">
      <c r="P25" s="741"/>
      <c r="Q25" s="443"/>
      <c r="R25" s="485"/>
      <c r="S25" s="485"/>
      <c r="T25" s="953" t="s">
        <v>42</v>
      </c>
      <c r="V25" s="1911"/>
      <c r="W25" s="1919"/>
      <c r="X25" s="1919"/>
      <c r="Y25" s="1924" t="s">
        <v>175</v>
      </c>
      <c r="Z25" s="937"/>
      <c r="AA25" s="463">
        <v>150690.94784260771</v>
      </c>
      <c r="AB25" s="463">
        <v>146223.47741802403</v>
      </c>
      <c r="AC25" s="463">
        <v>139451.38130245489</v>
      </c>
      <c r="AD25" s="463">
        <v>139320.03964087437</v>
      </c>
      <c r="AE25" s="463">
        <v>141560.60854721768</v>
      </c>
      <c r="AF25" s="463">
        <v>143097.21435748952</v>
      </c>
      <c r="AG25" s="463">
        <v>145624.48241152987</v>
      </c>
      <c r="AH25" s="463">
        <v>147971.34959980418</v>
      </c>
      <c r="AI25" s="463">
        <v>140104.80192133476</v>
      </c>
      <c r="AJ25" s="463">
        <v>144097.80913785391</v>
      </c>
      <c r="AK25" s="463">
        <v>151794.27444781724</v>
      </c>
      <c r="AL25" s="463">
        <v>149040.40002461313</v>
      </c>
      <c r="AM25" s="463">
        <v>154899.55747070641</v>
      </c>
      <c r="AN25" s="463">
        <v>156230.80175869749</v>
      </c>
      <c r="AO25" s="463">
        <v>156924.58488741206</v>
      </c>
      <c r="AP25" s="463">
        <v>153529.00447483739</v>
      </c>
      <c r="AQ25" s="463">
        <v>155619.48284955299</v>
      </c>
      <c r="AR25" s="463">
        <v>159817.39577995703</v>
      </c>
      <c r="AS25" s="463">
        <v>144374.89091082168</v>
      </c>
      <c r="AT25" s="463">
        <v>135189.78153320323</v>
      </c>
      <c r="AU25" s="463">
        <v>152603.79714653833</v>
      </c>
      <c r="AV25" s="463">
        <v>148390.86599044656</v>
      </c>
      <c r="AW25" s="463">
        <v>150747.29297811195</v>
      </c>
      <c r="AX25" s="463">
        <v>157074.90136338459</v>
      </c>
      <c r="AY25" s="463">
        <v>154521.87580699357</v>
      </c>
      <c r="AZ25" s="463">
        <v>148314.31283575209</v>
      </c>
      <c r="BA25" s="495">
        <v>142166.87973863844</v>
      </c>
      <c r="BB25" s="463">
        <v>139132.59135379424</v>
      </c>
      <c r="BC25" s="495">
        <v>135646.97494830092</v>
      </c>
      <c r="BD25" s="463">
        <v>133567.98195692129</v>
      </c>
      <c r="BE25" s="463">
        <v>111566.51987808732</v>
      </c>
      <c r="BF25" s="463">
        <v>124307.99547559235</v>
      </c>
      <c r="BG25" s="463">
        <v>113750.91238675578</v>
      </c>
      <c r="BH25" s="463">
        <v>112521.85318658159</v>
      </c>
      <c r="BI25" s="463"/>
      <c r="BJ25" s="463"/>
      <c r="BK25" s="462"/>
      <c r="BL25" s="41"/>
      <c r="BM25" s="41"/>
      <c r="BN25" s="41"/>
      <c r="BO25" s="41"/>
    </row>
    <row r="26" spans="2:67">
      <c r="P26" s="741"/>
      <c r="Q26" s="443"/>
      <c r="R26" s="485"/>
      <c r="S26" s="485"/>
      <c r="T26" s="953" t="s">
        <v>519</v>
      </c>
      <c r="V26" s="1911"/>
      <c r="W26" s="1919"/>
      <c r="X26" s="1919"/>
      <c r="Y26" s="1924" t="s">
        <v>847</v>
      </c>
      <c r="Z26" s="937"/>
      <c r="AA26" s="463">
        <v>8309.9000223837829</v>
      </c>
      <c r="AB26" s="463">
        <v>8175.2840260091325</v>
      </c>
      <c r="AC26" s="463">
        <v>8207.4493479542507</v>
      </c>
      <c r="AD26" s="463">
        <v>7878.1789447530782</v>
      </c>
      <c r="AE26" s="463">
        <v>7673.3030382854286</v>
      </c>
      <c r="AF26" s="463">
        <v>7317.6141720774367</v>
      </c>
      <c r="AG26" s="463">
        <v>6617.926167058371</v>
      </c>
      <c r="AH26" s="463">
        <v>6794.6685486830083</v>
      </c>
      <c r="AI26" s="463">
        <v>6629.1614833008616</v>
      </c>
      <c r="AJ26" s="463">
        <v>6550.9138348599608</v>
      </c>
      <c r="AK26" s="463">
        <v>6259.9726188975737</v>
      </c>
      <c r="AL26" s="463">
        <v>6278.3888104347507</v>
      </c>
      <c r="AM26" s="463">
        <v>6221.1007330638804</v>
      </c>
      <c r="AN26" s="463">
        <v>6240.3043569709844</v>
      </c>
      <c r="AO26" s="463">
        <v>6142.2826317757426</v>
      </c>
      <c r="AP26" s="463">
        <v>5669.6753857889889</v>
      </c>
      <c r="AQ26" s="463">
        <v>5610.6177713167499</v>
      </c>
      <c r="AR26" s="463">
        <v>5005.8228828369229</v>
      </c>
      <c r="AS26" s="463">
        <v>4770.8330424899477</v>
      </c>
      <c r="AT26" s="463">
        <v>4048.9658964171313</v>
      </c>
      <c r="AU26" s="463">
        <v>3959.2920058630966</v>
      </c>
      <c r="AV26" s="463">
        <v>3833.2880410471535</v>
      </c>
      <c r="AW26" s="463">
        <v>3991.688418566484</v>
      </c>
      <c r="AX26" s="463">
        <v>3742.3059119155369</v>
      </c>
      <c r="AY26" s="463">
        <v>3636.7760543095428</v>
      </c>
      <c r="AZ26" s="463">
        <v>3238.7051690284152</v>
      </c>
      <c r="BA26" s="495">
        <v>3499.3810273480244</v>
      </c>
      <c r="BB26" s="463">
        <v>3128.916070795527</v>
      </c>
      <c r="BC26" s="495">
        <v>3284.317194935526</v>
      </c>
      <c r="BD26" s="463">
        <v>2869.9294571984892</v>
      </c>
      <c r="BE26" s="463">
        <v>2751.8156078813327</v>
      </c>
      <c r="BF26" s="463">
        <v>3023.9125625842094</v>
      </c>
      <c r="BG26" s="463">
        <v>2920.2577625807248</v>
      </c>
      <c r="BH26" s="463">
        <v>2819.070268926539</v>
      </c>
      <c r="BI26" s="463"/>
      <c r="BJ26" s="463"/>
      <c r="BK26" s="462"/>
      <c r="BL26" s="41"/>
      <c r="BM26" s="41"/>
      <c r="BN26" s="41"/>
      <c r="BO26" s="41"/>
    </row>
    <row r="27" spans="2:67">
      <c r="P27" s="741"/>
      <c r="Q27" s="443"/>
      <c r="R27" s="485"/>
      <c r="S27" s="485"/>
      <c r="T27" s="953" t="s">
        <v>43</v>
      </c>
      <c r="V27" s="1911"/>
      <c r="W27" s="1919"/>
      <c r="X27" s="1919"/>
      <c r="Y27" s="1924" t="s">
        <v>176</v>
      </c>
      <c r="Z27" s="937"/>
      <c r="AA27" s="463">
        <v>20928.797646162482</v>
      </c>
      <c r="AB27" s="463">
        <v>20877.444429382911</v>
      </c>
      <c r="AC27" s="463">
        <v>20781.207809385578</v>
      </c>
      <c r="AD27" s="463">
        <v>20460.966981443329</v>
      </c>
      <c r="AE27" s="463">
        <v>21155.890896515197</v>
      </c>
      <c r="AF27" s="463">
        <v>22249.362939748105</v>
      </c>
      <c r="AG27" s="463">
        <v>22936.075140488778</v>
      </c>
      <c r="AH27" s="463">
        <v>18046.238751296692</v>
      </c>
      <c r="AI27" s="463">
        <v>16353.84733301981</v>
      </c>
      <c r="AJ27" s="463">
        <v>16892.230579452727</v>
      </c>
      <c r="AK27" s="463">
        <v>16591.110429133892</v>
      </c>
      <c r="AL27" s="463">
        <v>16395.326231140214</v>
      </c>
      <c r="AM27" s="463">
        <v>16980.148109539521</v>
      </c>
      <c r="AN27" s="463">
        <v>16288.966456689446</v>
      </c>
      <c r="AO27" s="463">
        <v>16166.52120220878</v>
      </c>
      <c r="AP27" s="463">
        <v>16413.840263431179</v>
      </c>
      <c r="AQ27" s="463">
        <v>16408.567783714196</v>
      </c>
      <c r="AR27" s="463">
        <v>15542.572182470805</v>
      </c>
      <c r="AS27" s="463">
        <v>13549.203230205378</v>
      </c>
      <c r="AT27" s="463">
        <v>13033.001459456955</v>
      </c>
      <c r="AU27" s="463">
        <v>12280.875155615335</v>
      </c>
      <c r="AV27" s="463">
        <v>13652.234818306686</v>
      </c>
      <c r="AW27" s="463">
        <v>13031.24769510616</v>
      </c>
      <c r="AX27" s="463">
        <v>11254.231087898021</v>
      </c>
      <c r="AY27" s="463">
        <v>10511.553106222633</v>
      </c>
      <c r="AZ27" s="463">
        <v>9787.8466007818351</v>
      </c>
      <c r="BA27" s="495">
        <v>9618.5751579472853</v>
      </c>
      <c r="BB27" s="463">
        <v>9650.7558122610753</v>
      </c>
      <c r="BC27" s="495">
        <v>10236.281089607639</v>
      </c>
      <c r="BD27" s="463">
        <v>9407.9652034924238</v>
      </c>
      <c r="BE27" s="463">
        <v>9161.9797902924292</v>
      </c>
      <c r="BF27" s="463">
        <v>9003.7639375797007</v>
      </c>
      <c r="BG27" s="463">
        <v>8924.0043774873084</v>
      </c>
      <c r="BH27" s="463">
        <v>8614.4602340386173</v>
      </c>
      <c r="BI27" s="463"/>
      <c r="BJ27" s="463"/>
      <c r="BK27" s="462"/>
      <c r="BL27" s="41"/>
      <c r="BM27" s="41"/>
      <c r="BN27" s="41"/>
      <c r="BO27" s="41"/>
    </row>
    <row r="28" spans="2:67">
      <c r="P28" s="741"/>
      <c r="Q28" s="443"/>
      <c r="R28" s="485"/>
      <c r="S28" s="485"/>
      <c r="T28" s="966" t="s">
        <v>535</v>
      </c>
      <c r="V28" s="1911"/>
      <c r="W28" s="1919"/>
      <c r="X28" s="1919"/>
      <c r="Y28" s="1921" t="s">
        <v>961</v>
      </c>
      <c r="Z28" s="937"/>
      <c r="AA28" s="463">
        <v>4781.1088361867405</v>
      </c>
      <c r="AB28" s="463">
        <v>4816.4201787233551</v>
      </c>
      <c r="AC28" s="463">
        <v>4874.4536368605668</v>
      </c>
      <c r="AD28" s="463">
        <v>4878.5873113306152</v>
      </c>
      <c r="AE28" s="463">
        <v>4949.4078298738832</v>
      </c>
      <c r="AF28" s="463">
        <v>5148.9570636188955</v>
      </c>
      <c r="AG28" s="463">
        <v>5050.3034240574952</v>
      </c>
      <c r="AH28" s="463">
        <v>5311.9693060688351</v>
      </c>
      <c r="AI28" s="463">
        <v>5659.5472856862198</v>
      </c>
      <c r="AJ28" s="463">
        <v>5823.2060767663452</v>
      </c>
      <c r="AK28" s="463">
        <v>5666.189972565382</v>
      </c>
      <c r="AL28" s="463">
        <v>5834.4328523342274</v>
      </c>
      <c r="AM28" s="463">
        <v>6049.8866562480835</v>
      </c>
      <c r="AN28" s="463">
        <v>5918.2582583711055</v>
      </c>
      <c r="AO28" s="463">
        <v>6024.8814701892588</v>
      </c>
      <c r="AP28" s="463">
        <v>5804.1563134088319</v>
      </c>
      <c r="AQ28" s="463">
        <v>5176.6297702876354</v>
      </c>
      <c r="AR28" s="463">
        <v>4408.8998684861981</v>
      </c>
      <c r="AS28" s="463">
        <v>4356.2738950317171</v>
      </c>
      <c r="AT28" s="463">
        <v>4128.1266570853932</v>
      </c>
      <c r="AU28" s="463">
        <v>3783.5088437588997</v>
      </c>
      <c r="AV28" s="463">
        <v>4243.0661188874146</v>
      </c>
      <c r="AW28" s="463">
        <v>3946.5815141627363</v>
      </c>
      <c r="AX28" s="463">
        <v>3757.5025390764145</v>
      </c>
      <c r="AY28" s="463">
        <v>3802.8030918415288</v>
      </c>
      <c r="AZ28" s="463">
        <v>3554.6442393564366</v>
      </c>
      <c r="BA28" s="495">
        <v>3386.3853901813859</v>
      </c>
      <c r="BB28" s="463">
        <v>3133.6132061182229</v>
      </c>
      <c r="BC28" s="495">
        <v>3199.5307797931509</v>
      </c>
      <c r="BD28" s="463">
        <v>3205.6939155603227</v>
      </c>
      <c r="BE28" s="463">
        <v>3111.6629506751001</v>
      </c>
      <c r="BF28" s="463">
        <v>2952.6270749686273</v>
      </c>
      <c r="BG28" s="463">
        <v>3379.4512011193815</v>
      </c>
      <c r="BH28" s="463">
        <v>3227.0920947308637</v>
      </c>
      <c r="BI28" s="463"/>
      <c r="BJ28" s="463"/>
      <c r="BK28" s="462"/>
      <c r="BL28" s="752"/>
      <c r="BM28" s="41"/>
      <c r="BN28" s="41"/>
      <c r="BO28" s="41"/>
    </row>
    <row r="29" spans="2:67">
      <c r="P29" s="747"/>
      <c r="Q29" s="443"/>
      <c r="R29" s="896" t="s">
        <v>598</v>
      </c>
      <c r="S29" s="525"/>
      <c r="T29" s="955"/>
      <c r="V29" s="1911"/>
      <c r="W29" s="524" t="s">
        <v>641</v>
      </c>
      <c r="X29" s="525"/>
      <c r="Y29" s="955"/>
      <c r="Z29" s="529"/>
      <c r="AA29" s="753">
        <v>81021.562303552215</v>
      </c>
      <c r="AB29" s="753">
        <v>79570.688309552017</v>
      </c>
      <c r="AC29" s="753">
        <v>78217.640727621489</v>
      </c>
      <c r="AD29" s="753">
        <v>80718.973413412081</v>
      </c>
      <c r="AE29" s="753">
        <v>82380.703237059759</v>
      </c>
      <c r="AF29" s="753">
        <v>85639.754918111445</v>
      </c>
      <c r="AG29" s="753">
        <v>80925.93348030551</v>
      </c>
      <c r="AH29" s="753">
        <v>85352.1624665954</v>
      </c>
      <c r="AI29" s="753">
        <v>90241.013313465868</v>
      </c>
      <c r="AJ29" s="753">
        <v>94131.01387284408</v>
      </c>
      <c r="AK29" s="753">
        <v>92967.192954715385</v>
      </c>
      <c r="AL29" s="753">
        <v>94500.930743491015</v>
      </c>
      <c r="AM29" s="753">
        <v>96273.495253799818</v>
      </c>
      <c r="AN29" s="753">
        <v>95958.619933713591</v>
      </c>
      <c r="AO29" s="753">
        <v>101189.6270622317</v>
      </c>
      <c r="AP29" s="753">
        <v>102037.72325188325</v>
      </c>
      <c r="AQ29" s="753">
        <v>99571.352592048032</v>
      </c>
      <c r="AR29" s="753">
        <v>90102.064718102294</v>
      </c>
      <c r="AS29" s="753">
        <v>95286.914299038923</v>
      </c>
      <c r="AT29" s="753">
        <v>91940.405561598571</v>
      </c>
      <c r="AU29" s="753">
        <v>99431.590703712849</v>
      </c>
      <c r="AV29" s="753">
        <v>101964.6293169464</v>
      </c>
      <c r="AW29" s="753">
        <v>96620.42738581427</v>
      </c>
      <c r="AX29" s="753">
        <v>103731.28174888354</v>
      </c>
      <c r="AY29" s="753">
        <v>97990.098229947602</v>
      </c>
      <c r="AZ29" s="753">
        <v>95983.002072803152</v>
      </c>
      <c r="BA29" s="754">
        <v>59125.754378138859</v>
      </c>
      <c r="BB29" s="753">
        <v>59450.237015499784</v>
      </c>
      <c r="BC29" s="754">
        <v>66250.759628882661</v>
      </c>
      <c r="BD29" s="753">
        <v>61634.868752598515</v>
      </c>
      <c r="BE29" s="753">
        <v>57995.474054216786</v>
      </c>
      <c r="BF29" s="753">
        <v>58845.137741272185</v>
      </c>
      <c r="BG29" s="753">
        <v>53657.554718061525</v>
      </c>
      <c r="BH29" s="753">
        <v>50299.37168484633</v>
      </c>
      <c r="BI29" s="753"/>
      <c r="BJ29" s="753"/>
      <c r="BK29" s="451"/>
      <c r="BL29" s="41"/>
      <c r="BM29" s="41"/>
      <c r="BN29" s="41"/>
      <c r="BO29" s="41"/>
    </row>
    <row r="30" spans="2:67" ht="29.25" customHeight="1">
      <c r="B30" s="28"/>
      <c r="C30" s="28"/>
      <c r="D30" s="28"/>
      <c r="E30" s="28"/>
      <c r="F30" s="28"/>
      <c r="G30" s="28"/>
      <c r="H30" s="28"/>
      <c r="I30" s="28"/>
      <c r="J30" s="28"/>
      <c r="K30" s="28"/>
      <c r="L30" s="28"/>
      <c r="M30" s="28"/>
      <c r="N30" s="28"/>
      <c r="O30" s="28"/>
      <c r="P30" s="741"/>
      <c r="Q30" s="443"/>
      <c r="R30" s="531"/>
      <c r="S30" s="2284" t="s">
        <v>648</v>
      </c>
      <c r="T30" s="2285"/>
      <c r="V30" s="1911"/>
      <c r="W30" s="531"/>
      <c r="X30" s="2292" t="s">
        <v>387</v>
      </c>
      <c r="Y30" s="2285"/>
      <c r="Z30" s="755"/>
      <c r="AA30" s="1179">
        <v>11809.744968205188</v>
      </c>
      <c r="AB30" s="1179">
        <v>10904.669087780178</v>
      </c>
      <c r="AC30" s="1179">
        <v>10191.25443908445</v>
      </c>
      <c r="AD30" s="1179">
        <v>8519.1512442701878</v>
      </c>
      <c r="AE30" s="1179">
        <v>8861.7524218036961</v>
      </c>
      <c r="AF30" s="1179">
        <v>8010.9481663936676</v>
      </c>
      <c r="AG30" s="1179">
        <v>7785.7125468606346</v>
      </c>
      <c r="AH30" s="1179">
        <v>8400.3755809223985</v>
      </c>
      <c r="AI30" s="1179">
        <v>8468.0764992318545</v>
      </c>
      <c r="AJ30" s="1179">
        <v>7966.2023726101515</v>
      </c>
      <c r="AK30" s="1179">
        <v>6968.0998355675965</v>
      </c>
      <c r="AL30" s="1179">
        <v>7471.6008506842154</v>
      </c>
      <c r="AM30" s="1179">
        <v>8043.2102800521152</v>
      </c>
      <c r="AN30" s="1179">
        <v>8335.5019473919783</v>
      </c>
      <c r="AO30" s="1179">
        <v>8453.5433015966591</v>
      </c>
      <c r="AP30" s="1179">
        <v>7760.6884856624692</v>
      </c>
      <c r="AQ30" s="1179">
        <v>7401.2368562121055</v>
      </c>
      <c r="AR30" s="1179">
        <v>6238.7862595998813</v>
      </c>
      <c r="AS30" s="1179">
        <v>18467.4000871883</v>
      </c>
      <c r="AT30" s="1179">
        <v>27236.549105762137</v>
      </c>
      <c r="AU30" s="1179">
        <v>35652.575594494592</v>
      </c>
      <c r="AV30" s="1179">
        <v>40186.39362951566</v>
      </c>
      <c r="AW30" s="1179">
        <v>42222.278633590016</v>
      </c>
      <c r="AX30" s="1179">
        <v>41852.382130548503</v>
      </c>
      <c r="AY30" s="1179">
        <v>40217.685109891761</v>
      </c>
      <c r="AZ30" s="1179">
        <v>40736.246091819834</v>
      </c>
      <c r="BA30" s="1180">
        <v>8329.5711851844662</v>
      </c>
      <c r="BB30" s="1179">
        <v>7502.9328636240971</v>
      </c>
      <c r="BC30" s="1180">
        <v>13173.862459555236</v>
      </c>
      <c r="BD30" s="1179">
        <v>11403.448435106962</v>
      </c>
      <c r="BE30" s="1179">
        <v>10882.47986833594</v>
      </c>
      <c r="BF30" s="1179">
        <v>11829.940710170762</v>
      </c>
      <c r="BG30" s="1179">
        <v>13203.584544691021</v>
      </c>
      <c r="BH30" s="1179">
        <v>12788.675673594713</v>
      </c>
      <c r="BI30" s="491"/>
      <c r="BJ30" s="491"/>
      <c r="BK30" s="462"/>
      <c r="BL30" s="41"/>
      <c r="BM30" s="41"/>
      <c r="BN30" s="41"/>
      <c r="BO30" s="41"/>
    </row>
    <row r="31" spans="2:67" ht="29.25" customHeight="1">
      <c r="B31" s="28"/>
      <c r="C31" s="28"/>
      <c r="D31" s="28"/>
      <c r="E31" s="28"/>
      <c r="F31" s="28"/>
      <c r="G31" s="28"/>
      <c r="H31" s="28"/>
      <c r="I31" s="28"/>
      <c r="J31" s="28"/>
      <c r="K31" s="28"/>
      <c r="L31" s="28"/>
      <c r="M31" s="28"/>
      <c r="N31" s="28"/>
      <c r="O31" s="28"/>
      <c r="P31" s="741"/>
      <c r="Q31" s="443"/>
      <c r="R31" s="531"/>
      <c r="S31" s="1175"/>
      <c r="T31" s="1177" t="s">
        <v>670</v>
      </c>
      <c r="V31" s="1911"/>
      <c r="W31" s="531"/>
      <c r="X31" s="1925"/>
      <c r="Y31" s="1926" t="s">
        <v>669</v>
      </c>
      <c r="Z31" s="755"/>
      <c r="AA31" s="457">
        <v>9083.7053911134681</v>
      </c>
      <c r="AB31" s="457">
        <v>8248.3901419906288</v>
      </c>
      <c r="AC31" s="457">
        <v>7470.1731885230092</v>
      </c>
      <c r="AD31" s="457">
        <v>5712.5568959860693</v>
      </c>
      <c r="AE31" s="457">
        <v>6050.082246162985</v>
      </c>
      <c r="AF31" s="457">
        <v>5099.6599435763028</v>
      </c>
      <c r="AG31" s="457">
        <v>5008.66484367253</v>
      </c>
      <c r="AH31" s="457">
        <v>5670.9772570132836</v>
      </c>
      <c r="AI31" s="457">
        <v>5742.2612425491361</v>
      </c>
      <c r="AJ31" s="457">
        <v>5283.4094687694505</v>
      </c>
      <c r="AK31" s="457">
        <v>4442.1829438895575</v>
      </c>
      <c r="AL31" s="457">
        <v>4882.4904275252029</v>
      </c>
      <c r="AM31" s="457">
        <v>5436.4310121339222</v>
      </c>
      <c r="AN31" s="457">
        <v>5801.0214614810438</v>
      </c>
      <c r="AO31" s="457">
        <v>5825.8058152900012</v>
      </c>
      <c r="AP31" s="457">
        <v>5176.3502276530344</v>
      </c>
      <c r="AQ31" s="457">
        <v>4789.7079265027833</v>
      </c>
      <c r="AR31" s="457">
        <v>3756.178618699324</v>
      </c>
      <c r="AS31" s="457">
        <v>15037.036616781326</v>
      </c>
      <c r="AT31" s="457">
        <v>23557.83262492458</v>
      </c>
      <c r="AU31" s="457">
        <v>32297.331144379594</v>
      </c>
      <c r="AV31" s="457">
        <v>36594.225493387909</v>
      </c>
      <c r="AW31" s="457">
        <v>38639.265332893738</v>
      </c>
      <c r="AX31" s="457">
        <v>38273.930919323051</v>
      </c>
      <c r="AY31" s="457">
        <v>37022.736902405915</v>
      </c>
      <c r="AZ31" s="457">
        <v>37392.404665707494</v>
      </c>
      <c r="BA31" s="457">
        <v>5113.5571706620958</v>
      </c>
      <c r="BB31" s="457">
        <v>4381.7382875079829</v>
      </c>
      <c r="BC31" s="457">
        <v>9838.0468315032595</v>
      </c>
      <c r="BD31" s="457">
        <v>8385.6542313652208</v>
      </c>
      <c r="BE31" s="457">
        <v>7934.8182731048391</v>
      </c>
      <c r="BF31" s="457">
        <v>8833.1452156963878</v>
      </c>
      <c r="BG31" s="457">
        <v>9559.6729877562138</v>
      </c>
      <c r="BH31" s="457">
        <v>9309.0182462797111</v>
      </c>
      <c r="BI31" s="457"/>
      <c r="BJ31" s="457"/>
      <c r="BK31" s="462"/>
      <c r="BL31" s="41"/>
      <c r="BM31" s="41"/>
      <c r="BN31" s="41"/>
      <c r="BO31" s="41"/>
    </row>
    <row r="32" spans="2:67" ht="29.25" customHeight="1">
      <c r="B32" s="28"/>
      <c r="C32" s="28"/>
      <c r="D32" s="28"/>
      <c r="E32" s="28"/>
      <c r="F32" s="28"/>
      <c r="G32" s="28"/>
      <c r="H32" s="28"/>
      <c r="I32" s="28"/>
      <c r="J32" s="28"/>
      <c r="K32" s="28"/>
      <c r="L32" s="28"/>
      <c r="M32" s="28"/>
      <c r="N32" s="28"/>
      <c r="O32" s="28"/>
      <c r="P32" s="741"/>
      <c r="Q32" s="443"/>
      <c r="R32" s="531"/>
      <c r="S32" s="1176"/>
      <c r="T32" s="1178" t="s">
        <v>667</v>
      </c>
      <c r="V32" s="1911"/>
      <c r="W32" s="531"/>
      <c r="X32" s="1176"/>
      <c r="Y32" s="1927" t="s">
        <v>668</v>
      </c>
      <c r="Z32" s="755"/>
      <c r="AA32" s="497">
        <v>2726.0395770917185</v>
      </c>
      <c r="AB32" s="497">
        <v>2656.2789457895487</v>
      </c>
      <c r="AC32" s="497">
        <v>2721.0812505614422</v>
      </c>
      <c r="AD32" s="497">
        <v>2806.5943482841194</v>
      </c>
      <c r="AE32" s="497">
        <v>2811.6701756407101</v>
      </c>
      <c r="AF32" s="497">
        <v>2911.2882228173657</v>
      </c>
      <c r="AG32" s="497">
        <v>2777.0477031881046</v>
      </c>
      <c r="AH32" s="497">
        <v>2729.3983239091153</v>
      </c>
      <c r="AI32" s="497">
        <v>2725.8152566827193</v>
      </c>
      <c r="AJ32" s="497">
        <v>2682.792903840701</v>
      </c>
      <c r="AK32" s="497">
        <v>2525.9168916780382</v>
      </c>
      <c r="AL32" s="497">
        <v>2589.1104231590107</v>
      </c>
      <c r="AM32" s="497">
        <v>2606.7792679181921</v>
      </c>
      <c r="AN32" s="497">
        <v>2534.4804859109354</v>
      </c>
      <c r="AO32" s="497">
        <v>2627.737486306657</v>
      </c>
      <c r="AP32" s="497">
        <v>2584.3382580094349</v>
      </c>
      <c r="AQ32" s="497">
        <v>2611.5289297093218</v>
      </c>
      <c r="AR32" s="497">
        <v>2482.6076409005573</v>
      </c>
      <c r="AS32" s="497">
        <v>3430.3634704069773</v>
      </c>
      <c r="AT32" s="497">
        <v>3678.7164808375587</v>
      </c>
      <c r="AU32" s="497">
        <v>3355.2444501149921</v>
      </c>
      <c r="AV32" s="497">
        <v>3592.168136127756</v>
      </c>
      <c r="AW32" s="497">
        <v>3583.0133006962787</v>
      </c>
      <c r="AX32" s="497">
        <v>3578.4512112254552</v>
      </c>
      <c r="AY32" s="497">
        <v>3194.9482074858406</v>
      </c>
      <c r="AZ32" s="497">
        <v>3343.841426112358</v>
      </c>
      <c r="BA32" s="497">
        <v>3216.0140145223722</v>
      </c>
      <c r="BB32" s="497">
        <v>3121.1945761161141</v>
      </c>
      <c r="BC32" s="497">
        <v>3335.8156280519743</v>
      </c>
      <c r="BD32" s="497">
        <v>3017.7942037417415</v>
      </c>
      <c r="BE32" s="497">
        <v>2947.6615952310995</v>
      </c>
      <c r="BF32" s="497">
        <v>2996.7954944743756</v>
      </c>
      <c r="BG32" s="497">
        <v>3643.911556934805</v>
      </c>
      <c r="BH32" s="497">
        <v>3479.6574273150045</v>
      </c>
      <c r="BI32" s="497"/>
      <c r="BJ32" s="497"/>
      <c r="BK32" s="462"/>
      <c r="BL32" s="41"/>
      <c r="BM32" s="41"/>
      <c r="BN32" s="41"/>
      <c r="BO32" s="41"/>
    </row>
    <row r="33" spans="2:67" ht="29.25" customHeight="1">
      <c r="B33" s="28"/>
      <c r="C33" s="28"/>
      <c r="D33" s="28"/>
      <c r="E33" s="28"/>
      <c r="F33" s="28"/>
      <c r="G33" s="28"/>
      <c r="H33" s="28"/>
      <c r="I33" s="28"/>
      <c r="J33" s="28"/>
      <c r="K33" s="28"/>
      <c r="L33" s="28"/>
      <c r="M33" s="28"/>
      <c r="N33" s="28"/>
      <c r="O33" s="28"/>
      <c r="P33" s="741"/>
      <c r="Q33" s="443"/>
      <c r="R33" s="531"/>
      <c r="S33" s="2290" t="s">
        <v>44</v>
      </c>
      <c r="T33" s="2291"/>
      <c r="V33" s="1911"/>
      <c r="W33" s="531"/>
      <c r="X33" s="2293" t="s">
        <v>388</v>
      </c>
      <c r="Y33" s="2294"/>
      <c r="Z33" s="756"/>
      <c r="AA33" s="491">
        <v>5501.6227895059201</v>
      </c>
      <c r="AB33" s="491">
        <v>5512.2999618650147</v>
      </c>
      <c r="AC33" s="491">
        <v>5501.3784303984012</v>
      </c>
      <c r="AD33" s="491">
        <v>5615.6854042155555</v>
      </c>
      <c r="AE33" s="491">
        <v>5458.5391068509434</v>
      </c>
      <c r="AF33" s="491">
        <v>5797.0388621982593</v>
      </c>
      <c r="AG33" s="491">
        <v>5693.4141918685182</v>
      </c>
      <c r="AH33" s="491">
        <v>5750.133215624156</v>
      </c>
      <c r="AI33" s="491">
        <v>5988.216021156888</v>
      </c>
      <c r="AJ33" s="491">
        <v>6224.5484567250978</v>
      </c>
      <c r="AK33" s="491">
        <v>6054.9620950377503</v>
      </c>
      <c r="AL33" s="491">
        <v>6364.1082301263286</v>
      </c>
      <c r="AM33" s="491">
        <v>6697.4397309457345</v>
      </c>
      <c r="AN33" s="491">
        <v>6605.3532592008505</v>
      </c>
      <c r="AO33" s="491">
        <v>6732.7087755892635</v>
      </c>
      <c r="AP33" s="491">
        <v>6703.306266167293</v>
      </c>
      <c r="AQ33" s="491">
        <v>7003.4768897615813</v>
      </c>
      <c r="AR33" s="491">
        <v>6643.5592518239637</v>
      </c>
      <c r="AS33" s="491">
        <v>5690.4243862072844</v>
      </c>
      <c r="AT33" s="491">
        <v>5857.5019600059313</v>
      </c>
      <c r="AU33" s="491">
        <v>6581.7499335667326</v>
      </c>
      <c r="AV33" s="491">
        <v>6575.7794916824314</v>
      </c>
      <c r="AW33" s="491">
        <v>5981.265717275408</v>
      </c>
      <c r="AX33" s="491">
        <v>5672.2166479668449</v>
      </c>
      <c r="AY33" s="491">
        <v>5974.4146085924021</v>
      </c>
      <c r="AZ33" s="491">
        <v>5051.0186699025198</v>
      </c>
      <c r="BA33" s="492">
        <v>5385.2583403444678</v>
      </c>
      <c r="BB33" s="491">
        <v>4894.7420376824566</v>
      </c>
      <c r="BC33" s="492">
        <v>5562.5202756141061</v>
      </c>
      <c r="BD33" s="491">
        <v>5032.0518596721959</v>
      </c>
      <c r="BE33" s="491">
        <v>5126.5911668290491</v>
      </c>
      <c r="BF33" s="491">
        <v>5383.3113771994358</v>
      </c>
      <c r="BG33" s="491">
        <v>5161.3883355759372</v>
      </c>
      <c r="BH33" s="491">
        <v>5007.5062073338113</v>
      </c>
      <c r="BI33" s="463"/>
      <c r="BJ33" s="463"/>
      <c r="BK33" s="462"/>
      <c r="BL33" s="41"/>
      <c r="BM33" s="41"/>
      <c r="BN33" s="41"/>
      <c r="BO33" s="41"/>
    </row>
    <row r="34" spans="2:67" ht="29.25" customHeight="1">
      <c r="B34" s="28"/>
      <c r="C34" s="28"/>
      <c r="D34" s="28"/>
      <c r="E34" s="28"/>
      <c r="F34" s="28"/>
      <c r="G34" s="28"/>
      <c r="H34" s="28"/>
      <c r="I34" s="28"/>
      <c r="J34" s="28"/>
      <c r="K34" s="28"/>
      <c r="L34" s="28"/>
      <c r="M34" s="28"/>
      <c r="N34" s="28"/>
      <c r="O34" s="28"/>
      <c r="P34" s="741"/>
      <c r="Q34" s="443"/>
      <c r="R34" s="531"/>
      <c r="S34" s="2286" t="s">
        <v>45</v>
      </c>
      <c r="T34" s="2287"/>
      <c r="V34" s="1911"/>
      <c r="W34" s="531"/>
      <c r="X34" s="2282" t="s">
        <v>389</v>
      </c>
      <c r="Y34" s="2283"/>
      <c r="Z34" s="756"/>
      <c r="AA34" s="463">
        <v>13660.36339396131</v>
      </c>
      <c r="AB34" s="463">
        <v>14314.775683981818</v>
      </c>
      <c r="AC34" s="463">
        <v>15491.233500869221</v>
      </c>
      <c r="AD34" s="463">
        <v>16872.384544065244</v>
      </c>
      <c r="AE34" s="463">
        <v>16837.930657625904</v>
      </c>
      <c r="AF34" s="463">
        <v>18925.238216916041</v>
      </c>
      <c r="AG34" s="463">
        <v>18829.109664645497</v>
      </c>
      <c r="AH34" s="463">
        <v>19765.120945337774</v>
      </c>
      <c r="AI34" s="463">
        <v>21391.673574012981</v>
      </c>
      <c r="AJ34" s="463">
        <v>22662.749985239428</v>
      </c>
      <c r="AK34" s="463">
        <v>22545.484984693881</v>
      </c>
      <c r="AL34" s="463">
        <v>23360.933544480969</v>
      </c>
      <c r="AM34" s="463">
        <v>24234.722848061272</v>
      </c>
      <c r="AN34" s="463">
        <v>23231.651253932636</v>
      </c>
      <c r="AO34" s="463">
        <v>23565.772508740123</v>
      </c>
      <c r="AP34" s="463">
        <v>23045.450857053038</v>
      </c>
      <c r="AQ34" s="463">
        <v>23267.386715698038</v>
      </c>
      <c r="AR34" s="463">
        <v>20917.458473342856</v>
      </c>
      <c r="AS34" s="463">
        <v>20914.016430458425</v>
      </c>
      <c r="AT34" s="463">
        <v>18364.153150890823</v>
      </c>
      <c r="AU34" s="463">
        <v>17691.282509239296</v>
      </c>
      <c r="AV34" s="463">
        <v>19046.675494424286</v>
      </c>
      <c r="AW34" s="463">
        <v>18575.05386340656</v>
      </c>
      <c r="AX34" s="463">
        <v>17225.709567598155</v>
      </c>
      <c r="AY34" s="463">
        <v>16739.615535053912</v>
      </c>
      <c r="AZ34" s="463">
        <v>16567.409720983211</v>
      </c>
      <c r="BA34" s="495">
        <v>14554.845291577003</v>
      </c>
      <c r="BB34" s="463">
        <v>14435.365259770177</v>
      </c>
      <c r="BC34" s="495">
        <v>16215.639455283457</v>
      </c>
      <c r="BD34" s="463">
        <v>13413.136572484165</v>
      </c>
      <c r="BE34" s="463">
        <v>12818.690307974877</v>
      </c>
      <c r="BF34" s="463">
        <v>15356.304881584256</v>
      </c>
      <c r="BG34" s="463">
        <v>14930.698271964498</v>
      </c>
      <c r="BH34" s="463">
        <v>14036.286103387394</v>
      </c>
      <c r="BI34" s="463"/>
      <c r="BJ34" s="463"/>
      <c r="BK34" s="462"/>
      <c r="BL34" s="41"/>
      <c r="BM34" s="750"/>
      <c r="BN34" s="743"/>
      <c r="BO34" s="41"/>
    </row>
    <row r="35" spans="2:67" ht="29.25" customHeight="1">
      <c r="B35" s="28"/>
      <c r="C35" s="28"/>
      <c r="D35" s="28"/>
      <c r="E35" s="28"/>
      <c r="F35" s="28"/>
      <c r="G35" s="28"/>
      <c r="H35" s="28"/>
      <c r="I35" s="28"/>
      <c r="J35" s="28"/>
      <c r="K35" s="28"/>
      <c r="L35" s="28"/>
      <c r="M35" s="28"/>
      <c r="N35" s="28"/>
      <c r="O35" s="28"/>
      <c r="P35" s="741"/>
      <c r="Q35" s="443"/>
      <c r="R35" s="531"/>
      <c r="S35" s="2288" t="s">
        <v>536</v>
      </c>
      <c r="T35" s="2289"/>
      <c r="V35" s="1911"/>
      <c r="W35" s="531"/>
      <c r="X35" s="2282" t="s">
        <v>848</v>
      </c>
      <c r="Y35" s="2283"/>
      <c r="Z35" s="756"/>
      <c r="AA35" s="463">
        <v>12704.282722360735</v>
      </c>
      <c r="AB35" s="463">
        <v>13345.795729847052</v>
      </c>
      <c r="AC35" s="463">
        <v>14019.753138941673</v>
      </c>
      <c r="AD35" s="463">
        <v>14871.691103419185</v>
      </c>
      <c r="AE35" s="463">
        <v>15096.148844654694</v>
      </c>
      <c r="AF35" s="463">
        <v>16504.930703230755</v>
      </c>
      <c r="AG35" s="463">
        <v>16856.177459842158</v>
      </c>
      <c r="AH35" s="463">
        <v>17800.207688015766</v>
      </c>
      <c r="AI35" s="463">
        <v>19477.507649467232</v>
      </c>
      <c r="AJ35" s="463">
        <v>20973.067243439767</v>
      </c>
      <c r="AK35" s="463">
        <v>21365.607489682268</v>
      </c>
      <c r="AL35" s="463">
        <v>21638.439099174695</v>
      </c>
      <c r="AM35" s="463">
        <v>22018.721557860183</v>
      </c>
      <c r="AN35" s="463">
        <v>21179.274952864311</v>
      </c>
      <c r="AO35" s="463">
        <v>21086.583918388416</v>
      </c>
      <c r="AP35" s="463">
        <v>20355.697982555997</v>
      </c>
      <c r="AQ35" s="463">
        <v>19225.427227391432</v>
      </c>
      <c r="AR35" s="463">
        <v>17745.620020489656</v>
      </c>
      <c r="AS35" s="463">
        <v>15717.218049292354</v>
      </c>
      <c r="AT35" s="463">
        <v>15304.185481811173</v>
      </c>
      <c r="AU35" s="463">
        <v>15501.322991997882</v>
      </c>
      <c r="AV35" s="463">
        <v>16888.376842031688</v>
      </c>
      <c r="AW35" s="463">
        <v>16003.014856329333</v>
      </c>
      <c r="AX35" s="463">
        <v>17800.688252621505</v>
      </c>
      <c r="AY35" s="463">
        <v>17235.618519802447</v>
      </c>
      <c r="AZ35" s="463">
        <v>18127.380196427192</v>
      </c>
      <c r="BA35" s="495">
        <v>18544.180775907917</v>
      </c>
      <c r="BB35" s="463">
        <v>16432.580807830149</v>
      </c>
      <c r="BC35" s="495">
        <v>16893.695947133099</v>
      </c>
      <c r="BD35" s="463">
        <v>15533.388566993792</v>
      </c>
      <c r="BE35" s="463">
        <v>16652.247586793535</v>
      </c>
      <c r="BF35" s="463">
        <v>16879.874972185942</v>
      </c>
      <c r="BG35" s="463">
        <v>15212.565625281959</v>
      </c>
      <c r="BH35" s="463">
        <v>14675.021879070744</v>
      </c>
      <c r="BI35" s="463"/>
      <c r="BJ35" s="463"/>
      <c r="BK35" s="462"/>
      <c r="BL35" s="41"/>
      <c r="BM35" s="41"/>
      <c r="BN35" s="41"/>
      <c r="BO35" s="41"/>
    </row>
    <row r="36" spans="2:67">
      <c r="B36" s="28"/>
      <c r="C36" s="28"/>
      <c r="D36" s="28"/>
      <c r="E36" s="28"/>
      <c r="F36" s="28"/>
      <c r="G36" s="28"/>
      <c r="H36" s="28"/>
      <c r="I36" s="28"/>
      <c r="J36" s="28"/>
      <c r="K36" s="28"/>
      <c r="L36" s="28"/>
      <c r="M36" s="28"/>
      <c r="N36" s="28"/>
      <c r="O36" s="28"/>
      <c r="P36" s="741"/>
      <c r="Q36" s="443"/>
      <c r="R36" s="531"/>
      <c r="S36" s="2286" t="s">
        <v>665</v>
      </c>
      <c r="T36" s="2287"/>
      <c r="V36" s="1911"/>
      <c r="W36" s="531"/>
      <c r="X36" s="2295" t="s">
        <v>663</v>
      </c>
      <c r="Y36" s="2296"/>
      <c r="Z36" s="756"/>
      <c r="AA36" s="464">
        <v>579.21416638935273</v>
      </c>
      <c r="AB36" s="464">
        <v>642.1068047782245</v>
      </c>
      <c r="AC36" s="464">
        <v>697.75902263591172</v>
      </c>
      <c r="AD36" s="464">
        <v>757.64758083259937</v>
      </c>
      <c r="AE36" s="464">
        <v>805.12063196578868</v>
      </c>
      <c r="AF36" s="464">
        <v>888.99212037931295</v>
      </c>
      <c r="AG36" s="464">
        <v>950.34037745382068</v>
      </c>
      <c r="AH36" s="464">
        <v>1025.900785665908</v>
      </c>
      <c r="AI36" s="464">
        <v>1157.3207597640517</v>
      </c>
      <c r="AJ36" s="464">
        <v>1280.2315649966592</v>
      </c>
      <c r="AK36" s="464">
        <v>1354.4171385310044</v>
      </c>
      <c r="AL36" s="464">
        <v>1441.0645339457149</v>
      </c>
      <c r="AM36" s="464">
        <v>1530.101212761107</v>
      </c>
      <c r="AN36" s="464">
        <v>1558.3736341145898</v>
      </c>
      <c r="AO36" s="464">
        <v>1646.4690454160104</v>
      </c>
      <c r="AP36" s="464">
        <v>1675.5541971805737</v>
      </c>
      <c r="AQ36" s="464">
        <v>1562.1371676412771</v>
      </c>
      <c r="AR36" s="464">
        <v>1512.0076826979969</v>
      </c>
      <c r="AS36" s="464">
        <v>1351.8152604544762</v>
      </c>
      <c r="AT36" s="464">
        <v>1470.7883561484559</v>
      </c>
      <c r="AU36" s="464">
        <v>1616.9882575904371</v>
      </c>
      <c r="AV36" s="464">
        <v>1427.7965846929364</v>
      </c>
      <c r="AW36" s="464">
        <v>1333.0671099880917</v>
      </c>
      <c r="AX36" s="464">
        <v>1397.7454524066738</v>
      </c>
      <c r="AY36" s="464">
        <v>1336.223723291165</v>
      </c>
      <c r="AZ36" s="464">
        <v>1212.1078507837913</v>
      </c>
      <c r="BA36" s="464">
        <v>1335.2653088175998</v>
      </c>
      <c r="BB36" s="464">
        <v>1268.8509771717647</v>
      </c>
      <c r="BC36" s="464">
        <v>1150.3308586520186</v>
      </c>
      <c r="BD36" s="464">
        <v>969.85153140417276</v>
      </c>
      <c r="BE36" s="464">
        <v>1020.6893327995643</v>
      </c>
      <c r="BF36" s="464">
        <v>903.25626506272499</v>
      </c>
      <c r="BG36" s="464">
        <v>959.77068013896576</v>
      </c>
      <c r="BH36" s="464">
        <v>893.31157104193687</v>
      </c>
      <c r="BI36" s="463"/>
      <c r="BJ36" s="463"/>
      <c r="BK36" s="462"/>
      <c r="BL36" s="41"/>
      <c r="BM36" s="41"/>
      <c r="BN36" s="41"/>
      <c r="BO36" s="41"/>
    </row>
    <row r="37" spans="2:67">
      <c r="B37" s="28"/>
      <c r="C37" s="28"/>
      <c r="D37" s="28"/>
      <c r="E37" s="28"/>
      <c r="F37" s="28"/>
      <c r="G37" s="28"/>
      <c r="H37" s="28"/>
      <c r="I37" s="28"/>
      <c r="J37" s="28"/>
      <c r="K37" s="28"/>
      <c r="L37" s="28"/>
      <c r="M37" s="28"/>
      <c r="N37" s="28"/>
      <c r="O37" s="28"/>
      <c r="P37" s="741"/>
      <c r="Q37" s="443"/>
      <c r="R37" s="531"/>
      <c r="S37" s="926" t="s">
        <v>666</v>
      </c>
      <c r="T37" s="1173"/>
      <c r="V37" s="1911"/>
      <c r="W37" s="531"/>
      <c r="X37" s="1928" t="s">
        <v>664</v>
      </c>
      <c r="Y37" s="1929"/>
      <c r="Z37" s="755"/>
      <c r="AA37" s="1174">
        <v>36766.33426312972</v>
      </c>
      <c r="AB37" s="1174">
        <v>34851.041041299744</v>
      </c>
      <c r="AC37" s="1174">
        <v>32316.262195691834</v>
      </c>
      <c r="AD37" s="1174">
        <v>34082.413536609325</v>
      </c>
      <c r="AE37" s="1174">
        <v>35321.211574158726</v>
      </c>
      <c r="AF37" s="1174">
        <v>35512.606848993411</v>
      </c>
      <c r="AG37" s="1174">
        <v>30811.179239634883</v>
      </c>
      <c r="AH37" s="1174">
        <v>32610.424251029399</v>
      </c>
      <c r="AI37" s="1174">
        <v>33758.218809832841</v>
      </c>
      <c r="AJ37" s="1174">
        <v>35024.214249832956</v>
      </c>
      <c r="AK37" s="1174">
        <v>34678.621411202897</v>
      </c>
      <c r="AL37" s="1174">
        <v>34224.784485079093</v>
      </c>
      <c r="AM37" s="1174">
        <v>33749.299624119427</v>
      </c>
      <c r="AN37" s="1174">
        <v>35048.464886209214</v>
      </c>
      <c r="AO37" s="1174">
        <v>39704.549512501246</v>
      </c>
      <c r="AP37" s="1174">
        <v>42497.025463263897</v>
      </c>
      <c r="AQ37" s="1174">
        <v>41111.687735343599</v>
      </c>
      <c r="AR37" s="1174">
        <v>37044.633030147961</v>
      </c>
      <c r="AS37" s="1174">
        <v>33146.040085438071</v>
      </c>
      <c r="AT37" s="1174">
        <v>23707.227506980045</v>
      </c>
      <c r="AU37" s="1174">
        <v>22387.671416823905</v>
      </c>
      <c r="AV37" s="1174">
        <v>17839.607274599413</v>
      </c>
      <c r="AW37" s="1174">
        <v>12505.747205224859</v>
      </c>
      <c r="AX37" s="1174">
        <v>19782.539697741857</v>
      </c>
      <c r="AY37" s="1174">
        <v>16486.540733315913</v>
      </c>
      <c r="AZ37" s="1174">
        <v>14288.839542886586</v>
      </c>
      <c r="BA37" s="1174">
        <v>10976.633476307403</v>
      </c>
      <c r="BB37" s="1174">
        <v>14915.765069421128</v>
      </c>
      <c r="BC37" s="1174">
        <v>13254.710632644761</v>
      </c>
      <c r="BD37" s="1174">
        <v>15282.991786937224</v>
      </c>
      <c r="BE37" s="1174">
        <v>11494.775791483809</v>
      </c>
      <c r="BF37" s="1174">
        <v>8492.4495350690595</v>
      </c>
      <c r="BG37" s="1174">
        <v>4189.5472604091292</v>
      </c>
      <c r="BH37" s="1174">
        <v>2898.5702504177275</v>
      </c>
      <c r="BI37" s="1172"/>
      <c r="BJ37" s="1172"/>
      <c r="BK37" s="462"/>
      <c r="BL37" s="41"/>
      <c r="BM37" s="41"/>
      <c r="BN37" s="41"/>
      <c r="BO37" s="41"/>
    </row>
    <row r="38" spans="2:67">
      <c r="P38" s="757"/>
      <c r="Q38" s="443"/>
      <c r="R38" s="895" t="s">
        <v>599</v>
      </c>
      <c r="S38" s="539"/>
      <c r="T38" s="967"/>
      <c r="V38" s="1911"/>
      <c r="W38" s="546" t="s">
        <v>642</v>
      </c>
      <c r="X38" s="1930"/>
      <c r="Y38" s="996"/>
      <c r="Z38" s="540"/>
      <c r="AA38" s="541">
        <f>SUM(AA39,AA42)</f>
        <v>201750.75122950022</v>
      </c>
      <c r="AB38" s="541">
        <f t="shared" ref="AB38:BA38" si="14">SUM(AB39,AB42)</f>
        <v>213517.71428380648</v>
      </c>
      <c r="AC38" s="541">
        <f t="shared" si="14"/>
        <v>220072.55047809496</v>
      </c>
      <c r="AD38" s="541">
        <f t="shared" si="14"/>
        <v>223847.34779942888</v>
      </c>
      <c r="AE38" s="541">
        <f t="shared" si="14"/>
        <v>233068.13668133548</v>
      </c>
      <c r="AF38" s="541">
        <f t="shared" si="14"/>
        <v>242394.01897470775</v>
      </c>
      <c r="AG38" s="541">
        <f t="shared" si="14"/>
        <v>249104.971974502</v>
      </c>
      <c r="AH38" s="541">
        <f t="shared" si="14"/>
        <v>250791.47647310357</v>
      </c>
      <c r="AI38" s="541">
        <f t="shared" si="14"/>
        <v>248895.16616030876</v>
      </c>
      <c r="AJ38" s="541">
        <f t="shared" si="14"/>
        <v>252993.92199342317</v>
      </c>
      <c r="AK38" s="541">
        <f t="shared" si="14"/>
        <v>252572.34663611645</v>
      </c>
      <c r="AL38" s="541">
        <f t="shared" si="14"/>
        <v>256713.57182647695</v>
      </c>
      <c r="AM38" s="541">
        <f t="shared" si="14"/>
        <v>253075.47839250034</v>
      </c>
      <c r="AN38" s="541">
        <f t="shared" si="14"/>
        <v>249072.13560618076</v>
      </c>
      <c r="AO38" s="541">
        <f t="shared" si="14"/>
        <v>243134.66039097507</v>
      </c>
      <c r="AP38" s="541">
        <f t="shared" si="14"/>
        <v>237610.98837208439</v>
      </c>
      <c r="AQ38" s="541">
        <f t="shared" si="14"/>
        <v>234900.81465119985</v>
      </c>
      <c r="AR38" s="541">
        <f t="shared" si="14"/>
        <v>232123.4663520733</v>
      </c>
      <c r="AS38" s="541">
        <f t="shared" si="14"/>
        <v>224482.31637104554</v>
      </c>
      <c r="AT38" s="541">
        <f t="shared" si="14"/>
        <v>221195.48797517453</v>
      </c>
      <c r="AU38" s="541">
        <f t="shared" si="14"/>
        <v>221629.63127802304</v>
      </c>
      <c r="AV38" s="541">
        <f t="shared" si="14"/>
        <v>216842.75329127169</v>
      </c>
      <c r="AW38" s="541">
        <f t="shared" si="14"/>
        <v>217736.68489174946</v>
      </c>
      <c r="AX38" s="541">
        <f t="shared" si="14"/>
        <v>214847.91333662378</v>
      </c>
      <c r="AY38" s="541">
        <f t="shared" si="14"/>
        <v>209898.09626730572</v>
      </c>
      <c r="AZ38" s="541">
        <f t="shared" si="14"/>
        <v>208637.12677399468</v>
      </c>
      <c r="BA38" s="542">
        <f t="shared" si="14"/>
        <v>206849.8239672574</v>
      </c>
      <c r="BB38" s="541">
        <f>SUM(BB39,BB42)</f>
        <v>205093.13593288604</v>
      </c>
      <c r="BC38" s="542">
        <f>SUM(BC39,BC42)</f>
        <v>202621.35353310048</v>
      </c>
      <c r="BD38" s="541">
        <f>SUM(BD39,BD42)</f>
        <v>198525.17439949399</v>
      </c>
      <c r="BE38" s="541">
        <f>SUM(BE39,BE42)</f>
        <v>176358.53327056981</v>
      </c>
      <c r="BF38" s="541">
        <f>SUM(BF39,BF42)</f>
        <v>177843.00882037519</v>
      </c>
      <c r="BG38" s="541">
        <f t="shared" ref="BG38" si="15">SUM(BG39,BG42)</f>
        <v>184461.2581812655</v>
      </c>
      <c r="BH38" s="541">
        <f>SUM(BH39,BH42)</f>
        <v>183389.50964258675</v>
      </c>
      <c r="BI38" s="541"/>
      <c r="BJ38" s="541"/>
      <c r="BK38" s="451"/>
      <c r="BL38" s="41"/>
      <c r="BM38" s="41"/>
      <c r="BN38" s="41"/>
      <c r="BO38" s="41"/>
    </row>
    <row r="39" spans="2:67">
      <c r="P39" s="757"/>
      <c r="Q39" s="443"/>
      <c r="R39" s="545"/>
      <c r="S39" s="546" t="s">
        <v>414</v>
      </c>
      <c r="T39" s="968"/>
      <c r="V39" s="1911"/>
      <c r="W39" s="1931"/>
      <c r="X39" s="546" t="s">
        <v>177</v>
      </c>
      <c r="Y39" s="996"/>
      <c r="Z39" s="540"/>
      <c r="AA39" s="541">
        <v>99665.527599680863</v>
      </c>
      <c r="AB39" s="541">
        <v>107358.54126801949</v>
      </c>
      <c r="AC39" s="541">
        <v>113632.0284417424</v>
      </c>
      <c r="AD39" s="541">
        <v>117262.28579892662</v>
      </c>
      <c r="AE39" s="541">
        <v>122505.76789528901</v>
      </c>
      <c r="AF39" s="541">
        <v>129633.35242839661</v>
      </c>
      <c r="AG39" s="541">
        <v>135449.82669707565</v>
      </c>
      <c r="AH39" s="541">
        <v>139954.1724274763</v>
      </c>
      <c r="AI39" s="541">
        <v>140631.47741508059</v>
      </c>
      <c r="AJ39" s="541">
        <v>145225.85021859937</v>
      </c>
      <c r="AK39" s="541">
        <v>145488.6692544687</v>
      </c>
      <c r="AL39" s="541">
        <v>149995.32140321881</v>
      </c>
      <c r="AM39" s="541">
        <v>149981.28671044065</v>
      </c>
      <c r="AN39" s="541">
        <v>147816.95201431791</v>
      </c>
      <c r="AO39" s="541">
        <v>142497.07735762527</v>
      </c>
      <c r="AP39" s="541">
        <v>137873.35632666794</v>
      </c>
      <c r="AQ39" s="541">
        <v>134578.098055957</v>
      </c>
      <c r="AR39" s="541">
        <v>133563.40393960243</v>
      </c>
      <c r="AS39" s="541">
        <v>128949.84755635534</v>
      </c>
      <c r="AT39" s="541">
        <v>130265.2193213111</v>
      </c>
      <c r="AU39" s="541">
        <v>129515.41903738468</v>
      </c>
      <c r="AV39" s="541">
        <v>127970.71151702412</v>
      </c>
      <c r="AW39" s="541">
        <v>128931.46257874864</v>
      </c>
      <c r="AX39" s="541">
        <v>125810.29785351595</v>
      </c>
      <c r="AY39" s="541">
        <v>120895.1597434935</v>
      </c>
      <c r="AZ39" s="541">
        <v>120279.68640876078</v>
      </c>
      <c r="BA39" s="542">
        <v>119854.70197843695</v>
      </c>
      <c r="BB39" s="541">
        <v>118990.47755447513</v>
      </c>
      <c r="BC39" s="542">
        <v>117315.89591872567</v>
      </c>
      <c r="BD39" s="541">
        <v>114475.99661830401</v>
      </c>
      <c r="BE39" s="541">
        <v>97122.260351966179</v>
      </c>
      <c r="BF39" s="541">
        <v>96258.56689212026</v>
      </c>
      <c r="BG39" s="541">
        <v>103574.51966663692</v>
      </c>
      <c r="BH39" s="541">
        <v>103191.94302092087</v>
      </c>
      <c r="BI39" s="541"/>
      <c r="BJ39" s="541"/>
      <c r="BK39" s="451"/>
      <c r="BL39" s="41"/>
      <c r="BM39" s="41"/>
      <c r="BN39" s="41"/>
      <c r="BO39" s="41"/>
    </row>
    <row r="40" spans="2:67">
      <c r="P40" s="741"/>
      <c r="Q40" s="443"/>
      <c r="R40" s="551"/>
      <c r="S40" s="551"/>
      <c r="T40" s="969" t="s">
        <v>537</v>
      </c>
      <c r="V40" s="1911"/>
      <c r="W40" s="1932"/>
      <c r="X40" s="1932"/>
      <c r="Y40" s="1914" t="s">
        <v>178</v>
      </c>
      <c r="Z40" s="934"/>
      <c r="AA40" s="491">
        <v>88359.778126812336</v>
      </c>
      <c r="AB40" s="491">
        <v>95035.155832889577</v>
      </c>
      <c r="AC40" s="491">
        <v>100949.08465468255</v>
      </c>
      <c r="AD40" s="491">
        <v>104075.88077019436</v>
      </c>
      <c r="AE40" s="491">
        <v>108981.3881084032</v>
      </c>
      <c r="AF40" s="491">
        <v>114888.60930146443</v>
      </c>
      <c r="AG40" s="491">
        <v>120371.92550301366</v>
      </c>
      <c r="AH40" s="491">
        <v>123130.87591296475</v>
      </c>
      <c r="AI40" s="491">
        <v>125308.02933943717</v>
      </c>
      <c r="AJ40" s="491">
        <v>130270.43472756316</v>
      </c>
      <c r="AK40" s="491">
        <v>130438.87835082336</v>
      </c>
      <c r="AL40" s="491">
        <v>135387.82281358543</v>
      </c>
      <c r="AM40" s="491">
        <v>134613.50960600338</v>
      </c>
      <c r="AN40" s="491">
        <v>132418.02947084006</v>
      </c>
      <c r="AO40" s="491">
        <v>128033.3202300675</v>
      </c>
      <c r="AP40" s="491">
        <v>123290.18727250867</v>
      </c>
      <c r="AQ40" s="491">
        <v>120030.51235096497</v>
      </c>
      <c r="AR40" s="491">
        <v>119618.05189668186</v>
      </c>
      <c r="AS40" s="491">
        <v>115869.73723877057</v>
      </c>
      <c r="AT40" s="491">
        <v>117858.75451516897</v>
      </c>
      <c r="AU40" s="491">
        <v>117798.80347951667</v>
      </c>
      <c r="AV40" s="491">
        <v>116462.05135964062</v>
      </c>
      <c r="AW40" s="491">
        <v>116788.13413313215</v>
      </c>
      <c r="AX40" s="491">
        <v>113146.3795020479</v>
      </c>
      <c r="AY40" s="491">
        <v>108271.33121249429</v>
      </c>
      <c r="AZ40" s="491">
        <v>107816.72766086303</v>
      </c>
      <c r="BA40" s="492">
        <v>107252.97912853214</v>
      </c>
      <c r="BB40" s="491">
        <v>106130.94565993029</v>
      </c>
      <c r="BC40" s="492">
        <v>104305.8136112043</v>
      </c>
      <c r="BD40" s="491">
        <v>101521.96590540941</v>
      </c>
      <c r="BE40" s="491">
        <v>89347.530803817193</v>
      </c>
      <c r="BF40" s="491">
        <v>86787.764332700288</v>
      </c>
      <c r="BG40" s="491">
        <v>91091.935654699919</v>
      </c>
      <c r="BH40" s="491">
        <v>90191.539334570858</v>
      </c>
      <c r="BI40" s="491"/>
      <c r="BJ40" s="491"/>
      <c r="BK40" s="462"/>
      <c r="BL40" s="41"/>
      <c r="BM40" s="41"/>
      <c r="BN40" s="41"/>
      <c r="BO40" s="41"/>
    </row>
    <row r="41" spans="2:67">
      <c r="P41" s="741"/>
      <c r="Q41" s="443"/>
      <c r="R41" s="554"/>
      <c r="S41" s="551"/>
      <c r="T41" s="970" t="s">
        <v>538</v>
      </c>
      <c r="V41" s="1911"/>
      <c r="W41" s="227"/>
      <c r="X41" s="227"/>
      <c r="Y41" s="1913" t="s">
        <v>849</v>
      </c>
      <c r="Z41" s="938"/>
      <c r="AA41" s="463">
        <v>11305.749472868525</v>
      </c>
      <c r="AB41" s="463">
        <v>12323.385435129912</v>
      </c>
      <c r="AC41" s="463">
        <v>12682.943787059881</v>
      </c>
      <c r="AD41" s="463">
        <v>13186.405028732253</v>
      </c>
      <c r="AE41" s="463">
        <v>13524.379786885813</v>
      </c>
      <c r="AF41" s="463">
        <v>14744.743126932204</v>
      </c>
      <c r="AG41" s="463">
        <v>15077.90119406196</v>
      </c>
      <c r="AH41" s="463">
        <v>16823.296514511523</v>
      </c>
      <c r="AI41" s="463">
        <v>15323.448075643395</v>
      </c>
      <c r="AJ41" s="463">
        <v>14955.415491036223</v>
      </c>
      <c r="AK41" s="463">
        <v>15049.790903645342</v>
      </c>
      <c r="AL41" s="463">
        <v>14607.498589633393</v>
      </c>
      <c r="AM41" s="463">
        <v>15367.777104437184</v>
      </c>
      <c r="AN41" s="463">
        <v>15398.922543477856</v>
      </c>
      <c r="AO41" s="463">
        <v>14463.757127557776</v>
      </c>
      <c r="AP41" s="463">
        <v>14583.169054159242</v>
      </c>
      <c r="AQ41" s="463">
        <v>14547.585704992056</v>
      </c>
      <c r="AR41" s="463">
        <v>13945.352042920604</v>
      </c>
      <c r="AS41" s="463">
        <v>13080.110317584807</v>
      </c>
      <c r="AT41" s="463">
        <v>12406.464806142118</v>
      </c>
      <c r="AU41" s="463">
        <v>11716.615557868005</v>
      </c>
      <c r="AV41" s="463">
        <v>11508.66015738348</v>
      </c>
      <c r="AW41" s="463">
        <v>12143.328445616495</v>
      </c>
      <c r="AX41" s="463">
        <v>12663.91835146803</v>
      </c>
      <c r="AY41" s="463">
        <v>12623.828530999182</v>
      </c>
      <c r="AZ41" s="463">
        <v>12462.958747897716</v>
      </c>
      <c r="BA41" s="495">
        <v>12601.7228499048</v>
      </c>
      <c r="BB41" s="463">
        <v>12859.531894544823</v>
      </c>
      <c r="BC41" s="495">
        <v>13010.082307521363</v>
      </c>
      <c r="BD41" s="463">
        <v>12954.03071289461</v>
      </c>
      <c r="BE41" s="463">
        <v>7774.7295481489773</v>
      </c>
      <c r="BF41" s="463">
        <v>9470.8025594199717</v>
      </c>
      <c r="BG41" s="463">
        <v>12482.584011937022</v>
      </c>
      <c r="BH41" s="463">
        <v>13000.403686349982</v>
      </c>
      <c r="BI41" s="463"/>
      <c r="BJ41" s="463"/>
      <c r="BK41" s="462"/>
      <c r="BL41" s="41"/>
      <c r="BM41" s="41"/>
      <c r="BN41" s="41"/>
      <c r="BO41" s="41"/>
    </row>
    <row r="42" spans="2:67">
      <c r="B42" s="28"/>
      <c r="C42" s="28"/>
      <c r="D42" s="28"/>
      <c r="E42" s="28"/>
      <c r="F42" s="28"/>
      <c r="G42" s="28"/>
      <c r="H42" s="28"/>
      <c r="I42" s="28"/>
      <c r="J42" s="28"/>
      <c r="K42" s="28"/>
      <c r="L42" s="28"/>
      <c r="M42" s="28"/>
      <c r="N42" s="28"/>
      <c r="O42" s="28"/>
      <c r="P42" s="741"/>
      <c r="Q42" s="443"/>
      <c r="R42" s="554"/>
      <c r="S42" s="546" t="s">
        <v>415</v>
      </c>
      <c r="T42" s="968"/>
      <c r="V42" s="1911"/>
      <c r="W42" s="227"/>
      <c r="X42" s="546" t="s">
        <v>179</v>
      </c>
      <c r="Y42" s="996"/>
      <c r="Z42" s="540"/>
      <c r="AA42" s="541">
        <v>102085.22362981936</v>
      </c>
      <c r="AB42" s="541">
        <v>106159.17301578699</v>
      </c>
      <c r="AC42" s="541">
        <v>106440.52203635256</v>
      </c>
      <c r="AD42" s="541">
        <v>106585.06200050226</v>
      </c>
      <c r="AE42" s="541">
        <v>110562.36878604647</v>
      </c>
      <c r="AF42" s="541">
        <v>112760.66654631113</v>
      </c>
      <c r="AG42" s="541">
        <v>113655.14527742635</v>
      </c>
      <c r="AH42" s="541">
        <v>110837.30404562729</v>
      </c>
      <c r="AI42" s="541">
        <v>108263.68874522817</v>
      </c>
      <c r="AJ42" s="541">
        <v>107768.07177482379</v>
      </c>
      <c r="AK42" s="541">
        <v>107083.67738164774</v>
      </c>
      <c r="AL42" s="541">
        <v>106718.25042325813</v>
      </c>
      <c r="AM42" s="541">
        <v>103094.1916820597</v>
      </c>
      <c r="AN42" s="541">
        <v>101255.18359186286</v>
      </c>
      <c r="AO42" s="541">
        <v>100637.58303334979</v>
      </c>
      <c r="AP42" s="541">
        <v>99737.632045416438</v>
      </c>
      <c r="AQ42" s="541">
        <v>100322.71659524285</v>
      </c>
      <c r="AR42" s="541">
        <v>98560.062412470885</v>
      </c>
      <c r="AS42" s="541">
        <v>95532.46881469019</v>
      </c>
      <c r="AT42" s="541">
        <v>90930.26865386343</v>
      </c>
      <c r="AU42" s="541">
        <v>92114.212240638357</v>
      </c>
      <c r="AV42" s="541">
        <v>88872.041774247555</v>
      </c>
      <c r="AW42" s="541">
        <v>88805.222313000821</v>
      </c>
      <c r="AX42" s="541">
        <v>89037.615483107831</v>
      </c>
      <c r="AY42" s="541">
        <v>89002.936523812226</v>
      </c>
      <c r="AZ42" s="541">
        <v>88357.440365233895</v>
      </c>
      <c r="BA42" s="542">
        <v>86995.12198882045</v>
      </c>
      <c r="BB42" s="541">
        <v>86102.658378410924</v>
      </c>
      <c r="BC42" s="542">
        <v>85305.457614374813</v>
      </c>
      <c r="BD42" s="541">
        <v>84049.177781189981</v>
      </c>
      <c r="BE42" s="541">
        <v>79236.272918603616</v>
      </c>
      <c r="BF42" s="541">
        <v>81584.441928254935</v>
      </c>
      <c r="BG42" s="541">
        <v>80886.738514628581</v>
      </c>
      <c r="BH42" s="541">
        <v>80197.566621665901</v>
      </c>
      <c r="BI42" s="541"/>
      <c r="BJ42" s="541"/>
      <c r="BK42" s="451"/>
      <c r="BL42" s="41"/>
      <c r="BM42" s="41"/>
      <c r="BN42" s="41"/>
      <c r="BO42" s="41"/>
    </row>
    <row r="43" spans="2:67">
      <c r="P43" s="741"/>
      <c r="Q43" s="443"/>
      <c r="R43" s="554"/>
      <c r="S43" s="551"/>
      <c r="T43" s="969" t="s">
        <v>539</v>
      </c>
      <c r="V43" s="1911"/>
      <c r="W43" s="227"/>
      <c r="X43" s="227"/>
      <c r="Y43" s="1914" t="s">
        <v>178</v>
      </c>
      <c r="Z43" s="934"/>
      <c r="AA43" s="491">
        <v>91993.070356667304</v>
      </c>
      <c r="AB43" s="491">
        <v>95910.624182551765</v>
      </c>
      <c r="AC43" s="491">
        <v>96292.077299183948</v>
      </c>
      <c r="AD43" s="491">
        <v>96732.245868523227</v>
      </c>
      <c r="AE43" s="491">
        <v>100294.99568601296</v>
      </c>
      <c r="AF43" s="491">
        <v>102123.74696112778</v>
      </c>
      <c r="AG43" s="491">
        <v>102708.28757681258</v>
      </c>
      <c r="AH43" s="491">
        <v>99997.96317336327</v>
      </c>
      <c r="AI43" s="491">
        <v>97768.722492731467</v>
      </c>
      <c r="AJ43" s="491">
        <v>97203.825792928707</v>
      </c>
      <c r="AK43" s="491">
        <v>96236.561887250631</v>
      </c>
      <c r="AL43" s="491">
        <v>95866.964617315927</v>
      </c>
      <c r="AM43" s="491">
        <v>92653.279800669232</v>
      </c>
      <c r="AN43" s="491">
        <v>91172.121438354618</v>
      </c>
      <c r="AO43" s="491">
        <v>91199.785266410894</v>
      </c>
      <c r="AP43" s="491">
        <v>90301.249384804221</v>
      </c>
      <c r="AQ43" s="491">
        <v>90753.868454446812</v>
      </c>
      <c r="AR43" s="491">
        <v>89215.49209383165</v>
      </c>
      <c r="AS43" s="491">
        <v>86791.706943719779</v>
      </c>
      <c r="AT43" s="491">
        <v>82854.548339475106</v>
      </c>
      <c r="AU43" s="491">
        <v>83645.689123865508</v>
      </c>
      <c r="AV43" s="491">
        <v>80673.914752525438</v>
      </c>
      <c r="AW43" s="491">
        <v>80358.931707347903</v>
      </c>
      <c r="AX43" s="491">
        <v>80279.584400275868</v>
      </c>
      <c r="AY43" s="491">
        <v>80257.97321592558</v>
      </c>
      <c r="AZ43" s="491">
        <v>79813.854853806391</v>
      </c>
      <c r="BA43" s="492">
        <v>78459.916900879907</v>
      </c>
      <c r="BB43" s="491">
        <v>77714.205376815196</v>
      </c>
      <c r="BC43" s="492">
        <v>76975.436575025815</v>
      </c>
      <c r="BD43" s="491">
        <v>75830.255894370552</v>
      </c>
      <c r="BE43" s="491">
        <v>71549.111903287223</v>
      </c>
      <c r="BF43" s="491">
        <v>73550.486494773606</v>
      </c>
      <c r="BG43" s="491">
        <v>72813.209426248446</v>
      </c>
      <c r="BH43" s="491">
        <v>72830.393982319962</v>
      </c>
      <c r="BI43" s="491"/>
      <c r="BJ43" s="491"/>
      <c r="BK43" s="462"/>
      <c r="BL43" s="41"/>
      <c r="BM43" s="41"/>
      <c r="BN43" s="41"/>
      <c r="BO43" s="41"/>
    </row>
    <row r="44" spans="2:67">
      <c r="P44" s="741"/>
      <c r="Q44" s="443"/>
      <c r="R44" s="554"/>
      <c r="S44" s="551"/>
      <c r="T44" s="970" t="s">
        <v>540</v>
      </c>
      <c r="V44" s="1911"/>
      <c r="W44" s="227"/>
      <c r="X44" s="227"/>
      <c r="Y44" s="1913" t="s">
        <v>849</v>
      </c>
      <c r="Z44" s="938"/>
      <c r="AA44" s="463">
        <v>10092.153273152067</v>
      </c>
      <c r="AB44" s="463">
        <v>10248.548833235218</v>
      </c>
      <c r="AC44" s="463">
        <v>10148.444737168616</v>
      </c>
      <c r="AD44" s="463">
        <v>9852.8161319790652</v>
      </c>
      <c r="AE44" s="463">
        <v>10267.373100033508</v>
      </c>
      <c r="AF44" s="463">
        <v>10636.919585183359</v>
      </c>
      <c r="AG44" s="463">
        <v>10946.857700613769</v>
      </c>
      <c r="AH44" s="463">
        <v>10839.340872264036</v>
      </c>
      <c r="AI44" s="463">
        <v>10494.966252496692</v>
      </c>
      <c r="AJ44" s="463">
        <v>10564.245981895097</v>
      </c>
      <c r="AK44" s="463">
        <v>10847.115494397101</v>
      </c>
      <c r="AL44" s="463">
        <v>10851.285805942178</v>
      </c>
      <c r="AM44" s="463">
        <v>10440.911881390461</v>
      </c>
      <c r="AN44" s="463">
        <v>10083.062153508268</v>
      </c>
      <c r="AO44" s="463">
        <v>9437.7977669388947</v>
      </c>
      <c r="AP44" s="463">
        <v>9436.3826606122348</v>
      </c>
      <c r="AQ44" s="463">
        <v>9568.8481407960298</v>
      </c>
      <c r="AR44" s="463">
        <v>9344.5703186392493</v>
      </c>
      <c r="AS44" s="463">
        <v>8740.7618709704202</v>
      </c>
      <c r="AT44" s="463">
        <v>8075.7203143883162</v>
      </c>
      <c r="AU44" s="463">
        <v>8468.5231167728598</v>
      </c>
      <c r="AV44" s="463">
        <v>8198.1270217221172</v>
      </c>
      <c r="AW44" s="463">
        <v>8446.2906056529064</v>
      </c>
      <c r="AX44" s="463">
        <v>8758.0310828319616</v>
      </c>
      <c r="AY44" s="463">
        <v>8744.9633078866573</v>
      </c>
      <c r="AZ44" s="463">
        <v>8543.5855114275037</v>
      </c>
      <c r="BA44" s="495">
        <v>8535.2050879405469</v>
      </c>
      <c r="BB44" s="463">
        <v>8388.4530015957207</v>
      </c>
      <c r="BC44" s="495">
        <v>8330.021039349007</v>
      </c>
      <c r="BD44" s="463">
        <v>8218.9218868194366</v>
      </c>
      <c r="BE44" s="463">
        <v>7687.1610153163938</v>
      </c>
      <c r="BF44" s="463">
        <v>8033.9554334813211</v>
      </c>
      <c r="BG44" s="463">
        <v>8073.5290883801381</v>
      </c>
      <c r="BH44" s="463">
        <v>7367.1726393459294</v>
      </c>
      <c r="BI44" s="463"/>
      <c r="BJ44" s="463"/>
      <c r="BK44" s="462"/>
      <c r="BL44" s="41"/>
      <c r="BM44" s="41"/>
      <c r="BN44" s="41"/>
      <c r="BO44" s="41"/>
    </row>
    <row r="45" spans="2:67" ht="15.75" thickBot="1">
      <c r="P45" s="741"/>
      <c r="Q45" s="443"/>
      <c r="R45" s="893" t="s">
        <v>600</v>
      </c>
      <c r="S45" s="572"/>
      <c r="T45" s="971"/>
      <c r="V45" s="1911"/>
      <c r="W45" s="1933" t="s">
        <v>180</v>
      </c>
      <c r="X45" s="1934"/>
      <c r="Y45" s="1935"/>
      <c r="Z45" s="573"/>
      <c r="AA45" s="758">
        <v>58167.167508504077</v>
      </c>
      <c r="AB45" s="758">
        <v>59301.332402088716</v>
      </c>
      <c r="AC45" s="758">
        <v>62218.053306693371</v>
      </c>
      <c r="AD45" s="758">
        <v>65643.249734996381</v>
      </c>
      <c r="AE45" s="758">
        <v>63833.413322368237</v>
      </c>
      <c r="AF45" s="758">
        <v>67477.227735701614</v>
      </c>
      <c r="AG45" s="758">
        <v>69880.366957828868</v>
      </c>
      <c r="AH45" s="758">
        <v>66730.205120783328</v>
      </c>
      <c r="AI45" s="758">
        <v>66775.264262267563</v>
      </c>
      <c r="AJ45" s="758">
        <v>68588.834743351952</v>
      </c>
      <c r="AK45" s="758">
        <v>72226.24200626128</v>
      </c>
      <c r="AL45" s="758">
        <v>68553.135738847646</v>
      </c>
      <c r="AM45" s="758">
        <v>71334.893190037037</v>
      </c>
      <c r="AN45" s="758">
        <v>67914.862135508374</v>
      </c>
      <c r="AO45" s="758">
        <v>68006.409833997866</v>
      </c>
      <c r="AP45" s="758">
        <v>70395.478550084488</v>
      </c>
      <c r="AQ45" s="758">
        <v>66123.070259378132</v>
      </c>
      <c r="AR45" s="758">
        <v>65403.902026637894</v>
      </c>
      <c r="AS45" s="758">
        <v>61704.132512039876</v>
      </c>
      <c r="AT45" s="758">
        <v>61350.897200800668</v>
      </c>
      <c r="AU45" s="758">
        <v>64216.941912273163</v>
      </c>
      <c r="AV45" s="758">
        <v>62540.92856869613</v>
      </c>
      <c r="AW45" s="758">
        <v>62626.438217539071</v>
      </c>
      <c r="AX45" s="758">
        <v>60319.27447058422</v>
      </c>
      <c r="AY45" s="758">
        <v>58013.755532842835</v>
      </c>
      <c r="AZ45" s="758">
        <v>55391.50902658113</v>
      </c>
      <c r="BA45" s="759">
        <v>55711.740759276734</v>
      </c>
      <c r="BB45" s="758">
        <v>59259.947954539712</v>
      </c>
      <c r="BC45" s="575">
        <v>52156.305071909723</v>
      </c>
      <c r="BD45" s="574">
        <v>53360.723810031515</v>
      </c>
      <c r="BE45" s="574">
        <v>55802.956751216465</v>
      </c>
      <c r="BF45" s="574">
        <v>51569.396488135113</v>
      </c>
      <c r="BG45" s="574">
        <v>49641.457715965364</v>
      </c>
      <c r="BH45" s="574">
        <v>46383.369708271523</v>
      </c>
      <c r="BI45" s="574"/>
      <c r="BJ45" s="574"/>
      <c r="BK45" s="451"/>
      <c r="BL45" s="41"/>
      <c r="BM45" s="41"/>
      <c r="BN45" s="41"/>
      <c r="BO45" s="41"/>
    </row>
    <row r="46" spans="2:67" ht="17.25">
      <c r="P46" s="741"/>
      <c r="Q46" s="894" t="s">
        <v>559</v>
      </c>
      <c r="R46" s="590"/>
      <c r="S46" s="590"/>
      <c r="T46" s="972"/>
      <c r="V46" s="589" t="s">
        <v>962</v>
      </c>
      <c r="W46" s="590"/>
      <c r="X46" s="590"/>
      <c r="Y46" s="1936"/>
      <c r="Z46" s="591"/>
      <c r="AA46" s="592">
        <f>AA47+AA59+AA63</f>
        <v>92781.240384025034</v>
      </c>
      <c r="AB46" s="592">
        <f t="shared" ref="AB46:BA46" si="16">AB47+AB59+AB63</f>
        <v>94052.327887594045</v>
      </c>
      <c r="AC46" s="592">
        <f t="shared" si="16"/>
        <v>94666.33819492122</v>
      </c>
      <c r="AD46" s="592">
        <f t="shared" si="16"/>
        <v>93127.281921798392</v>
      </c>
      <c r="AE46" s="592">
        <f t="shared" si="16"/>
        <v>97045.955999879399</v>
      </c>
      <c r="AF46" s="592">
        <f t="shared" si="16"/>
        <v>98425.047866657202</v>
      </c>
      <c r="AG46" s="592">
        <f t="shared" si="16"/>
        <v>99867.829952760309</v>
      </c>
      <c r="AH46" s="592">
        <f t="shared" si="16"/>
        <v>98439.985383781197</v>
      </c>
      <c r="AI46" s="592">
        <f t="shared" si="16"/>
        <v>92352.829594247771</v>
      </c>
      <c r="AJ46" s="592">
        <f t="shared" si="16"/>
        <v>92813.032629972644</v>
      </c>
      <c r="AK46" s="592">
        <f t="shared" si="16"/>
        <v>94144.879875671963</v>
      </c>
      <c r="AL46" s="592">
        <f t="shared" si="16"/>
        <v>92377.629787155776</v>
      </c>
      <c r="AM46" s="592">
        <f t="shared" si="16"/>
        <v>89989.999387634904</v>
      </c>
      <c r="AN46" s="592">
        <f t="shared" si="16"/>
        <v>89968.955761053643</v>
      </c>
      <c r="AO46" s="592">
        <f t="shared" si="16"/>
        <v>89025.271487160484</v>
      </c>
      <c r="AP46" s="592">
        <f t="shared" si="16"/>
        <v>89141.937766765957</v>
      </c>
      <c r="AQ46" s="592">
        <f t="shared" si="16"/>
        <v>87937.927939026791</v>
      </c>
      <c r="AR46" s="592">
        <f t="shared" si="16"/>
        <v>87529.689288101494</v>
      </c>
      <c r="AS46" s="592">
        <f t="shared" si="16"/>
        <v>84492.222204652135</v>
      </c>
      <c r="AT46" s="592">
        <f t="shared" si="16"/>
        <v>75494.270426751042</v>
      </c>
      <c r="AU46" s="592">
        <f t="shared" si="16"/>
        <v>76587.456405485631</v>
      </c>
      <c r="AV46" s="592">
        <f t="shared" si="16"/>
        <v>75529.990556925084</v>
      </c>
      <c r="AW46" s="592">
        <f t="shared" si="16"/>
        <v>77133.377241699185</v>
      </c>
      <c r="AX46" s="592">
        <f t="shared" si="16"/>
        <v>78791.791661676267</v>
      </c>
      <c r="AY46" s="592">
        <f t="shared" si="16"/>
        <v>77309.445964821891</v>
      </c>
      <c r="AZ46" s="592">
        <f t="shared" si="16"/>
        <v>76372.452555730037</v>
      </c>
      <c r="BA46" s="592">
        <f t="shared" si="16"/>
        <v>75972.790656002995</v>
      </c>
      <c r="BB46" s="592">
        <f t="shared" ref="BB46:BG46" si="17">BB47+BB59+BB63</f>
        <v>77046.274903045385</v>
      </c>
      <c r="BC46" s="594">
        <f t="shared" si="17"/>
        <v>76652.377992674097</v>
      </c>
      <c r="BD46" s="592">
        <f t="shared" si="17"/>
        <v>75490.857177936894</v>
      </c>
      <c r="BE46" s="592">
        <f t="shared" si="17"/>
        <v>71184.714161230295</v>
      </c>
      <c r="BF46" s="592">
        <f t="shared" si="17"/>
        <v>73332.937972389074</v>
      </c>
      <c r="BG46" s="592">
        <f t="shared" si="17"/>
        <v>70509.253723452115</v>
      </c>
      <c r="BH46" s="592">
        <f t="shared" ref="BH46" si="18">BH47+BH59+BH63</f>
        <v>67006.271141186007</v>
      </c>
      <c r="BI46" s="592"/>
      <c r="BJ46" s="592"/>
      <c r="BK46" s="451"/>
      <c r="BL46" s="41"/>
      <c r="BM46" s="41"/>
      <c r="BN46" s="41"/>
      <c r="BO46" s="41"/>
    </row>
    <row r="47" spans="2:67">
      <c r="P47" s="757"/>
      <c r="Q47" s="596"/>
      <c r="R47" s="956" t="s">
        <v>526</v>
      </c>
      <c r="S47" s="597"/>
      <c r="T47" s="973"/>
      <c r="V47" s="596"/>
      <c r="W47" s="1937" t="s">
        <v>345</v>
      </c>
      <c r="X47" s="1938"/>
      <c r="Y47" s="1939"/>
      <c r="Z47" s="760"/>
      <c r="AA47" s="598">
        <v>65178.266643491886</v>
      </c>
      <c r="AB47" s="598">
        <v>66488.177132629964</v>
      </c>
      <c r="AC47" s="598">
        <v>66472.204804766225</v>
      </c>
      <c r="AD47" s="598">
        <v>65184.712067559791</v>
      </c>
      <c r="AE47" s="598">
        <v>66886.258860143498</v>
      </c>
      <c r="AF47" s="598">
        <v>67190.41688705892</v>
      </c>
      <c r="AG47" s="598">
        <v>67781.290785393605</v>
      </c>
      <c r="AH47" s="598">
        <v>65268.885992276773</v>
      </c>
      <c r="AI47" s="598">
        <v>59219.173366100258</v>
      </c>
      <c r="AJ47" s="598">
        <v>59591.494269262868</v>
      </c>
      <c r="AK47" s="598">
        <v>60117.859808705864</v>
      </c>
      <c r="AL47" s="598">
        <v>58863.699719224081</v>
      </c>
      <c r="AM47" s="598">
        <v>56540.326104107684</v>
      </c>
      <c r="AN47" s="598">
        <v>55944.100075474293</v>
      </c>
      <c r="AO47" s="598">
        <v>55935.234905087127</v>
      </c>
      <c r="AP47" s="598">
        <v>57043.434739404169</v>
      </c>
      <c r="AQ47" s="598">
        <v>57304.989143110812</v>
      </c>
      <c r="AR47" s="598">
        <v>56493.228253818495</v>
      </c>
      <c r="AS47" s="598">
        <v>52138.721078612762</v>
      </c>
      <c r="AT47" s="598">
        <v>46705.320648911431</v>
      </c>
      <c r="AU47" s="598">
        <v>47822.93831416282</v>
      </c>
      <c r="AV47" s="598">
        <v>47537.799188604804</v>
      </c>
      <c r="AW47" s="598">
        <v>47720.2899244117</v>
      </c>
      <c r="AX47" s="598">
        <v>49442.97114494093</v>
      </c>
      <c r="AY47" s="598">
        <v>48905.778333295333</v>
      </c>
      <c r="AZ47" s="598">
        <v>47571.842262526567</v>
      </c>
      <c r="BA47" s="599">
        <v>47179.720271577287</v>
      </c>
      <c r="BB47" s="598">
        <v>47939.341747216968</v>
      </c>
      <c r="BC47" s="599">
        <v>47216.473347228566</v>
      </c>
      <c r="BD47" s="598">
        <v>45559.922045201936</v>
      </c>
      <c r="BE47" s="598">
        <v>42602.829086688624</v>
      </c>
      <c r="BF47" s="598">
        <v>44061.866888786695</v>
      </c>
      <c r="BG47" s="598">
        <v>41115.512151993396</v>
      </c>
      <c r="BH47" s="598">
        <v>38579.477680706448</v>
      </c>
      <c r="BI47" s="598"/>
      <c r="BJ47" s="598"/>
      <c r="BK47" s="451"/>
      <c r="BL47" s="41"/>
      <c r="BM47" s="41"/>
      <c r="BN47" s="41"/>
      <c r="BO47" s="41"/>
    </row>
    <row r="48" spans="2:67">
      <c r="B48" s="28"/>
      <c r="C48" s="28"/>
      <c r="D48" s="28"/>
      <c r="E48" s="28"/>
      <c r="F48" s="28"/>
      <c r="G48" s="28"/>
      <c r="H48" s="28"/>
      <c r="I48" s="28"/>
      <c r="J48" s="28"/>
      <c r="K48" s="28"/>
      <c r="L48" s="28"/>
      <c r="M48" s="28"/>
      <c r="N48" s="28"/>
      <c r="O48" s="28"/>
      <c r="P48" s="741"/>
      <c r="Q48" s="603"/>
      <c r="R48" s="974"/>
      <c r="S48" s="444" t="s">
        <v>47</v>
      </c>
      <c r="T48" s="975"/>
      <c r="V48" s="603"/>
      <c r="W48" s="1940"/>
      <c r="X48" s="445" t="s">
        <v>643</v>
      </c>
      <c r="Y48" s="1910"/>
      <c r="Z48" s="939"/>
      <c r="AA48" s="604">
        <f>SUM(AA49:AA52)</f>
        <v>48713.799951557143</v>
      </c>
      <c r="AB48" s="604">
        <f>SUM(AB49:AB52)</f>
        <v>50055.727509006254</v>
      </c>
      <c r="AC48" s="604">
        <f t="shared" ref="AC48:AZ48" si="19">SUM(AC49:AC52)</f>
        <v>50515.742177053216</v>
      </c>
      <c r="AD48" s="604">
        <f t="shared" si="19"/>
        <v>49824.560488012197</v>
      </c>
      <c r="AE48" s="604">
        <f t="shared" si="19"/>
        <v>50822.750362904619</v>
      </c>
      <c r="AF48" s="604">
        <f t="shared" si="19"/>
        <v>50688.531077973988</v>
      </c>
      <c r="AG48" s="604">
        <f t="shared" si="19"/>
        <v>51044.127701300742</v>
      </c>
      <c r="AH48" s="604">
        <f t="shared" si="19"/>
        <v>48409.229513127852</v>
      </c>
      <c r="AI48" s="604">
        <f t="shared" si="19"/>
        <v>43437.701232996616</v>
      </c>
      <c r="AJ48" s="604">
        <f t="shared" si="19"/>
        <v>43162.221354085559</v>
      </c>
      <c r="AK48" s="604">
        <f t="shared" si="19"/>
        <v>43487.276922285935</v>
      </c>
      <c r="AL48" s="604">
        <f t="shared" si="19"/>
        <v>42501.923029075173</v>
      </c>
      <c r="AM48" s="604">
        <f t="shared" si="19"/>
        <v>40225.138974983514</v>
      </c>
      <c r="AN48" s="604">
        <f t="shared" si="19"/>
        <v>40022.706637526935</v>
      </c>
      <c r="AO48" s="604">
        <f t="shared" si="19"/>
        <v>39745.124832842463</v>
      </c>
      <c r="AP48" s="604">
        <f t="shared" si="19"/>
        <v>41111.508723424922</v>
      </c>
      <c r="AQ48" s="604">
        <f t="shared" si="19"/>
        <v>41069.217387605189</v>
      </c>
      <c r="AR48" s="604">
        <f t="shared" si="19"/>
        <v>40094.300578232018</v>
      </c>
      <c r="AS48" s="604">
        <f t="shared" si="19"/>
        <v>37327.809573850856</v>
      </c>
      <c r="AT48" s="604">
        <f t="shared" si="19"/>
        <v>32651.320523922066</v>
      </c>
      <c r="AU48" s="604">
        <f t="shared" si="19"/>
        <v>32676.031698858231</v>
      </c>
      <c r="AV48" s="604">
        <f t="shared" si="19"/>
        <v>32983.411629760099</v>
      </c>
      <c r="AW48" s="604">
        <f t="shared" si="19"/>
        <v>33594.961899891277</v>
      </c>
      <c r="AX48" s="604">
        <f t="shared" si="19"/>
        <v>34930.311560817281</v>
      </c>
      <c r="AY48" s="604">
        <f t="shared" si="19"/>
        <v>34678.091525374628</v>
      </c>
      <c r="AZ48" s="604">
        <f t="shared" si="19"/>
        <v>33528.331890682399</v>
      </c>
      <c r="BA48" s="605">
        <f t="shared" ref="BA48:BF48" si="20">SUM(BA49:BA52)</f>
        <v>33431.599708774542</v>
      </c>
      <c r="BB48" s="604">
        <f t="shared" si="20"/>
        <v>33948.521332946191</v>
      </c>
      <c r="BC48" s="605">
        <f t="shared" si="20"/>
        <v>33571.283613378429</v>
      </c>
      <c r="BD48" s="604">
        <f t="shared" si="20"/>
        <v>32231.805069421283</v>
      </c>
      <c r="BE48" s="604">
        <f t="shared" si="20"/>
        <v>30704.635742564144</v>
      </c>
      <c r="BF48" s="604">
        <f t="shared" si="20"/>
        <v>31086.153924131802</v>
      </c>
      <c r="BG48" s="604">
        <f t="shared" ref="BG48:BH48" si="21">SUM(BG49:BG52)</f>
        <v>28926.600285414388</v>
      </c>
      <c r="BH48" s="604">
        <f t="shared" si="21"/>
        <v>26839.122069135439</v>
      </c>
      <c r="BI48" s="604"/>
      <c r="BJ48" s="604"/>
      <c r="BK48" s="602"/>
      <c r="BL48" s="41"/>
      <c r="BM48" s="41"/>
      <c r="BN48" s="41"/>
      <c r="BO48" s="41"/>
    </row>
    <row r="49" spans="2:67" ht="15" customHeight="1">
      <c r="B49" s="28"/>
      <c r="C49" s="28"/>
      <c r="D49" s="28"/>
      <c r="E49" s="28"/>
      <c r="F49" s="28"/>
      <c r="G49" s="28"/>
      <c r="H49" s="28"/>
      <c r="I49" s="28"/>
      <c r="J49" s="28"/>
      <c r="K49" s="28"/>
      <c r="L49" s="28"/>
      <c r="M49" s="28"/>
      <c r="N49" s="28"/>
      <c r="O49" s="28"/>
      <c r="P49" s="761"/>
      <c r="Q49" s="603"/>
      <c r="R49" s="974"/>
      <c r="S49" s="240"/>
      <c r="T49" s="976" t="s">
        <v>527</v>
      </c>
      <c r="V49" s="603"/>
      <c r="W49" s="1940"/>
      <c r="X49" s="240"/>
      <c r="Y49" s="1941" t="s">
        <v>330</v>
      </c>
      <c r="Z49" s="940"/>
      <c r="AA49" s="762">
        <v>38701.103416042592</v>
      </c>
      <c r="AB49" s="762">
        <v>40346.744742035473</v>
      </c>
      <c r="AC49" s="762">
        <v>41665.79114506545</v>
      </c>
      <c r="AD49" s="762">
        <v>41224.494256585334</v>
      </c>
      <c r="AE49" s="762">
        <v>42297.116417365723</v>
      </c>
      <c r="AF49" s="762">
        <v>42142.02726535382</v>
      </c>
      <c r="AG49" s="762">
        <v>42559.539804125336</v>
      </c>
      <c r="AH49" s="762">
        <v>39926.083389390726</v>
      </c>
      <c r="AI49" s="762">
        <v>35362.599382577479</v>
      </c>
      <c r="AJ49" s="762">
        <v>35010.124942594921</v>
      </c>
      <c r="AK49" s="762">
        <v>35085.742906855594</v>
      </c>
      <c r="AL49" s="762">
        <v>34374.185269382258</v>
      </c>
      <c r="AM49" s="762">
        <v>32417.253435765444</v>
      </c>
      <c r="AN49" s="762">
        <v>31935.273453308597</v>
      </c>
      <c r="AO49" s="762">
        <v>31276.189983420805</v>
      </c>
      <c r="AP49" s="762">
        <v>32279.645554026018</v>
      </c>
      <c r="AQ49" s="762">
        <v>31990.873871774482</v>
      </c>
      <c r="AR49" s="762">
        <v>30658.349937916188</v>
      </c>
      <c r="AS49" s="762">
        <v>28552.561480293498</v>
      </c>
      <c r="AT49" s="762">
        <v>25308.481718967807</v>
      </c>
      <c r="AU49" s="762">
        <v>24321.270937421363</v>
      </c>
      <c r="AV49" s="762">
        <v>24982.895526650263</v>
      </c>
      <c r="AW49" s="762">
        <v>25624.79533860795</v>
      </c>
      <c r="AX49" s="762">
        <v>26805.206128279013</v>
      </c>
      <c r="AY49" s="762">
        <v>26557.37523672733</v>
      </c>
      <c r="AZ49" s="762">
        <v>25936.139788924989</v>
      </c>
      <c r="BA49" s="763">
        <v>25969.470794926132</v>
      </c>
      <c r="BB49" s="762">
        <v>26428.778063772283</v>
      </c>
      <c r="BC49" s="763">
        <v>26182.943719015086</v>
      </c>
      <c r="BD49" s="762">
        <v>25328.005761907836</v>
      </c>
      <c r="BE49" s="762">
        <v>24490.267324230699</v>
      </c>
      <c r="BF49" s="762">
        <v>24395.605542970698</v>
      </c>
      <c r="BG49" s="762">
        <v>22479.160225974269</v>
      </c>
      <c r="BH49" s="762">
        <v>20755.858711412857</v>
      </c>
      <c r="BI49" s="762"/>
      <c r="BJ49" s="762"/>
      <c r="BK49" s="602"/>
      <c r="BL49" s="41"/>
      <c r="BM49" s="41"/>
      <c r="BN49" s="41"/>
      <c r="BO49" s="41"/>
    </row>
    <row r="50" spans="2:67" ht="15" customHeight="1">
      <c r="B50" s="28"/>
      <c r="C50" s="28"/>
      <c r="D50" s="28"/>
      <c r="E50" s="28"/>
      <c r="F50" s="28"/>
      <c r="G50" s="28"/>
      <c r="H50" s="28"/>
      <c r="I50" s="28"/>
      <c r="J50" s="28"/>
      <c r="K50" s="28"/>
      <c r="L50" s="28"/>
      <c r="M50" s="28"/>
      <c r="N50" s="28"/>
      <c r="O50" s="28"/>
      <c r="P50" s="761"/>
      <c r="Q50" s="603"/>
      <c r="R50" s="974"/>
      <c r="S50" s="240"/>
      <c r="T50" s="977" t="s">
        <v>528</v>
      </c>
      <c r="V50" s="603"/>
      <c r="W50" s="1940"/>
      <c r="X50" s="240"/>
      <c r="Y50" s="1942" t="s">
        <v>331</v>
      </c>
      <c r="Z50" s="941"/>
      <c r="AA50" s="24">
        <v>6674.4490046098008</v>
      </c>
      <c r="AB50" s="24">
        <v>6524.5328569297899</v>
      </c>
      <c r="AC50" s="24">
        <v>5945.8339540571296</v>
      </c>
      <c r="AD50" s="24">
        <v>5842.3534676861218</v>
      </c>
      <c r="AE50" s="24">
        <v>5740.0247792311475</v>
      </c>
      <c r="AF50" s="24">
        <v>5795.1316308500936</v>
      </c>
      <c r="AG50" s="24">
        <v>5789.0719316293607</v>
      </c>
      <c r="AH50" s="24">
        <v>5903.8352801359188</v>
      </c>
      <c r="AI50" s="24">
        <v>5638.1994106625216</v>
      </c>
      <c r="AJ50" s="24">
        <v>5703.2053582387398</v>
      </c>
      <c r="AK50" s="24">
        <v>5899.9845210859867</v>
      </c>
      <c r="AL50" s="24">
        <v>5594.9262706926856</v>
      </c>
      <c r="AM50" s="24">
        <v>5607.0023060629446</v>
      </c>
      <c r="AN50" s="24">
        <v>6016.2632307025469</v>
      </c>
      <c r="AO50" s="24">
        <v>6398.6869967575658</v>
      </c>
      <c r="AP50" s="24">
        <v>6645.7105523034488</v>
      </c>
      <c r="AQ50" s="24">
        <v>6788.1886315874171</v>
      </c>
      <c r="AR50" s="24">
        <v>7012.0890129308336</v>
      </c>
      <c r="AS50" s="24">
        <v>6591.81832614634</v>
      </c>
      <c r="AT50" s="24">
        <v>5364.6005099960848</v>
      </c>
      <c r="AU50" s="24">
        <v>6284.7190568659116</v>
      </c>
      <c r="AV50" s="24">
        <v>5895.7907835699853</v>
      </c>
      <c r="AW50" s="24">
        <v>5679.3251402286451</v>
      </c>
      <c r="AX50" s="24">
        <v>5766.6750900500374</v>
      </c>
      <c r="AY50" s="24">
        <v>5811.9451381047556</v>
      </c>
      <c r="AZ50" s="24">
        <v>5477.0464397639898</v>
      </c>
      <c r="BA50" s="25">
        <v>5504.0022085956616</v>
      </c>
      <c r="BB50" s="24">
        <v>5583.2353800745541</v>
      </c>
      <c r="BC50" s="25">
        <v>5615.0174032474988</v>
      </c>
      <c r="BD50" s="24">
        <v>5200.0262366432871</v>
      </c>
      <c r="BE50" s="24">
        <v>4504.2505011024523</v>
      </c>
      <c r="BF50" s="24">
        <v>4891.887190342547</v>
      </c>
      <c r="BG50" s="24">
        <v>4608.0764380638348</v>
      </c>
      <c r="BH50" s="24">
        <v>4480.9596790581954</v>
      </c>
      <c r="BI50" s="24"/>
      <c r="BJ50" s="24"/>
      <c r="BK50" s="602"/>
      <c r="BL50" s="41"/>
      <c r="BM50" s="41"/>
      <c r="BN50" s="41"/>
      <c r="BO50" s="41"/>
    </row>
    <row r="51" spans="2:67" ht="15" customHeight="1">
      <c r="B51" s="28"/>
      <c r="C51" s="28"/>
      <c r="D51" s="28"/>
      <c r="E51" s="28"/>
      <c r="F51" s="28"/>
      <c r="G51" s="28"/>
      <c r="H51" s="28"/>
      <c r="I51" s="28"/>
      <c r="J51" s="28"/>
      <c r="K51" s="28"/>
      <c r="L51" s="28"/>
      <c r="M51" s="28"/>
      <c r="N51" s="28"/>
      <c r="O51" s="28"/>
      <c r="P51" s="761"/>
      <c r="Q51" s="603"/>
      <c r="R51" s="974"/>
      <c r="S51" s="240"/>
      <c r="T51" s="977" t="s">
        <v>529</v>
      </c>
      <c r="V51" s="603"/>
      <c r="W51" s="1940"/>
      <c r="X51" s="240"/>
      <c r="Y51" s="1942" t="s">
        <v>332</v>
      </c>
      <c r="Z51" s="941"/>
      <c r="AA51" s="24">
        <v>312.93265823101166</v>
      </c>
      <c r="AB51" s="24">
        <v>307.97107789698435</v>
      </c>
      <c r="AC51" s="24">
        <v>295.29687962532637</v>
      </c>
      <c r="AD51" s="24">
        <v>290.63467317525141</v>
      </c>
      <c r="AE51" s="24">
        <v>290.02818822876941</v>
      </c>
      <c r="AF51" s="24">
        <v>283.40724792134881</v>
      </c>
      <c r="AG51" s="24">
        <v>282.81616108587957</v>
      </c>
      <c r="AH51" s="24">
        <v>270.4505316939792</v>
      </c>
      <c r="AI51" s="24">
        <v>231.01486186880268</v>
      </c>
      <c r="AJ51" s="24">
        <v>236.17622947190605</v>
      </c>
      <c r="AK51" s="24">
        <v>232.77059403447643</v>
      </c>
      <c r="AL51" s="24">
        <v>223.34615935223468</v>
      </c>
      <c r="AM51" s="24">
        <v>216.97067555275785</v>
      </c>
      <c r="AN51" s="24">
        <v>253.04917488817512</v>
      </c>
      <c r="AO51" s="24">
        <v>259.84110151123582</v>
      </c>
      <c r="AP51" s="24">
        <v>243.96514344126908</v>
      </c>
      <c r="AQ51" s="24">
        <v>231.92793937005607</v>
      </c>
      <c r="AR51" s="24">
        <v>216.15611100140237</v>
      </c>
      <c r="AS51" s="24">
        <v>183.2383982729593</v>
      </c>
      <c r="AT51" s="24">
        <v>164.79831510666327</v>
      </c>
      <c r="AU51" s="24">
        <v>188.02623863878793</v>
      </c>
      <c r="AV51" s="24">
        <v>188.07840694740474</v>
      </c>
      <c r="AW51" s="24">
        <v>199.57086177654855</v>
      </c>
      <c r="AX51" s="24">
        <v>212.11792199407731</v>
      </c>
      <c r="AY51" s="24">
        <v>209.39134529972279</v>
      </c>
      <c r="AZ51" s="24">
        <v>210.50366839149265</v>
      </c>
      <c r="BA51" s="25">
        <v>206.20457113393425</v>
      </c>
      <c r="BB51" s="24">
        <v>213.00806049427757</v>
      </c>
      <c r="BC51" s="25">
        <v>217.2544088476491</v>
      </c>
      <c r="BD51" s="24">
        <v>197.83983652610891</v>
      </c>
      <c r="BE51" s="24">
        <v>163.5904862519815</v>
      </c>
      <c r="BF51" s="24">
        <v>167.57679846059588</v>
      </c>
      <c r="BG51" s="24">
        <v>152.20836981833781</v>
      </c>
      <c r="BH51" s="24">
        <v>163.8081672406669</v>
      </c>
      <c r="BI51" s="24"/>
      <c r="BJ51" s="24"/>
      <c r="BK51" s="602"/>
      <c r="BL51" s="41"/>
      <c r="BM51" s="41"/>
      <c r="BN51" s="41"/>
      <c r="BO51" s="41"/>
    </row>
    <row r="52" spans="2:67" ht="15" customHeight="1">
      <c r="B52" s="28"/>
      <c r="C52" s="28"/>
      <c r="D52" s="28"/>
      <c r="E52" s="28"/>
      <c r="F52" s="28"/>
      <c r="G52" s="28"/>
      <c r="H52" s="28"/>
      <c r="I52" s="28"/>
      <c r="J52" s="28"/>
      <c r="K52" s="28"/>
      <c r="L52" s="28"/>
      <c r="M52" s="28"/>
      <c r="N52" s="28"/>
      <c r="O52" s="28"/>
      <c r="P52" s="761"/>
      <c r="Q52" s="603"/>
      <c r="R52" s="974"/>
      <c r="S52" s="615"/>
      <c r="T52" s="966" t="s">
        <v>601</v>
      </c>
      <c r="V52" s="603"/>
      <c r="W52" s="1940"/>
      <c r="X52" s="240"/>
      <c r="Y52" s="1943" t="s">
        <v>333</v>
      </c>
      <c r="Z52" s="942"/>
      <c r="AA52" s="520">
        <v>3025.3148726737413</v>
      </c>
      <c r="AB52" s="520">
        <v>2876.4788321440037</v>
      </c>
      <c r="AC52" s="520">
        <v>2608.8201983053082</v>
      </c>
      <c r="AD52" s="520">
        <v>2467.0780905654915</v>
      </c>
      <c r="AE52" s="520">
        <v>2495.5809780789796</v>
      </c>
      <c r="AF52" s="520">
        <v>2467.9649338487307</v>
      </c>
      <c r="AG52" s="520">
        <v>2412.6998044601655</v>
      </c>
      <c r="AH52" s="520">
        <v>2308.86031190723</v>
      </c>
      <c r="AI52" s="520">
        <v>2205.887577887816</v>
      </c>
      <c r="AJ52" s="520">
        <v>2212.7148237799938</v>
      </c>
      <c r="AK52" s="520">
        <v>2268.7789003098792</v>
      </c>
      <c r="AL52" s="520">
        <v>2309.4653296479942</v>
      </c>
      <c r="AM52" s="520">
        <v>1983.9125576023625</v>
      </c>
      <c r="AN52" s="520">
        <v>1818.1207786276111</v>
      </c>
      <c r="AO52" s="520">
        <v>1810.4067511528565</v>
      </c>
      <c r="AP52" s="520">
        <v>1942.187473654189</v>
      </c>
      <c r="AQ52" s="520">
        <v>2058.2269448732345</v>
      </c>
      <c r="AR52" s="520">
        <v>2207.7055163835989</v>
      </c>
      <c r="AS52" s="520">
        <v>2000.1913691380626</v>
      </c>
      <c r="AT52" s="520">
        <v>1813.4399798515126</v>
      </c>
      <c r="AU52" s="520">
        <v>1882.0154659321704</v>
      </c>
      <c r="AV52" s="520">
        <v>1916.6469125924464</v>
      </c>
      <c r="AW52" s="520">
        <v>2091.2705592781335</v>
      </c>
      <c r="AX52" s="520">
        <v>2146.3124204941573</v>
      </c>
      <c r="AY52" s="520">
        <v>2099.3798052428242</v>
      </c>
      <c r="AZ52" s="520">
        <v>1904.6419936019261</v>
      </c>
      <c r="BA52" s="520">
        <v>1751.9221341188145</v>
      </c>
      <c r="BB52" s="519">
        <v>1723.4998286050727</v>
      </c>
      <c r="BC52" s="520">
        <v>1556.0680822682007</v>
      </c>
      <c r="BD52" s="519">
        <v>1505.933234344051</v>
      </c>
      <c r="BE52" s="519">
        <v>1546.5274309790095</v>
      </c>
      <c r="BF52" s="519">
        <v>1631.0843923579648</v>
      </c>
      <c r="BG52" s="519">
        <v>1687.1552515579463</v>
      </c>
      <c r="BH52" s="519">
        <v>1438.4955114237205</v>
      </c>
      <c r="BI52" s="519"/>
      <c r="BJ52" s="519"/>
      <c r="BK52" s="602"/>
      <c r="BL52" s="765"/>
      <c r="BM52" s="743"/>
      <c r="BN52" s="41"/>
      <c r="BO52" s="41"/>
    </row>
    <row r="53" spans="2:67">
      <c r="B53" s="28"/>
      <c r="C53" s="28"/>
      <c r="D53" s="28"/>
      <c r="E53" s="28"/>
      <c r="F53" s="28"/>
      <c r="G53" s="28"/>
      <c r="H53" s="28"/>
      <c r="I53" s="28"/>
      <c r="J53" s="28"/>
      <c r="K53" s="28"/>
      <c r="L53" s="28"/>
      <c r="M53" s="28"/>
      <c r="N53" s="28"/>
      <c r="O53" s="28"/>
      <c r="P53" s="741"/>
      <c r="Q53" s="603"/>
      <c r="R53" s="974"/>
      <c r="S53" s="621" t="s">
        <v>48</v>
      </c>
      <c r="T53" s="978"/>
      <c r="V53" s="603"/>
      <c r="W53" s="1940"/>
      <c r="X53" s="1944" t="s">
        <v>334</v>
      </c>
      <c r="Y53" s="1945"/>
      <c r="Z53" s="943"/>
      <c r="AA53" s="623">
        <v>6046.5321394566863</v>
      </c>
      <c r="AB53" s="623">
        <v>6050.7391618907741</v>
      </c>
      <c r="AC53" s="623">
        <v>5855.4155222932541</v>
      </c>
      <c r="AD53" s="623">
        <v>5424.8104805551984</v>
      </c>
      <c r="AE53" s="623">
        <v>5840.5414848882592</v>
      </c>
      <c r="AF53" s="623">
        <v>6018.9490719316391</v>
      </c>
      <c r="AG53" s="623">
        <v>6025.1120702482795</v>
      </c>
      <c r="AH53" s="623">
        <v>6108.0440153068812</v>
      </c>
      <c r="AI53" s="623">
        <v>5498.0254197827926</v>
      </c>
      <c r="AJ53" s="623">
        <v>6063.1311695055556</v>
      </c>
      <c r="AK53" s="623">
        <v>5924.2655957328298</v>
      </c>
      <c r="AL53" s="623">
        <v>5561.4055448113222</v>
      </c>
      <c r="AM53" s="623">
        <v>5545.3196467717898</v>
      </c>
      <c r="AN53" s="623">
        <v>5412.6329361449652</v>
      </c>
      <c r="AO53" s="623">
        <v>5496.3049712070424</v>
      </c>
      <c r="AP53" s="623">
        <v>5170.4012403243996</v>
      </c>
      <c r="AQ53" s="623">
        <v>5250.8475229868127</v>
      </c>
      <c r="AR53" s="623">
        <v>5336.2116022462542</v>
      </c>
      <c r="AS53" s="623">
        <v>4473.1761549145422</v>
      </c>
      <c r="AT53" s="623">
        <v>4336.4519135445926</v>
      </c>
      <c r="AU53" s="623">
        <v>4819.0751039190191</v>
      </c>
      <c r="AV53" s="623">
        <v>4490.2484055430823</v>
      </c>
      <c r="AW53" s="623">
        <v>4071.0018397573604</v>
      </c>
      <c r="AX53" s="623">
        <v>4177.1312653515224</v>
      </c>
      <c r="AY53" s="623">
        <v>4077.7717016032366</v>
      </c>
      <c r="AZ53" s="623">
        <v>3967.3905253050571</v>
      </c>
      <c r="BA53" s="623">
        <v>3618.1989803633692</v>
      </c>
      <c r="BB53" s="622">
        <v>3808.8858414041229</v>
      </c>
      <c r="BC53" s="623">
        <v>3555.5165291371413</v>
      </c>
      <c r="BD53" s="622">
        <v>3709.8775602584878</v>
      </c>
      <c r="BE53" s="622">
        <v>3075.4707525081408</v>
      </c>
      <c r="BF53" s="622">
        <v>3752.6644970678194</v>
      </c>
      <c r="BG53" s="622">
        <v>3420.5620198929505</v>
      </c>
      <c r="BH53" s="622">
        <v>3182.9449699446041</v>
      </c>
      <c r="BI53" s="622"/>
      <c r="BJ53" s="622"/>
      <c r="BK53" s="602"/>
      <c r="BL53" s="765"/>
      <c r="BM53" s="743"/>
      <c r="BN53" s="41"/>
      <c r="BO53" s="41"/>
    </row>
    <row r="54" spans="2:67" ht="15" customHeight="1">
      <c r="B54" s="28"/>
      <c r="C54" s="28"/>
      <c r="D54" s="28"/>
      <c r="E54" s="28"/>
      <c r="F54" s="28"/>
      <c r="G54" s="28"/>
      <c r="H54" s="28"/>
      <c r="I54" s="28"/>
      <c r="J54" s="28"/>
      <c r="K54" s="28"/>
      <c r="L54" s="28"/>
      <c r="M54" s="28"/>
      <c r="N54" s="28"/>
      <c r="O54" s="28"/>
      <c r="P54" s="761"/>
      <c r="Q54" s="603"/>
      <c r="R54" s="974"/>
      <c r="S54" s="626"/>
      <c r="T54" s="976" t="s">
        <v>465</v>
      </c>
      <c r="V54" s="603"/>
      <c r="W54" s="1940"/>
      <c r="X54" s="626"/>
      <c r="Y54" s="1941" t="s">
        <v>644</v>
      </c>
      <c r="Z54" s="940"/>
      <c r="AA54" s="763">
        <v>2445.2931610658848</v>
      </c>
      <c r="AB54" s="763">
        <v>2421.5925710493138</v>
      </c>
      <c r="AC54" s="763">
        <v>2440.1686804123647</v>
      </c>
      <c r="AD54" s="763">
        <v>2278.0786039168916</v>
      </c>
      <c r="AE54" s="763">
        <v>2475.1678606571363</v>
      </c>
      <c r="AF54" s="763">
        <v>2470.9801584637903</v>
      </c>
      <c r="AG54" s="763">
        <v>2440.0274235024808</v>
      </c>
      <c r="AH54" s="763">
        <v>2453.1713883097659</v>
      </c>
      <c r="AI54" s="763">
        <v>2111.1151169962741</v>
      </c>
      <c r="AJ54" s="763">
        <v>2449.2598139862143</v>
      </c>
      <c r="AK54" s="763">
        <v>2312.146044727996</v>
      </c>
      <c r="AL54" s="763">
        <v>2169.2191666621943</v>
      </c>
      <c r="AM54" s="763">
        <v>2019.2083316679546</v>
      </c>
      <c r="AN54" s="763">
        <v>1802.1588744906958</v>
      </c>
      <c r="AO54" s="763">
        <v>1814.1687877738857</v>
      </c>
      <c r="AP54" s="763">
        <v>1498.3522289216514</v>
      </c>
      <c r="AQ54" s="763">
        <v>1520.0830549785337</v>
      </c>
      <c r="AR54" s="763">
        <v>1568.1777210077908</v>
      </c>
      <c r="AS54" s="763">
        <v>1324.7254254010425</v>
      </c>
      <c r="AT54" s="763">
        <v>1316.2151084053821</v>
      </c>
      <c r="AU54" s="763">
        <v>1435.2960206409541</v>
      </c>
      <c r="AV54" s="763">
        <v>1279.9872785121934</v>
      </c>
      <c r="AW54" s="763">
        <v>1176.4726686055906</v>
      </c>
      <c r="AX54" s="763">
        <v>1235.7152266922471</v>
      </c>
      <c r="AY54" s="763">
        <v>1213.8279084227877</v>
      </c>
      <c r="AZ54" s="763">
        <v>1271.1438927097759</v>
      </c>
      <c r="BA54" s="763">
        <v>930.97711319951657</v>
      </c>
      <c r="BB54" s="762">
        <v>986.84427666893271</v>
      </c>
      <c r="BC54" s="763">
        <v>742.07194497193393</v>
      </c>
      <c r="BD54" s="762">
        <v>997.22252493159783</v>
      </c>
      <c r="BE54" s="762">
        <v>751.96636320872221</v>
      </c>
      <c r="BF54" s="762">
        <v>1070.4837096955291</v>
      </c>
      <c r="BG54" s="762">
        <v>887.0452716689922</v>
      </c>
      <c r="BH54" s="762">
        <v>864.66765424968503</v>
      </c>
      <c r="BI54" s="762"/>
      <c r="BJ54" s="762"/>
      <c r="BK54" s="602"/>
      <c r="BL54" s="41"/>
      <c r="BM54" s="41"/>
      <c r="BN54" s="41"/>
      <c r="BO54" s="41"/>
    </row>
    <row r="55" spans="2:67" ht="15" customHeight="1">
      <c r="B55" s="28"/>
      <c r="C55" s="28"/>
      <c r="D55" s="28"/>
      <c r="E55" s="28"/>
      <c r="F55" s="28"/>
      <c r="G55" s="28"/>
      <c r="H55" s="28"/>
      <c r="I55" s="28"/>
      <c r="J55" s="28"/>
      <c r="K55" s="28"/>
      <c r="L55" s="28"/>
      <c r="M55" s="28"/>
      <c r="N55" s="28"/>
      <c r="O55" s="28"/>
      <c r="P55" s="761"/>
      <c r="Q55" s="603"/>
      <c r="R55" s="974"/>
      <c r="S55" s="627"/>
      <c r="T55" s="966" t="s">
        <v>602</v>
      </c>
      <c r="V55" s="603"/>
      <c r="W55" s="1940"/>
      <c r="X55" s="626"/>
      <c r="Y55" s="1943" t="s">
        <v>553</v>
      </c>
      <c r="Z55" s="942"/>
      <c r="AA55" s="519">
        <f>AA53-AA54</f>
        <v>3601.2389783908015</v>
      </c>
      <c r="AB55" s="519">
        <f>AB53-AB54</f>
        <v>3629.1465908414602</v>
      </c>
      <c r="AC55" s="519">
        <f t="shared" ref="AC55:BA55" si="22">AC53-AC54</f>
        <v>3415.2468418808894</v>
      </c>
      <c r="AD55" s="519">
        <f t="shared" si="22"/>
        <v>3146.7318766383069</v>
      </c>
      <c r="AE55" s="519">
        <f t="shared" si="22"/>
        <v>3365.3736242311229</v>
      </c>
      <c r="AF55" s="519">
        <f t="shared" si="22"/>
        <v>3547.9689134678488</v>
      </c>
      <c r="AG55" s="519">
        <f t="shared" si="22"/>
        <v>3585.0846467457986</v>
      </c>
      <c r="AH55" s="519">
        <f t="shared" si="22"/>
        <v>3654.8726269971153</v>
      </c>
      <c r="AI55" s="519">
        <f t="shared" si="22"/>
        <v>3386.9103027865185</v>
      </c>
      <c r="AJ55" s="519">
        <f t="shared" si="22"/>
        <v>3613.8713555193413</v>
      </c>
      <c r="AK55" s="519">
        <f t="shared" si="22"/>
        <v>3612.1195510048337</v>
      </c>
      <c r="AL55" s="519">
        <f t="shared" si="22"/>
        <v>3392.1863781491279</v>
      </c>
      <c r="AM55" s="519">
        <f t="shared" si="22"/>
        <v>3526.1113151038353</v>
      </c>
      <c r="AN55" s="519">
        <f t="shared" si="22"/>
        <v>3610.4740616542695</v>
      </c>
      <c r="AO55" s="519">
        <f t="shared" si="22"/>
        <v>3682.1361834331565</v>
      </c>
      <c r="AP55" s="519">
        <f t="shared" si="22"/>
        <v>3672.049011402748</v>
      </c>
      <c r="AQ55" s="519">
        <f t="shared" si="22"/>
        <v>3730.764468008279</v>
      </c>
      <c r="AR55" s="519">
        <f t="shared" si="22"/>
        <v>3768.0338812384634</v>
      </c>
      <c r="AS55" s="519">
        <f t="shared" si="22"/>
        <v>3148.4507295134999</v>
      </c>
      <c r="AT55" s="519">
        <f t="shared" si="22"/>
        <v>3020.2368051392104</v>
      </c>
      <c r="AU55" s="519">
        <f t="shared" si="22"/>
        <v>3383.7790832780647</v>
      </c>
      <c r="AV55" s="519">
        <f t="shared" si="22"/>
        <v>3210.2611270308889</v>
      </c>
      <c r="AW55" s="519">
        <f t="shared" si="22"/>
        <v>2894.5291711517698</v>
      </c>
      <c r="AX55" s="519">
        <f t="shared" si="22"/>
        <v>2941.4160386592753</v>
      </c>
      <c r="AY55" s="519">
        <f t="shared" si="22"/>
        <v>2863.9437931804487</v>
      </c>
      <c r="AZ55" s="519">
        <f t="shared" si="22"/>
        <v>2696.246632595281</v>
      </c>
      <c r="BA55" s="520">
        <f t="shared" si="22"/>
        <v>2687.2218671638525</v>
      </c>
      <c r="BB55" s="519">
        <f>BB53-BB54</f>
        <v>2822.0415647351901</v>
      </c>
      <c r="BC55" s="520">
        <f>BC53-BC54</f>
        <v>2813.4445841652073</v>
      </c>
      <c r="BD55" s="519">
        <f>BD53-BD54</f>
        <v>2712.6550353268899</v>
      </c>
      <c r="BE55" s="519">
        <f>BE53-BE54</f>
        <v>2323.5043892994186</v>
      </c>
      <c r="BF55" s="519">
        <f>BF53-BF54</f>
        <v>2682.1807873722901</v>
      </c>
      <c r="BG55" s="519">
        <f t="shared" ref="BG55" si="23">BG53-BG54</f>
        <v>2533.5167482239585</v>
      </c>
      <c r="BH55" s="519">
        <f>BH53-BH54</f>
        <v>2318.2773156949188</v>
      </c>
      <c r="BI55" s="519"/>
      <c r="BJ55" s="519"/>
      <c r="BK55" s="602"/>
      <c r="BL55" s="41"/>
      <c r="BM55" s="41"/>
      <c r="BN55" s="41"/>
      <c r="BO55" s="41"/>
    </row>
    <row r="56" spans="2:67">
      <c r="B56" s="28"/>
      <c r="C56" s="28"/>
      <c r="D56" s="28"/>
      <c r="E56" s="28"/>
      <c r="F56" s="28"/>
      <c r="G56" s="28"/>
      <c r="H56" s="28"/>
      <c r="I56" s="28"/>
      <c r="J56" s="28"/>
      <c r="K56" s="28"/>
      <c r="L56" s="28"/>
      <c r="M56" s="28"/>
      <c r="N56" s="28"/>
      <c r="O56" s="28"/>
      <c r="P56" s="761"/>
      <c r="Q56" s="603"/>
      <c r="R56" s="974"/>
      <c r="S56" s="897" t="s">
        <v>603</v>
      </c>
      <c r="T56" s="979"/>
      <c r="V56" s="603"/>
      <c r="W56" s="1940"/>
      <c r="X56" s="1946" t="s">
        <v>425</v>
      </c>
      <c r="Y56" s="1947"/>
      <c r="Z56" s="766"/>
      <c r="AA56" s="630">
        <v>7291.915390772615</v>
      </c>
      <c r="AB56" s="630">
        <v>7146.2683935530358</v>
      </c>
      <c r="AC56" s="630">
        <v>6857.0325806033115</v>
      </c>
      <c r="AD56" s="630">
        <v>6721.5437435466529</v>
      </c>
      <c r="AE56" s="630">
        <v>6734.715549927414</v>
      </c>
      <c r="AF56" s="630">
        <v>6934.8693436402045</v>
      </c>
      <c r="AG56" s="630">
        <v>6961.7470675153536</v>
      </c>
      <c r="AH56" s="630">
        <v>6933.0550566879692</v>
      </c>
      <c r="AI56" s="630">
        <v>6645.6791620745325</v>
      </c>
      <c r="AJ56" s="630">
        <v>6579.1671999380887</v>
      </c>
      <c r="AK56" s="630">
        <v>6868.788005630905</v>
      </c>
      <c r="AL56" s="630">
        <v>6905.4541855198513</v>
      </c>
      <c r="AM56" s="630">
        <v>6769.6024972655568</v>
      </c>
      <c r="AN56" s="630">
        <v>6541.266540862217</v>
      </c>
      <c r="AO56" s="630">
        <v>6648.0376678722487</v>
      </c>
      <c r="AP56" s="630">
        <v>6679.9189014638569</v>
      </c>
      <c r="AQ56" s="630">
        <v>6738.0902715798866</v>
      </c>
      <c r="AR56" s="630">
        <v>6842.3843609696351</v>
      </c>
      <c r="AS56" s="630">
        <v>6418.765218714525</v>
      </c>
      <c r="AT56" s="630">
        <v>5759.9277441809072</v>
      </c>
      <c r="AU56" s="630">
        <v>6368.0951760737253</v>
      </c>
      <c r="AV56" s="630">
        <v>6172.6167854647665</v>
      </c>
      <c r="AW56" s="630">
        <v>6267.8100894465824</v>
      </c>
      <c r="AX56" s="630">
        <v>6396.5658012495514</v>
      </c>
      <c r="AY56" s="630">
        <v>6312.2780579273285</v>
      </c>
      <c r="AZ56" s="630">
        <v>6098.5824787502133</v>
      </c>
      <c r="BA56" s="630">
        <v>6021.4248259002661</v>
      </c>
      <c r="BB56" s="630">
        <v>5934.3023872740705</v>
      </c>
      <c r="BC56" s="630">
        <v>5810.2614054390242</v>
      </c>
      <c r="BD56" s="630">
        <v>5488.9210124854344</v>
      </c>
      <c r="BE56" s="630">
        <v>5051.2431344175584</v>
      </c>
      <c r="BF56" s="630">
        <v>5424.8457868233982</v>
      </c>
      <c r="BG56" s="630">
        <v>5173.4981053792599</v>
      </c>
      <c r="BH56" s="630">
        <v>5028.1087316400508</v>
      </c>
      <c r="BI56" s="630"/>
      <c r="BJ56" s="630"/>
      <c r="BK56" s="602"/>
      <c r="BL56" s="41"/>
      <c r="BM56" s="41"/>
      <c r="BN56" s="41"/>
      <c r="BO56" s="41"/>
    </row>
    <row r="57" spans="2:67">
      <c r="B57" s="28"/>
      <c r="C57" s="28"/>
      <c r="D57" s="28"/>
      <c r="E57" s="28"/>
      <c r="F57" s="28"/>
      <c r="G57" s="28"/>
      <c r="H57" s="28"/>
      <c r="I57" s="28"/>
      <c r="J57" s="28"/>
      <c r="K57" s="28"/>
      <c r="L57" s="28"/>
      <c r="M57" s="28"/>
      <c r="N57" s="28"/>
      <c r="O57" s="28"/>
      <c r="P57" s="761"/>
      <c r="Q57" s="603"/>
      <c r="R57" s="974"/>
      <c r="S57" s="2297" t="s">
        <v>530</v>
      </c>
      <c r="T57" s="2279"/>
      <c r="V57" s="603"/>
      <c r="W57" s="1940"/>
      <c r="X57" s="2278" t="s">
        <v>335</v>
      </c>
      <c r="Y57" s="2279"/>
      <c r="Z57" s="767"/>
      <c r="AA57" s="768">
        <v>2245.6814106802035</v>
      </c>
      <c r="AB57" s="768">
        <v>2344.7390199560305</v>
      </c>
      <c r="AC57" s="768">
        <v>2322.6304007198523</v>
      </c>
      <c r="AD57" s="768">
        <v>2303.723622903889</v>
      </c>
      <c r="AE57" s="768">
        <v>2541.5874087288621</v>
      </c>
      <c r="AF57" s="768">
        <v>2586.0979263812847</v>
      </c>
      <c r="AG57" s="768">
        <v>2755.8229729642217</v>
      </c>
      <c r="AH57" s="768">
        <v>2840.1315651568775</v>
      </c>
      <c r="AI57" s="768">
        <v>2693.8274654909169</v>
      </c>
      <c r="AJ57" s="768">
        <v>2846.4867915912992</v>
      </c>
      <c r="AK57" s="768">
        <v>2897.5841797258527</v>
      </c>
      <c r="AL57" s="768">
        <v>2962.4900559608604</v>
      </c>
      <c r="AM57" s="768">
        <v>3097.6935883773804</v>
      </c>
      <c r="AN57" s="768">
        <v>3048.0369135398491</v>
      </c>
      <c r="AO57" s="768">
        <v>3125.8475503368459</v>
      </c>
      <c r="AP57" s="768">
        <v>3130.5014556446718</v>
      </c>
      <c r="AQ57" s="768">
        <v>3296.7839317200273</v>
      </c>
      <c r="AR57" s="768">
        <v>3261.502931667641</v>
      </c>
      <c r="AS57" s="768">
        <v>2980.6360023274638</v>
      </c>
      <c r="AT57" s="768">
        <v>3091.9880121381075</v>
      </c>
      <c r="AU57" s="768">
        <v>3031.6862883118506</v>
      </c>
      <c r="AV57" s="768">
        <v>2950.7785438368592</v>
      </c>
      <c r="AW57" s="768">
        <v>2837.6005443164804</v>
      </c>
      <c r="AX57" s="768">
        <v>2963.2262275225717</v>
      </c>
      <c r="AY57" s="768">
        <v>2834.413961390142</v>
      </c>
      <c r="AZ57" s="768">
        <v>2960.1691397889008</v>
      </c>
      <c r="BA57" s="768">
        <v>3067.7373905391114</v>
      </c>
      <c r="BB57" s="768">
        <v>3188.8744255925794</v>
      </c>
      <c r="BC57" s="768">
        <v>3231.5553942739757</v>
      </c>
      <c r="BD57" s="768">
        <v>3127.222444396728</v>
      </c>
      <c r="BE57" s="768">
        <v>2831.4939297987776</v>
      </c>
      <c r="BF57" s="768">
        <v>2834.7349179636776</v>
      </c>
      <c r="BG57" s="768">
        <v>2654.1521266971972</v>
      </c>
      <c r="BH57" s="768">
        <v>2592.060320032353</v>
      </c>
      <c r="BI57" s="768"/>
      <c r="BJ57" s="768"/>
      <c r="BK57" s="602"/>
      <c r="BL57" s="41"/>
      <c r="BM57" s="41"/>
      <c r="BN57" s="41"/>
      <c r="BO57" s="41"/>
    </row>
    <row r="58" spans="2:67" ht="15.75" thickBot="1">
      <c r="B58" s="28"/>
      <c r="C58" s="28"/>
      <c r="D58" s="28"/>
      <c r="E58" s="28"/>
      <c r="F58" s="28"/>
      <c r="G58" s="28"/>
      <c r="H58" s="28"/>
      <c r="I58" s="28"/>
      <c r="J58" s="28"/>
      <c r="K58" s="28"/>
      <c r="L58" s="28"/>
      <c r="M58" s="28"/>
      <c r="N58" s="28"/>
      <c r="O58" s="28"/>
      <c r="P58" s="761"/>
      <c r="Q58" s="603"/>
      <c r="R58" s="639"/>
      <c r="S58" s="921" t="s">
        <v>627</v>
      </c>
      <c r="T58" s="980"/>
      <c r="V58" s="603"/>
      <c r="W58" s="1948"/>
      <c r="X58" s="1949" t="s">
        <v>621</v>
      </c>
      <c r="Y58" s="1950"/>
      <c r="Z58" s="769"/>
      <c r="AA58" s="641">
        <v>880.337751025236</v>
      </c>
      <c r="AB58" s="641">
        <v>890.70304822387254</v>
      </c>
      <c r="AC58" s="641">
        <v>921.38412409658747</v>
      </c>
      <c r="AD58" s="641">
        <v>910.0737325418504</v>
      </c>
      <c r="AE58" s="641">
        <v>946.66405369434369</v>
      </c>
      <c r="AF58" s="641">
        <v>961.96946713180546</v>
      </c>
      <c r="AG58" s="641">
        <v>994.48097336500155</v>
      </c>
      <c r="AH58" s="641">
        <v>978.42584199719704</v>
      </c>
      <c r="AI58" s="641">
        <v>943.94008575539249</v>
      </c>
      <c r="AJ58" s="641">
        <v>940.48775414237036</v>
      </c>
      <c r="AK58" s="641">
        <v>939.9451053303361</v>
      </c>
      <c r="AL58" s="641">
        <v>932.42690385688365</v>
      </c>
      <c r="AM58" s="641">
        <v>902.57139670944093</v>
      </c>
      <c r="AN58" s="641">
        <v>919.45704740031942</v>
      </c>
      <c r="AO58" s="641">
        <v>919.91988282853208</v>
      </c>
      <c r="AP58" s="641">
        <v>951.1044185463262</v>
      </c>
      <c r="AQ58" s="641">
        <v>950.05002921889377</v>
      </c>
      <c r="AR58" s="641">
        <v>958.82878070295828</v>
      </c>
      <c r="AS58" s="641">
        <v>938.3341288053698</v>
      </c>
      <c r="AT58" s="641">
        <v>865.63245512575486</v>
      </c>
      <c r="AU58" s="641">
        <v>928.05004699999995</v>
      </c>
      <c r="AV58" s="641">
        <v>940.74382400000013</v>
      </c>
      <c r="AW58" s="641">
        <v>948.91555100000005</v>
      </c>
      <c r="AX58" s="641">
        <v>975.73629000000005</v>
      </c>
      <c r="AY58" s="641">
        <v>1003.2230869999999</v>
      </c>
      <c r="AZ58" s="641">
        <v>1017.3682279999998</v>
      </c>
      <c r="BA58" s="641">
        <v>1040.759366</v>
      </c>
      <c r="BB58" s="641">
        <v>1058.75776</v>
      </c>
      <c r="BC58" s="641">
        <v>1047.856405</v>
      </c>
      <c r="BD58" s="641">
        <v>1002.0959586399999</v>
      </c>
      <c r="BE58" s="641">
        <v>939.98552740000014</v>
      </c>
      <c r="BF58" s="641">
        <v>963.46776279999995</v>
      </c>
      <c r="BG58" s="641">
        <v>940.69961460960008</v>
      </c>
      <c r="BH58" s="641">
        <v>937.24158995399989</v>
      </c>
      <c r="BI58" s="641"/>
      <c r="BJ58" s="641"/>
      <c r="BK58" s="602"/>
      <c r="BL58" s="41"/>
      <c r="BM58" s="41"/>
      <c r="BN58" s="41"/>
      <c r="BO58" s="41"/>
    </row>
    <row r="59" spans="2:67">
      <c r="P59" s="757"/>
      <c r="Q59" s="596"/>
      <c r="R59" s="647" t="s">
        <v>49</v>
      </c>
      <c r="S59" s="648"/>
      <c r="T59" s="981"/>
      <c r="V59" s="603"/>
      <c r="W59" s="647" t="s">
        <v>337</v>
      </c>
      <c r="X59" s="1951"/>
      <c r="Y59" s="1952"/>
      <c r="Z59" s="770"/>
      <c r="AA59" s="650">
        <v>21235.031823192738</v>
      </c>
      <c r="AB59" s="650">
        <v>21407.175785801592</v>
      </c>
      <c r="AC59" s="650">
        <v>22358.918995386692</v>
      </c>
      <c r="AD59" s="650">
        <v>22316.670683170698</v>
      </c>
      <c r="AE59" s="650">
        <v>24747.012382953384</v>
      </c>
      <c r="AF59" s="650">
        <v>25650.10754853097</v>
      </c>
      <c r="AG59" s="650">
        <v>26404.853766961754</v>
      </c>
      <c r="AH59" s="650">
        <v>27633.632913709807</v>
      </c>
      <c r="AI59" s="650">
        <v>28003.682984591243</v>
      </c>
      <c r="AJ59" s="650">
        <v>28057.086295248038</v>
      </c>
      <c r="AK59" s="650">
        <v>28799.821411801582</v>
      </c>
      <c r="AL59" s="650">
        <v>28769.322338337661</v>
      </c>
      <c r="AM59" s="650">
        <v>28966.502912689684</v>
      </c>
      <c r="AN59" s="650">
        <v>29743.82400797091</v>
      </c>
      <c r="AO59" s="650">
        <v>28964.537328613336</v>
      </c>
      <c r="AP59" s="650">
        <v>28067.898575192445</v>
      </c>
      <c r="AQ59" s="650">
        <v>26682.721334117916</v>
      </c>
      <c r="AR59" s="650">
        <v>27077.291892558365</v>
      </c>
      <c r="AS59" s="650">
        <v>28811.027941483688</v>
      </c>
      <c r="AT59" s="650">
        <v>25556.519527050732</v>
      </c>
      <c r="AU59" s="650">
        <v>25660.591555179159</v>
      </c>
      <c r="AV59" s="650">
        <v>24985.520915146386</v>
      </c>
      <c r="AW59" s="650">
        <v>26376.945974616479</v>
      </c>
      <c r="AX59" s="650">
        <v>26334.11556792901</v>
      </c>
      <c r="AY59" s="650">
        <v>25506.585912174553</v>
      </c>
      <c r="AZ59" s="650">
        <v>26055.33539763304</v>
      </c>
      <c r="BA59" s="650">
        <v>26127.803207903584</v>
      </c>
      <c r="BB59" s="649">
        <v>26555.13123079262</v>
      </c>
      <c r="BC59" s="650">
        <v>27017.202243704014</v>
      </c>
      <c r="BD59" s="649">
        <v>27589.752463596065</v>
      </c>
      <c r="BE59" s="649">
        <v>26320.971848841</v>
      </c>
      <c r="BF59" s="649">
        <v>27097.561307281783</v>
      </c>
      <c r="BG59" s="649">
        <v>27293.267851427074</v>
      </c>
      <c r="BH59" s="649">
        <v>26375.801503510571</v>
      </c>
      <c r="BI59" s="649"/>
      <c r="BJ59" s="649"/>
      <c r="BK59" s="646"/>
      <c r="BL59" s="41"/>
      <c r="BM59" s="41"/>
      <c r="BN59" s="41"/>
      <c r="BO59" s="41"/>
    </row>
    <row r="60" spans="2:67" ht="29.25" customHeight="1">
      <c r="B60" s="771"/>
      <c r="C60" s="771"/>
      <c r="D60" s="771"/>
      <c r="E60" s="771"/>
      <c r="F60" s="771"/>
      <c r="G60" s="771"/>
      <c r="H60" s="771"/>
      <c r="I60" s="771"/>
      <c r="J60" s="771"/>
      <c r="K60" s="771"/>
      <c r="L60" s="771"/>
      <c r="M60" s="771"/>
      <c r="N60" s="771"/>
      <c r="O60" s="771"/>
      <c r="P60" s="772"/>
      <c r="Q60" s="603"/>
      <c r="R60" s="982"/>
      <c r="S60" s="2280" t="s">
        <v>531</v>
      </c>
      <c r="T60" s="2281"/>
      <c r="V60" s="603"/>
      <c r="W60" s="1953"/>
      <c r="X60" s="2280" t="s">
        <v>858</v>
      </c>
      <c r="Y60" s="2281"/>
      <c r="Z60" s="944"/>
      <c r="AA60" s="654">
        <v>10561.492572905685</v>
      </c>
      <c r="AB60" s="654">
        <v>10496.023712658871</v>
      </c>
      <c r="AC60" s="654">
        <v>11232.291710903262</v>
      </c>
      <c r="AD60" s="654">
        <v>11304.503450278693</v>
      </c>
      <c r="AE60" s="654">
        <v>13324.381351422262</v>
      </c>
      <c r="AF60" s="654">
        <v>13919.537364459575</v>
      </c>
      <c r="AG60" s="654">
        <v>14436.127829343497</v>
      </c>
      <c r="AH60" s="654">
        <v>15011.566249584906</v>
      </c>
      <c r="AI60" s="654">
        <v>15035.105577984787</v>
      </c>
      <c r="AJ60" s="654">
        <v>14765.739926536304</v>
      </c>
      <c r="AK60" s="654">
        <v>14586.341879751055</v>
      </c>
      <c r="AL60" s="654">
        <v>13604.492853494989</v>
      </c>
      <c r="AM60" s="654">
        <v>13071.053641300125</v>
      </c>
      <c r="AN60" s="654">
        <v>13173.268460434891</v>
      </c>
      <c r="AO60" s="654">
        <v>12682.031750903679</v>
      </c>
      <c r="AP60" s="654">
        <v>12163.763709989054</v>
      </c>
      <c r="AQ60" s="654">
        <v>11462.316507805001</v>
      </c>
      <c r="AR60" s="654">
        <v>11609.093886445567</v>
      </c>
      <c r="AS60" s="654">
        <v>12903.831695601813</v>
      </c>
      <c r="AT60" s="654">
        <v>10681.487371671672</v>
      </c>
      <c r="AU60" s="654">
        <v>10529.049259700323</v>
      </c>
      <c r="AV60" s="654">
        <v>9829.6871555587713</v>
      </c>
      <c r="AW60" s="654">
        <v>10195.754759910111</v>
      </c>
      <c r="AX60" s="654">
        <v>10452.401760598281</v>
      </c>
      <c r="AY60" s="654">
        <v>9810.7026187963929</v>
      </c>
      <c r="AZ60" s="654">
        <v>10074.928244102095</v>
      </c>
      <c r="BA60" s="654">
        <v>9248.8227161790201</v>
      </c>
      <c r="BB60" s="653">
        <v>9055.1205420790247</v>
      </c>
      <c r="BC60" s="654">
        <v>9836.0264625015825</v>
      </c>
      <c r="BD60" s="653">
        <v>9736.0729471754439</v>
      </c>
      <c r="BE60" s="653">
        <v>8890.3186211416087</v>
      </c>
      <c r="BF60" s="653">
        <v>9302.0240241568372</v>
      </c>
      <c r="BG60" s="653">
        <v>9444.9005274754418</v>
      </c>
      <c r="BH60" s="653">
        <v>9074.4456358038933</v>
      </c>
      <c r="BI60" s="653"/>
      <c r="BJ60" s="653"/>
      <c r="BK60" s="462"/>
      <c r="BL60" s="41"/>
      <c r="BM60" s="41"/>
      <c r="BN60" s="41"/>
      <c r="BO60" s="41"/>
    </row>
    <row r="61" spans="2:67">
      <c r="B61" s="771"/>
      <c r="C61" s="771"/>
      <c r="D61" s="771"/>
      <c r="E61" s="771"/>
      <c r="F61" s="771"/>
      <c r="G61" s="771"/>
      <c r="H61" s="771"/>
      <c r="I61" s="771"/>
      <c r="J61" s="771"/>
      <c r="K61" s="771"/>
      <c r="L61" s="771"/>
      <c r="M61" s="771"/>
      <c r="N61" s="771"/>
      <c r="O61" s="771"/>
      <c r="P61" s="772"/>
      <c r="Q61" s="603"/>
      <c r="R61" s="982"/>
      <c r="S61" s="614" t="s">
        <v>1016</v>
      </c>
      <c r="T61" s="983"/>
      <c r="V61" s="603"/>
      <c r="W61" s="1953"/>
      <c r="X61" s="2282" t="s">
        <v>1108</v>
      </c>
      <c r="Y61" s="2283"/>
      <c r="Z61" s="945"/>
      <c r="AA61" s="658">
        <v>702.83026999291678</v>
      </c>
      <c r="AB61" s="658">
        <v>686.44620024230187</v>
      </c>
      <c r="AC61" s="658">
        <v>698.89764571316766</v>
      </c>
      <c r="AD61" s="658">
        <v>680.74547632983922</v>
      </c>
      <c r="AE61" s="658">
        <v>701.91349393186852</v>
      </c>
      <c r="AF61" s="658">
        <v>667.82873473264453</v>
      </c>
      <c r="AG61" s="658">
        <v>640.46784939712438</v>
      </c>
      <c r="AH61" s="658">
        <v>655.23057167867137</v>
      </c>
      <c r="AI61" s="658">
        <v>609.1187236752379</v>
      </c>
      <c r="AJ61" s="658">
        <v>652.57502705106276</v>
      </c>
      <c r="AK61" s="658">
        <v>655.91443265909516</v>
      </c>
      <c r="AL61" s="658">
        <v>630.52981102330273</v>
      </c>
      <c r="AM61" s="658">
        <v>577.04643230948568</v>
      </c>
      <c r="AN61" s="658">
        <v>516.5268173218675</v>
      </c>
      <c r="AO61" s="658">
        <v>506.69926841574829</v>
      </c>
      <c r="AP61" s="658">
        <v>506.81438218982044</v>
      </c>
      <c r="AQ61" s="658">
        <v>522.35987148863205</v>
      </c>
      <c r="AR61" s="658">
        <v>561.19836242802796</v>
      </c>
      <c r="AS61" s="658">
        <v>530.41167542322773</v>
      </c>
      <c r="AT61" s="658">
        <v>513.68788841490209</v>
      </c>
      <c r="AU61" s="658">
        <v>526.91409091663695</v>
      </c>
      <c r="AV61" s="658">
        <v>524.12535460171284</v>
      </c>
      <c r="AW61" s="658">
        <v>528.10321016884393</v>
      </c>
      <c r="AX61" s="658">
        <v>604.69033239592966</v>
      </c>
      <c r="AY61" s="658">
        <v>617.02824714749113</v>
      </c>
      <c r="AZ61" s="658">
        <v>624.93138440348548</v>
      </c>
      <c r="BA61" s="658">
        <v>618.83151051759683</v>
      </c>
      <c r="BB61" s="512">
        <v>636.62217425062067</v>
      </c>
      <c r="BC61" s="658">
        <v>673.37481073742629</v>
      </c>
      <c r="BD61" s="512">
        <v>582.47679245077279</v>
      </c>
      <c r="BE61" s="512">
        <v>597.18511644765408</v>
      </c>
      <c r="BF61" s="512">
        <v>679.10227987917926</v>
      </c>
      <c r="BG61" s="512">
        <v>654.38255986327204</v>
      </c>
      <c r="BH61" s="512">
        <v>597.2791022153649</v>
      </c>
      <c r="BI61" s="512"/>
      <c r="BJ61" s="512"/>
      <c r="BK61" s="462"/>
    </row>
    <row r="62" spans="2:67" ht="14.25" customHeight="1" thickBot="1">
      <c r="P62" s="772"/>
      <c r="Q62" s="603"/>
      <c r="R62" s="982"/>
      <c r="S62" s="663" t="s">
        <v>50</v>
      </c>
      <c r="T62" s="984"/>
      <c r="V62" s="603"/>
      <c r="W62" s="1954"/>
      <c r="X62" s="1955" t="s">
        <v>336</v>
      </c>
      <c r="Y62" s="984"/>
      <c r="Z62" s="946"/>
      <c r="AA62" s="665">
        <v>9970.7089802941355</v>
      </c>
      <c r="AB62" s="665">
        <v>10224.705872900417</v>
      </c>
      <c r="AC62" s="665">
        <v>10427.729638770261</v>
      </c>
      <c r="AD62" s="665">
        <v>10331.421756562166</v>
      </c>
      <c r="AE62" s="665">
        <v>10720.717537599254</v>
      </c>
      <c r="AF62" s="665">
        <v>11062.74144933875</v>
      </c>
      <c r="AG62" s="665">
        <v>11328.258088221133</v>
      </c>
      <c r="AH62" s="665">
        <v>11966.83609244623</v>
      </c>
      <c r="AI62" s="665">
        <v>12359.458682931217</v>
      </c>
      <c r="AJ62" s="665">
        <v>12638.771341660673</v>
      </c>
      <c r="AK62" s="665">
        <v>13557.56509939143</v>
      </c>
      <c r="AL62" s="665">
        <v>14534.299673819367</v>
      </c>
      <c r="AM62" s="665">
        <v>15318.402839080074</v>
      </c>
      <c r="AN62" s="665">
        <v>16054.028730214151</v>
      </c>
      <c r="AO62" s="665">
        <v>15775.806309293908</v>
      </c>
      <c r="AP62" s="665">
        <v>15397.320483013569</v>
      </c>
      <c r="AQ62" s="665">
        <v>14698.044954824283</v>
      </c>
      <c r="AR62" s="665">
        <v>14906.99964368477</v>
      </c>
      <c r="AS62" s="665">
        <v>15376.784570458647</v>
      </c>
      <c r="AT62" s="665">
        <v>14361.344266964157</v>
      </c>
      <c r="AU62" s="665">
        <v>14604.628204562199</v>
      </c>
      <c r="AV62" s="665">
        <v>14631.708404985902</v>
      </c>
      <c r="AW62" s="665">
        <v>15653.088004537525</v>
      </c>
      <c r="AX62" s="665">
        <v>15277.023474934798</v>
      </c>
      <c r="AY62" s="665">
        <v>15078.855046230667</v>
      </c>
      <c r="AZ62" s="665">
        <v>15355.475769127457</v>
      </c>
      <c r="BA62" s="665">
        <v>16260.148981206967</v>
      </c>
      <c r="BB62" s="664">
        <v>16863.388514462975</v>
      </c>
      <c r="BC62" s="665">
        <v>16507.800970465003</v>
      </c>
      <c r="BD62" s="664">
        <v>17271.202723969851</v>
      </c>
      <c r="BE62" s="664">
        <v>16833.468111251736</v>
      </c>
      <c r="BF62" s="664">
        <v>17116.435003245766</v>
      </c>
      <c r="BG62" s="664">
        <v>17193.98476408836</v>
      </c>
      <c r="BH62" s="664">
        <v>16704.076765491314</v>
      </c>
      <c r="BI62" s="664"/>
      <c r="BJ62" s="664"/>
      <c r="BK62" s="462"/>
    </row>
    <row r="63" spans="2:67" ht="14.25" customHeight="1">
      <c r="P63" s="757"/>
      <c r="Q63" s="596"/>
      <c r="R63" s="668" t="s">
        <v>604</v>
      </c>
      <c r="S63" s="668"/>
      <c r="T63" s="985"/>
      <c r="V63" s="603"/>
      <c r="W63" s="668" t="s">
        <v>963</v>
      </c>
      <c r="X63" s="668"/>
      <c r="Y63" s="1956"/>
      <c r="Z63" s="947"/>
      <c r="AA63" s="774">
        <v>6367.9419173404094</v>
      </c>
      <c r="AB63" s="774">
        <v>6156.9749691624902</v>
      </c>
      <c r="AC63" s="774">
        <v>5835.2143947683107</v>
      </c>
      <c r="AD63" s="774">
        <v>5625.8991710679002</v>
      </c>
      <c r="AE63" s="774">
        <v>5412.6847567825134</v>
      </c>
      <c r="AF63" s="774">
        <v>5584.5234310673059</v>
      </c>
      <c r="AG63" s="774">
        <v>5681.6854004049592</v>
      </c>
      <c r="AH63" s="774">
        <v>5537.4664777946182</v>
      </c>
      <c r="AI63" s="774">
        <v>5129.973243556271</v>
      </c>
      <c r="AJ63" s="774">
        <v>5164.4520654617381</v>
      </c>
      <c r="AK63" s="774">
        <v>5227.1986551645123</v>
      </c>
      <c r="AL63" s="774">
        <v>4744.6077295940277</v>
      </c>
      <c r="AM63" s="774">
        <v>4483.1703708375398</v>
      </c>
      <c r="AN63" s="774">
        <v>4281.0316776084355</v>
      </c>
      <c r="AO63" s="774">
        <v>4125.4992534600187</v>
      </c>
      <c r="AP63" s="774">
        <v>4030.604452169337</v>
      </c>
      <c r="AQ63" s="774">
        <v>3950.2174617980563</v>
      </c>
      <c r="AR63" s="774">
        <v>3959.1691417246316</v>
      </c>
      <c r="AS63" s="774">
        <v>3542.4731845556885</v>
      </c>
      <c r="AT63" s="774">
        <v>3232.4302507888724</v>
      </c>
      <c r="AU63" s="774">
        <v>3103.926536143661</v>
      </c>
      <c r="AV63" s="774">
        <v>3006.6704531738878</v>
      </c>
      <c r="AW63" s="774">
        <v>3036.1413426710028</v>
      </c>
      <c r="AX63" s="774">
        <v>3014.7049488063285</v>
      </c>
      <c r="AY63" s="774">
        <v>2897.0817193520024</v>
      </c>
      <c r="AZ63" s="774">
        <v>2745.2748955704255</v>
      </c>
      <c r="BA63" s="774">
        <v>2665.2671765221171</v>
      </c>
      <c r="BB63" s="773">
        <v>2551.8019250358066</v>
      </c>
      <c r="BC63" s="774">
        <v>2418.7024017415301</v>
      </c>
      <c r="BD63" s="773">
        <v>2341.1826691388951</v>
      </c>
      <c r="BE63" s="773">
        <v>2260.9132257006709</v>
      </c>
      <c r="BF63" s="773">
        <v>2173.5097763205972</v>
      </c>
      <c r="BG63" s="773">
        <v>2100.4737200316381</v>
      </c>
      <c r="BH63" s="773">
        <v>2050.9919569689828</v>
      </c>
      <c r="BI63" s="773"/>
      <c r="BJ63" s="773"/>
      <c r="BK63" s="646"/>
    </row>
    <row r="64" spans="2:67" ht="14.25" customHeight="1">
      <c r="B64" s="28"/>
      <c r="C64" s="28"/>
      <c r="D64" s="28"/>
      <c r="E64" s="28"/>
      <c r="F64" s="28"/>
      <c r="G64" s="28"/>
      <c r="H64" s="28"/>
      <c r="I64" s="28"/>
      <c r="J64" s="28"/>
      <c r="K64" s="28"/>
      <c r="L64" s="28"/>
      <c r="M64" s="28"/>
      <c r="N64" s="28"/>
      <c r="O64" s="28"/>
      <c r="P64" s="761"/>
      <c r="Q64" s="603"/>
      <c r="R64" s="957"/>
      <c r="S64" s="546" t="s">
        <v>51</v>
      </c>
      <c r="T64" s="986"/>
      <c r="V64" s="603"/>
      <c r="W64" s="957"/>
      <c r="X64" s="546" t="s">
        <v>339</v>
      </c>
      <c r="Y64" s="1957"/>
      <c r="Z64" s="948"/>
      <c r="AA64" s="676">
        <f t="shared" ref="AA64:AV64" si="24">SUM(AA65:AA66)</f>
        <v>732.01263237142848</v>
      </c>
      <c r="AB64" s="676">
        <f t="shared" si="24"/>
        <v>669.24675483809528</v>
      </c>
      <c r="AC64" s="676">
        <f t="shared" si="24"/>
        <v>617.68904015238104</v>
      </c>
      <c r="AD64" s="676">
        <f t="shared" si="24"/>
        <v>649.39861873333325</v>
      </c>
      <c r="AE64" s="676">
        <f t="shared" si="24"/>
        <v>461.93021495238099</v>
      </c>
      <c r="AF64" s="676">
        <f t="shared" si="24"/>
        <v>473.19245233333345</v>
      </c>
      <c r="AG64" s="676">
        <f t="shared" si="24"/>
        <v>452.86890544761911</v>
      </c>
      <c r="AH64" s="676">
        <f t="shared" si="24"/>
        <v>466.20345032380953</v>
      </c>
      <c r="AI64" s="676">
        <f t="shared" si="24"/>
        <v>465.63080153333328</v>
      </c>
      <c r="AJ64" s="676">
        <f t="shared" si="24"/>
        <v>449.73589016190482</v>
      </c>
      <c r="AK64" s="676">
        <f t="shared" si="24"/>
        <v>500.67083900952377</v>
      </c>
      <c r="AL64" s="676">
        <f t="shared" si="24"/>
        <v>418.82785549523805</v>
      </c>
      <c r="AM64" s="676">
        <f t="shared" si="24"/>
        <v>439.84258287619048</v>
      </c>
      <c r="AN64" s="676">
        <f t="shared" si="24"/>
        <v>456.54704228571433</v>
      </c>
      <c r="AO64" s="676">
        <f t="shared" si="24"/>
        <v>429.73283707619044</v>
      </c>
      <c r="AP64" s="676">
        <f t="shared" si="24"/>
        <v>428.08294037142866</v>
      </c>
      <c r="AQ64" s="676">
        <f t="shared" si="24"/>
        <v>398.41545647619051</v>
      </c>
      <c r="AR64" s="676">
        <f t="shared" si="24"/>
        <v>522.67691258095238</v>
      </c>
      <c r="AS64" s="676">
        <f t="shared" si="24"/>
        <v>466.22188391428574</v>
      </c>
      <c r="AT64" s="676">
        <f t="shared" si="24"/>
        <v>416.73084545714289</v>
      </c>
      <c r="AU64" s="676">
        <f t="shared" si="24"/>
        <v>427.24741525714285</v>
      </c>
      <c r="AV64" s="676">
        <f t="shared" si="24"/>
        <v>434.79094319047624</v>
      </c>
      <c r="AW64" s="676">
        <f t="shared" ref="AW64:BD64" si="25">SUM(AW65:AW66)</f>
        <v>541.97401332380957</v>
      </c>
      <c r="AX64" s="676">
        <f t="shared" si="25"/>
        <v>594.0059417809523</v>
      </c>
      <c r="AY64" s="676">
        <f t="shared" si="25"/>
        <v>566.76543345714276</v>
      </c>
      <c r="AZ64" s="676">
        <f t="shared" si="25"/>
        <v>473.5399851809525</v>
      </c>
      <c r="BA64" s="676">
        <f t="shared" si="25"/>
        <v>461.20452504761903</v>
      </c>
      <c r="BB64" s="675">
        <f t="shared" si="25"/>
        <v>524.98361446666672</v>
      </c>
      <c r="BC64" s="676">
        <f t="shared" si="25"/>
        <v>387.73145655047051</v>
      </c>
      <c r="BD64" s="675">
        <f t="shared" si="25"/>
        <v>390.54235172423432</v>
      </c>
      <c r="BE64" s="675">
        <f>SUM(BE65:BE66)</f>
        <v>379.77731777346952</v>
      </c>
      <c r="BF64" s="675">
        <f t="shared" ref="BF64:BG64" si="26">SUM(BF65:BF66)</f>
        <v>381.44598877809813</v>
      </c>
      <c r="BG64" s="675">
        <f t="shared" si="26"/>
        <v>379.34134329851054</v>
      </c>
      <c r="BH64" s="675">
        <f t="shared" ref="BH64" si="27">SUM(BH65:BH66)</f>
        <v>379.34134329851054</v>
      </c>
      <c r="BI64" s="675"/>
      <c r="BJ64" s="675"/>
      <c r="BK64" s="602"/>
    </row>
    <row r="65" spans="2:67" ht="14.25" customHeight="1">
      <c r="B65" s="28"/>
      <c r="C65" s="28"/>
      <c r="D65" s="28"/>
      <c r="E65" s="28"/>
      <c r="F65" s="28"/>
      <c r="G65" s="28"/>
      <c r="H65" s="28"/>
      <c r="I65" s="28"/>
      <c r="J65" s="28"/>
      <c r="K65" s="28"/>
      <c r="L65" s="28"/>
      <c r="M65" s="28"/>
      <c r="N65" s="28"/>
      <c r="O65" s="28"/>
      <c r="P65" s="761"/>
      <c r="Q65" s="603"/>
      <c r="R65" s="957"/>
      <c r="S65" s="227"/>
      <c r="T65" s="976" t="s">
        <v>52</v>
      </c>
      <c r="V65" s="603"/>
      <c r="W65" s="957"/>
      <c r="X65" s="1932"/>
      <c r="Y65" s="958" t="s">
        <v>338</v>
      </c>
      <c r="Z65" s="682"/>
      <c r="AA65" s="680">
        <v>550.23920379999993</v>
      </c>
      <c r="AB65" s="680">
        <v>527.37032626666667</v>
      </c>
      <c r="AC65" s="680">
        <v>477.13732586666669</v>
      </c>
      <c r="AD65" s="680">
        <v>481.58261873333328</v>
      </c>
      <c r="AE65" s="680">
        <v>292.75650066666674</v>
      </c>
      <c r="AF65" s="680">
        <v>303.52845233333341</v>
      </c>
      <c r="AG65" s="680">
        <v>292.73561973333341</v>
      </c>
      <c r="AH65" s="680">
        <v>303.65330746666666</v>
      </c>
      <c r="AI65" s="680">
        <v>300.00380153333327</v>
      </c>
      <c r="AJ65" s="680">
        <v>293.56731873333337</v>
      </c>
      <c r="AK65" s="680">
        <v>332.90198186666657</v>
      </c>
      <c r="AL65" s="680">
        <v>247.34728406666662</v>
      </c>
      <c r="AM65" s="680">
        <v>269.91772573333333</v>
      </c>
      <c r="AN65" s="680">
        <v>246.39832800000002</v>
      </c>
      <c r="AO65" s="680">
        <v>236.30097993333328</v>
      </c>
      <c r="AP65" s="680">
        <v>231.29451180000001</v>
      </c>
      <c r="AQ65" s="680">
        <v>230.36059933333334</v>
      </c>
      <c r="AR65" s="680">
        <v>325.00062686666666</v>
      </c>
      <c r="AS65" s="680">
        <v>305.7365982</v>
      </c>
      <c r="AT65" s="680">
        <v>270.15270260000005</v>
      </c>
      <c r="AU65" s="680">
        <v>242.88427239999999</v>
      </c>
      <c r="AV65" s="680">
        <v>246.77580033333334</v>
      </c>
      <c r="AW65" s="680">
        <v>369.97487046666669</v>
      </c>
      <c r="AX65" s="680">
        <v>379.5766560666666</v>
      </c>
      <c r="AY65" s="680">
        <v>362.50329059999996</v>
      </c>
      <c r="AZ65" s="680">
        <v>258.74769946666675</v>
      </c>
      <c r="BA65" s="680">
        <v>253.01223933333333</v>
      </c>
      <c r="BB65" s="679">
        <v>293.53987446666667</v>
      </c>
      <c r="BC65" s="680">
        <v>236.52075113333333</v>
      </c>
      <c r="BD65" s="679">
        <v>236.56661160000004</v>
      </c>
      <c r="BE65" s="679">
        <v>224.16840526666667</v>
      </c>
      <c r="BF65" s="679">
        <v>220.83570886666669</v>
      </c>
      <c r="BG65" s="679">
        <v>203.20678473333334</v>
      </c>
      <c r="BH65" s="679">
        <v>203.20678473333334</v>
      </c>
      <c r="BI65" s="679"/>
      <c r="BJ65" s="679"/>
      <c r="BK65" s="602"/>
    </row>
    <row r="66" spans="2:67" ht="14.25" customHeight="1">
      <c r="B66" s="28"/>
      <c r="C66" s="28"/>
      <c r="D66" s="28"/>
      <c r="E66" s="28"/>
      <c r="F66" s="28"/>
      <c r="G66" s="28"/>
      <c r="H66" s="28"/>
      <c r="I66" s="28"/>
      <c r="J66" s="28"/>
      <c r="K66" s="28"/>
      <c r="L66" s="28"/>
      <c r="M66" s="28"/>
      <c r="N66" s="28"/>
      <c r="O66" s="28"/>
      <c r="P66" s="761"/>
      <c r="Q66" s="603"/>
      <c r="R66" s="957"/>
      <c r="S66" s="684"/>
      <c r="T66" s="987" t="s">
        <v>53</v>
      </c>
      <c r="V66" s="603"/>
      <c r="W66" s="957"/>
      <c r="X66" s="1958"/>
      <c r="Y66" s="1959" t="s">
        <v>381</v>
      </c>
      <c r="Z66" s="689"/>
      <c r="AA66" s="775">
        <v>181.77342857142855</v>
      </c>
      <c r="AB66" s="775">
        <v>141.87642857142856</v>
      </c>
      <c r="AC66" s="775">
        <v>140.5517142857143</v>
      </c>
      <c r="AD66" s="775">
        <v>167.816</v>
      </c>
      <c r="AE66" s="775">
        <v>169.17371428571428</v>
      </c>
      <c r="AF66" s="775">
        <v>169.66400000000002</v>
      </c>
      <c r="AG66" s="775">
        <v>160.13328571428571</v>
      </c>
      <c r="AH66" s="775">
        <v>162.55014285714287</v>
      </c>
      <c r="AI66" s="775">
        <v>165.62700000000001</v>
      </c>
      <c r="AJ66" s="775">
        <v>156.16857142857145</v>
      </c>
      <c r="AK66" s="775">
        <v>167.76885714285717</v>
      </c>
      <c r="AL66" s="775">
        <v>171.48057142857147</v>
      </c>
      <c r="AM66" s="775">
        <v>169.92485714285715</v>
      </c>
      <c r="AN66" s="775">
        <v>210.14871428571431</v>
      </c>
      <c r="AO66" s="775">
        <v>193.43185714285713</v>
      </c>
      <c r="AP66" s="775">
        <v>196.78842857142862</v>
      </c>
      <c r="AQ66" s="775">
        <v>168.05485714285717</v>
      </c>
      <c r="AR66" s="775">
        <v>197.67628571428571</v>
      </c>
      <c r="AS66" s="775">
        <v>160.48528571428571</v>
      </c>
      <c r="AT66" s="775">
        <v>146.57814285714286</v>
      </c>
      <c r="AU66" s="775">
        <v>184.36314285714286</v>
      </c>
      <c r="AV66" s="775">
        <v>188.01514285714288</v>
      </c>
      <c r="AW66" s="775">
        <v>171.99914285714289</v>
      </c>
      <c r="AX66" s="775">
        <v>214.42928571428573</v>
      </c>
      <c r="AY66" s="775">
        <v>204.26214285714286</v>
      </c>
      <c r="AZ66" s="775">
        <v>214.79228571428573</v>
      </c>
      <c r="BA66" s="775">
        <v>208.1922857142857</v>
      </c>
      <c r="BB66" s="685">
        <v>231.44374000000002</v>
      </c>
      <c r="BC66" s="775">
        <v>151.21070541713718</v>
      </c>
      <c r="BD66" s="685">
        <v>153.97574012423425</v>
      </c>
      <c r="BE66" s="685">
        <v>155.60891250680285</v>
      </c>
      <c r="BF66" s="685">
        <v>160.61027991143146</v>
      </c>
      <c r="BG66" s="685">
        <v>176.13455856517717</v>
      </c>
      <c r="BH66" s="685">
        <v>176.13455856517717</v>
      </c>
      <c r="BI66" s="685"/>
      <c r="BJ66" s="685"/>
      <c r="BK66" s="602"/>
    </row>
    <row r="67" spans="2:67" ht="14.25" customHeight="1">
      <c r="B67" s="28"/>
      <c r="C67" s="28"/>
      <c r="D67" s="28"/>
      <c r="E67" s="28"/>
      <c r="F67" s="28"/>
      <c r="G67" s="28"/>
      <c r="H67" s="28"/>
      <c r="I67" s="28"/>
      <c r="J67" s="28"/>
      <c r="K67" s="28"/>
      <c r="L67" s="28"/>
      <c r="M67" s="28"/>
      <c r="N67" s="28"/>
      <c r="O67" s="28"/>
      <c r="P67" s="772"/>
      <c r="Q67" s="603"/>
      <c r="R67" s="957"/>
      <c r="S67" s="678" t="s">
        <v>54</v>
      </c>
      <c r="T67" s="958"/>
      <c r="V67" s="603"/>
      <c r="W67" s="957"/>
      <c r="X67" s="678" t="s">
        <v>340</v>
      </c>
      <c r="Y67" s="1941"/>
      <c r="Z67" s="656"/>
      <c r="AA67" s="654">
        <v>146.03703469598167</v>
      </c>
      <c r="AB67" s="654">
        <v>176.55410615286644</v>
      </c>
      <c r="AC67" s="654">
        <v>183.35973932214441</v>
      </c>
      <c r="AD67" s="654">
        <v>175.53743715432972</v>
      </c>
      <c r="AE67" s="654">
        <v>159.19428950038451</v>
      </c>
      <c r="AF67" s="654">
        <v>418.19721199312499</v>
      </c>
      <c r="AG67" s="654">
        <v>501.32599947408988</v>
      </c>
      <c r="AH67" s="654">
        <v>514.82578938404288</v>
      </c>
      <c r="AI67" s="654">
        <v>488.10285809470474</v>
      </c>
      <c r="AJ67" s="654">
        <v>543.91794337192982</v>
      </c>
      <c r="AK67" s="654">
        <v>484.40248287211659</v>
      </c>
      <c r="AL67" s="654">
        <v>522.2117501663854</v>
      </c>
      <c r="AM67" s="654">
        <v>481.13798253170108</v>
      </c>
      <c r="AN67" s="654">
        <v>402.22711161304659</v>
      </c>
      <c r="AO67" s="654">
        <v>349.57645188211683</v>
      </c>
      <c r="AP67" s="654">
        <v>351.70745895353002</v>
      </c>
      <c r="AQ67" s="654">
        <v>378.68248947567321</v>
      </c>
      <c r="AR67" s="654">
        <v>414.43090336832745</v>
      </c>
      <c r="AS67" s="654">
        <v>352.56082552895788</v>
      </c>
      <c r="AT67" s="654">
        <v>302.19017936893158</v>
      </c>
      <c r="AU67" s="654">
        <v>235.14641699057802</v>
      </c>
      <c r="AV67" s="654">
        <v>217.77014462833165</v>
      </c>
      <c r="AW67" s="654">
        <v>210.71578064976893</v>
      </c>
      <c r="AX67" s="654">
        <v>131.6025629105518</v>
      </c>
      <c r="AY67" s="654">
        <v>112.78162284704644</v>
      </c>
      <c r="AZ67" s="654">
        <v>77.258483156827253</v>
      </c>
      <c r="BA67" s="654">
        <v>47.250728736100939</v>
      </c>
      <c r="BB67" s="653">
        <v>-94.588233579599375</v>
      </c>
      <c r="BC67" s="654">
        <v>-41.548376620489421</v>
      </c>
      <c r="BD67" s="653">
        <v>-64.696542415236877</v>
      </c>
      <c r="BE67" s="653">
        <v>7.7505416732858521</v>
      </c>
      <c r="BF67" s="653">
        <v>-52.215517656132022</v>
      </c>
      <c r="BG67" s="653">
        <v>-115.05437590111217</v>
      </c>
      <c r="BH67" s="653">
        <v>-134.88533099444049</v>
      </c>
      <c r="BI67" s="653"/>
      <c r="BJ67" s="653"/>
      <c r="BK67" s="462"/>
    </row>
    <row r="68" spans="2:67" ht="17.25" customHeight="1" thickBot="1">
      <c r="B68" s="28"/>
      <c r="C68" s="28"/>
      <c r="D68" s="28"/>
      <c r="E68" s="28"/>
      <c r="F68" s="28"/>
      <c r="G68" s="28"/>
      <c r="H68" s="28"/>
      <c r="I68" s="28"/>
      <c r="J68" s="28"/>
      <c r="K68" s="28"/>
      <c r="L68" s="28"/>
      <c r="M68" s="28"/>
      <c r="N68" s="28"/>
      <c r="O68" s="28"/>
      <c r="P68" s="772"/>
      <c r="Q68" s="692"/>
      <c r="R68" s="957"/>
      <c r="S68" s="694" t="s">
        <v>532</v>
      </c>
      <c r="T68" s="959"/>
      <c r="V68" s="692"/>
      <c r="W68" s="957"/>
      <c r="X68" s="694" t="s">
        <v>964</v>
      </c>
      <c r="Y68" s="959"/>
      <c r="Z68" s="698"/>
      <c r="AA68" s="696">
        <v>5489.8922502729993</v>
      </c>
      <c r="AB68" s="696">
        <v>5311.1741081715281</v>
      </c>
      <c r="AC68" s="696">
        <v>5034.1656152937849</v>
      </c>
      <c r="AD68" s="696">
        <v>4800.9631151802378</v>
      </c>
      <c r="AE68" s="696">
        <v>4791.5602523297484</v>
      </c>
      <c r="AF68" s="696">
        <v>4693.1337667408479</v>
      </c>
      <c r="AG68" s="696">
        <v>4727.49049548325</v>
      </c>
      <c r="AH68" s="696">
        <v>4556.4372380867662</v>
      </c>
      <c r="AI68" s="696">
        <v>4176.2395839282326</v>
      </c>
      <c r="AJ68" s="696">
        <v>4170.7982319279035</v>
      </c>
      <c r="AK68" s="696">
        <v>4242.1253332828719</v>
      </c>
      <c r="AL68" s="696">
        <v>3803.568123932404</v>
      </c>
      <c r="AM68" s="696">
        <v>3562.1898054296485</v>
      </c>
      <c r="AN68" s="696">
        <v>3422.2575237096744</v>
      </c>
      <c r="AO68" s="696">
        <v>3346.1899645017111</v>
      </c>
      <c r="AP68" s="696">
        <v>3250.8140528443782</v>
      </c>
      <c r="AQ68" s="696">
        <v>3173.1195158461928</v>
      </c>
      <c r="AR68" s="696">
        <v>3022.0613257753516</v>
      </c>
      <c r="AS68" s="696">
        <v>2723.6904751124448</v>
      </c>
      <c r="AT68" s="696">
        <v>2513.5092259627982</v>
      </c>
      <c r="AU68" s="696">
        <v>2441.5327038959404</v>
      </c>
      <c r="AV68" s="696">
        <v>2354.1093653550797</v>
      </c>
      <c r="AW68" s="696">
        <v>2283.4515486974242</v>
      </c>
      <c r="AX68" s="696">
        <v>2289.0964441148244</v>
      </c>
      <c r="AY68" s="696">
        <v>2217.534663047813</v>
      </c>
      <c r="AZ68" s="696">
        <v>2194.4764272326456</v>
      </c>
      <c r="BA68" s="696">
        <v>2156.8119227383972</v>
      </c>
      <c r="BB68" s="695">
        <v>2121.4065441487392</v>
      </c>
      <c r="BC68" s="696">
        <v>2072.5193218115492</v>
      </c>
      <c r="BD68" s="695">
        <v>2015.3368598298975</v>
      </c>
      <c r="BE68" s="695">
        <v>1873.3853662539157</v>
      </c>
      <c r="BF68" s="695">
        <v>1844.2793051986309</v>
      </c>
      <c r="BG68" s="695">
        <v>1836.1867526342398</v>
      </c>
      <c r="BH68" s="695">
        <v>1806.5359446649127</v>
      </c>
      <c r="BI68" s="695"/>
      <c r="BJ68" s="695"/>
      <c r="BK68" s="462"/>
    </row>
    <row r="69" spans="2:67" ht="16.5" thickTop="1" thickBot="1">
      <c r="P69" s="747"/>
      <c r="Q69" s="776" t="s">
        <v>55</v>
      </c>
      <c r="R69" s="777"/>
      <c r="S69" s="701"/>
      <c r="T69" s="988"/>
      <c r="V69" s="700" t="s">
        <v>195</v>
      </c>
      <c r="W69" s="701"/>
      <c r="X69" s="1960"/>
      <c r="Y69" s="1961"/>
      <c r="Z69" s="949"/>
      <c r="AA69" s="778">
        <f>SUM(AA5,AA47,AA59,AA63)</f>
        <v>1160343.194821869</v>
      </c>
      <c r="AB69" s="778">
        <f t="shared" ref="AB69:BA69" si="28">SUM(AB5,AB47,AB59,AB63)</f>
        <v>1171863.6413827429</v>
      </c>
      <c r="AC69" s="778">
        <f t="shared" si="28"/>
        <v>1180488.501583145</v>
      </c>
      <c r="AD69" s="778">
        <f t="shared" si="28"/>
        <v>1174128.9693198721</v>
      </c>
      <c r="AE69" s="778">
        <f t="shared" si="28"/>
        <v>1227949.9273781627</v>
      </c>
      <c r="AF69" s="778">
        <f t="shared" si="28"/>
        <v>1240566.2765002965</v>
      </c>
      <c r="AG69" s="778">
        <f t="shared" si="28"/>
        <v>1253417.5093233832</v>
      </c>
      <c r="AH69" s="778">
        <f t="shared" si="28"/>
        <v>1245536.7820106458</v>
      </c>
      <c r="AI69" s="778">
        <f t="shared" si="28"/>
        <v>1205510.6387775561</v>
      </c>
      <c r="AJ69" s="778">
        <f t="shared" si="28"/>
        <v>1242291.7655600368</v>
      </c>
      <c r="AK69" s="778">
        <f t="shared" si="28"/>
        <v>1264445.12271019</v>
      </c>
      <c r="AL69" s="778">
        <f t="shared" si="28"/>
        <v>1249738.7850428072</v>
      </c>
      <c r="AM69" s="778">
        <f t="shared" si="28"/>
        <v>1278982.4791332083</v>
      </c>
      <c r="AN69" s="778">
        <f t="shared" si="28"/>
        <v>1287267.2056284705</v>
      </c>
      <c r="AO69" s="778">
        <f t="shared" si="28"/>
        <v>1282467.7192027415</v>
      </c>
      <c r="AP69" s="778">
        <f t="shared" si="28"/>
        <v>1289663.0829014243</v>
      </c>
      <c r="AQ69" s="778">
        <f t="shared" si="28"/>
        <v>1266613.5472475893</v>
      </c>
      <c r="AR69" s="778">
        <f t="shared" si="28"/>
        <v>1301995.5335543524</v>
      </c>
      <c r="AS69" s="778">
        <f t="shared" si="28"/>
        <v>1231410.4838675223</v>
      </c>
      <c r="AT69" s="778">
        <f t="shared" si="28"/>
        <v>1162766.3396288469</v>
      </c>
      <c r="AU69" s="778">
        <f t="shared" si="28"/>
        <v>1213531.8684110388</v>
      </c>
      <c r="AV69" s="778">
        <f t="shared" si="28"/>
        <v>1263534.6772459806</v>
      </c>
      <c r="AW69" s="778">
        <f t="shared" si="28"/>
        <v>1304395.9768565476</v>
      </c>
      <c r="AX69" s="778">
        <f t="shared" si="28"/>
        <v>1314164.6985442154</v>
      </c>
      <c r="AY69" s="778">
        <f t="shared" si="28"/>
        <v>1262489.9039367361</v>
      </c>
      <c r="AZ69" s="778">
        <f t="shared" si="28"/>
        <v>1222176.9561466384</v>
      </c>
      <c r="BA69" s="779">
        <f t="shared" si="28"/>
        <v>1202089.8501399732</v>
      </c>
      <c r="BB69" s="778">
        <f>SUM(BB5,BB47,BB59,BB63)</f>
        <v>1186513.1284066462</v>
      </c>
      <c r="BC69" s="779">
        <f>SUM(BC5,BC47,BC59,BC63)</f>
        <v>1140622.2837657961</v>
      </c>
      <c r="BD69" s="778">
        <f>SUM(BD5,BD47,BD59,BD63)</f>
        <v>1104078.3515767057</v>
      </c>
      <c r="BE69" s="778">
        <f>SUM(BE5,BE47,BE59,BE63)</f>
        <v>1039158.0072782163</v>
      </c>
      <c r="BF69" s="778">
        <f>SUM(BF5,BF47,BF59,BF63)</f>
        <v>1060346.155316219</v>
      </c>
      <c r="BG69" s="778">
        <f t="shared" ref="BG69" si="29">SUM(BG5,BG47,BG59,BG63)</f>
        <v>1031481.1222503036</v>
      </c>
      <c r="BH69" s="778">
        <f>SUM(BH5,BH47,BH59,BH63)</f>
        <v>988716.66177480656</v>
      </c>
      <c r="BI69" s="778"/>
      <c r="BJ69" s="778"/>
      <c r="BK69" s="451"/>
    </row>
    <row r="70" spans="2:67">
      <c r="P70" s="181"/>
      <c r="Q70" s="28"/>
      <c r="R70" s="28"/>
      <c r="S70" s="28"/>
      <c r="T70" s="28"/>
      <c r="Y70" s="181"/>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181"/>
    </row>
    <row r="71" spans="2:67">
      <c r="P71" s="181"/>
      <c r="Q71" s="28"/>
      <c r="R71" s="28"/>
      <c r="S71" s="28"/>
      <c r="T71" s="28"/>
      <c r="Y71" s="181"/>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AY71" s="203"/>
      <c r="AZ71" s="203"/>
      <c r="BA71" s="203"/>
      <c r="BB71" s="203"/>
      <c r="BC71" s="203"/>
      <c r="BD71" s="203"/>
      <c r="BE71" s="203"/>
      <c r="BF71" s="203"/>
      <c r="BG71" s="203"/>
      <c r="BH71" s="203"/>
      <c r="BI71" s="203"/>
      <c r="BJ71" s="203"/>
      <c r="BK71" s="181"/>
    </row>
    <row r="72" spans="2:67">
      <c r="P72" s="181"/>
      <c r="Q72" s="28"/>
      <c r="R72" s="28"/>
      <c r="S72" s="28"/>
      <c r="T72" s="28"/>
      <c r="Y72" s="181"/>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181"/>
    </row>
    <row r="73" spans="2:67" ht="16.5">
      <c r="P73" s="214"/>
      <c r="T73" s="22" t="s">
        <v>473</v>
      </c>
      <c r="Y73" s="28" t="s">
        <v>965</v>
      </c>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row>
    <row r="74" spans="2:67">
      <c r="P74" s="780"/>
      <c r="T74" s="107"/>
      <c r="Y74" s="1962"/>
      <c r="Z74" s="107"/>
      <c r="AA74" s="108">
        <v>1990</v>
      </c>
      <c r="AB74" s="108">
        <f t="shared" ref="AB74:BH74" si="30">AA74+1</f>
        <v>1991</v>
      </c>
      <c r="AC74" s="108">
        <f t="shared" si="30"/>
        <v>1992</v>
      </c>
      <c r="AD74" s="108">
        <f t="shared" si="30"/>
        <v>1993</v>
      </c>
      <c r="AE74" s="108">
        <f t="shared" si="30"/>
        <v>1994</v>
      </c>
      <c r="AF74" s="108">
        <f t="shared" si="30"/>
        <v>1995</v>
      </c>
      <c r="AG74" s="108">
        <f t="shared" si="30"/>
        <v>1996</v>
      </c>
      <c r="AH74" s="108">
        <f t="shared" si="30"/>
        <v>1997</v>
      </c>
      <c r="AI74" s="108">
        <f t="shared" si="30"/>
        <v>1998</v>
      </c>
      <c r="AJ74" s="108">
        <f t="shared" si="30"/>
        <v>1999</v>
      </c>
      <c r="AK74" s="108">
        <f t="shared" si="30"/>
        <v>2000</v>
      </c>
      <c r="AL74" s="108">
        <f t="shared" si="30"/>
        <v>2001</v>
      </c>
      <c r="AM74" s="108">
        <f t="shared" si="30"/>
        <v>2002</v>
      </c>
      <c r="AN74" s="108">
        <f t="shared" si="30"/>
        <v>2003</v>
      </c>
      <c r="AO74" s="108">
        <f t="shared" si="30"/>
        <v>2004</v>
      </c>
      <c r="AP74" s="108">
        <f t="shared" si="30"/>
        <v>2005</v>
      </c>
      <c r="AQ74" s="108">
        <f t="shared" si="30"/>
        <v>2006</v>
      </c>
      <c r="AR74" s="108">
        <f t="shared" si="30"/>
        <v>2007</v>
      </c>
      <c r="AS74" s="108">
        <f t="shared" si="30"/>
        <v>2008</v>
      </c>
      <c r="AT74" s="108">
        <f t="shared" si="30"/>
        <v>2009</v>
      </c>
      <c r="AU74" s="108">
        <f t="shared" si="30"/>
        <v>2010</v>
      </c>
      <c r="AV74" s="108">
        <f t="shared" si="30"/>
        <v>2011</v>
      </c>
      <c r="AW74" s="108">
        <f t="shared" si="30"/>
        <v>2012</v>
      </c>
      <c r="AX74" s="108">
        <f t="shared" si="30"/>
        <v>2013</v>
      </c>
      <c r="AY74" s="108">
        <f t="shared" si="30"/>
        <v>2014</v>
      </c>
      <c r="AZ74" s="108">
        <f t="shared" si="30"/>
        <v>2015</v>
      </c>
      <c r="BA74" s="108">
        <f t="shared" si="30"/>
        <v>2016</v>
      </c>
      <c r="BB74" s="108">
        <f t="shared" si="30"/>
        <v>2017</v>
      </c>
      <c r="BC74" s="108">
        <f t="shared" si="30"/>
        <v>2018</v>
      </c>
      <c r="BD74" s="108">
        <f t="shared" si="30"/>
        <v>2019</v>
      </c>
      <c r="BE74" s="108">
        <f t="shared" si="30"/>
        <v>2020</v>
      </c>
      <c r="BF74" s="108">
        <f t="shared" si="30"/>
        <v>2021</v>
      </c>
      <c r="BG74" s="108">
        <f t="shared" si="30"/>
        <v>2022</v>
      </c>
      <c r="BH74" s="108">
        <f t="shared" si="30"/>
        <v>2023</v>
      </c>
      <c r="BI74" s="108" t="s">
        <v>18</v>
      </c>
      <c r="BJ74" s="108" t="s">
        <v>2</v>
      </c>
      <c r="BK74" s="188"/>
    </row>
    <row r="75" spans="2:67">
      <c r="P75" s="214"/>
      <c r="T75" s="178" t="s">
        <v>56</v>
      </c>
      <c r="Y75" s="170" t="s">
        <v>353</v>
      </c>
      <c r="Z75" s="178"/>
      <c r="AA75" s="216">
        <f>AA7/10^3</f>
        <v>348.41185052258919</v>
      </c>
      <c r="AB75" s="216">
        <f t="shared" ref="AB75:BA75" si="31">AB7/10^3</f>
        <v>349.7426341746031</v>
      </c>
      <c r="AC75" s="216">
        <f t="shared" si="31"/>
        <v>355.12618670167359</v>
      </c>
      <c r="AD75" s="216">
        <f t="shared" si="31"/>
        <v>338.72498344923025</v>
      </c>
      <c r="AE75" s="216">
        <f t="shared" si="31"/>
        <v>372.71657900419791</v>
      </c>
      <c r="AF75" s="216">
        <f t="shared" si="31"/>
        <v>360.59536705593246</v>
      </c>
      <c r="AG75" s="216">
        <f t="shared" si="31"/>
        <v>362.46916759352985</v>
      </c>
      <c r="AH75" s="216">
        <f t="shared" si="31"/>
        <v>357.64188857477552</v>
      </c>
      <c r="AI75" s="216">
        <f t="shared" si="31"/>
        <v>344.51688389414176</v>
      </c>
      <c r="AJ75" s="216">
        <f t="shared" si="31"/>
        <v>366.22606863020769</v>
      </c>
      <c r="AK75" s="216">
        <f t="shared" si="31"/>
        <v>374.92032268376198</v>
      </c>
      <c r="AL75" s="216">
        <f t="shared" si="31"/>
        <v>365.84277265433752</v>
      </c>
      <c r="AM75" s="216">
        <f t="shared" si="31"/>
        <v>391.42495915533362</v>
      </c>
      <c r="AN75" s="216">
        <f t="shared" si="31"/>
        <v>407.74670173348488</v>
      </c>
      <c r="AO75" s="216">
        <f t="shared" si="31"/>
        <v>403.77991953761148</v>
      </c>
      <c r="AP75" s="216">
        <f t="shared" si="31"/>
        <v>423.92687456845448</v>
      </c>
      <c r="AQ75" s="216">
        <f t="shared" si="31"/>
        <v>414.87063136695997</v>
      </c>
      <c r="AR75" s="216">
        <f t="shared" si="31"/>
        <v>467.18903654439754</v>
      </c>
      <c r="AS75" s="216">
        <f t="shared" si="31"/>
        <v>436.55715796106654</v>
      </c>
      <c r="AT75" s="216">
        <f t="shared" si="31"/>
        <v>397.68220404967053</v>
      </c>
      <c r="AU75" s="216">
        <f t="shared" si="31"/>
        <v>422.04719263306947</v>
      </c>
      <c r="AV75" s="216">
        <f t="shared" si="31"/>
        <v>479.36173983518</v>
      </c>
      <c r="AW75" s="216">
        <f t="shared" si="31"/>
        <v>524.90688763897845</v>
      </c>
      <c r="AX75" s="216">
        <f t="shared" si="31"/>
        <v>526.34278776429107</v>
      </c>
      <c r="AY75" s="216">
        <f t="shared" si="31"/>
        <v>498.45934694465609</v>
      </c>
      <c r="AZ75" s="216">
        <f t="shared" si="31"/>
        <v>473.53365439101304</v>
      </c>
      <c r="BA75" s="216">
        <f t="shared" si="31"/>
        <v>505.91669655875234</v>
      </c>
      <c r="BB75" s="216">
        <f t="shared" ref="BB75:BF75" si="32">BB7/10^3</f>
        <v>492.39676645692214</v>
      </c>
      <c r="BC75" s="216">
        <f t="shared" si="32"/>
        <v>454.44747642336472</v>
      </c>
      <c r="BD75" s="216">
        <f t="shared" si="32"/>
        <v>433.70360816729789</v>
      </c>
      <c r="BE75" s="216">
        <f t="shared" si="32"/>
        <v>422.64664479957332</v>
      </c>
      <c r="BF75" s="216">
        <f t="shared" si="32"/>
        <v>428.3295864143879</v>
      </c>
      <c r="BG75" s="216">
        <f>BG7/10^3</f>
        <v>419.76077806953759</v>
      </c>
      <c r="BH75" s="216">
        <f t="shared" ref="BH75" si="33">BH7/10^3</f>
        <v>396.95924439232579</v>
      </c>
      <c r="BI75" s="216"/>
      <c r="BJ75" s="216"/>
      <c r="BK75" s="214"/>
    </row>
    <row r="76" spans="2:67">
      <c r="P76" s="214"/>
      <c r="T76" s="178" t="s">
        <v>57</v>
      </c>
      <c r="Y76" s="170" t="s">
        <v>645</v>
      </c>
      <c r="Z76" s="178"/>
      <c r="AA76" s="216">
        <f>AA14/10^3</f>
        <v>378.2106228736983</v>
      </c>
      <c r="AB76" s="216">
        <f t="shared" ref="AB76:BA76" si="34">AB14/10^3</f>
        <v>375.6789443250982</v>
      </c>
      <c r="AC76" s="216">
        <f t="shared" si="34"/>
        <v>370.18773217414036</v>
      </c>
      <c r="AD76" s="216">
        <f t="shared" si="34"/>
        <v>372.0671330010062</v>
      </c>
      <c r="AE76" s="216">
        <f t="shared" si="34"/>
        <v>378.90513913332182</v>
      </c>
      <c r="AF76" s="216">
        <f t="shared" si="34"/>
        <v>386.03485994918594</v>
      </c>
      <c r="AG76" s="216">
        <f t="shared" si="34"/>
        <v>391.16923936445664</v>
      </c>
      <c r="AH76" s="216">
        <f t="shared" si="34"/>
        <v>386.58106399160681</v>
      </c>
      <c r="AI76" s="216">
        <f t="shared" si="34"/>
        <v>362.7294815531244</v>
      </c>
      <c r="AJ76" s="216">
        <f t="shared" si="34"/>
        <v>367.53889369023744</v>
      </c>
      <c r="AK76" s="216">
        <f t="shared" si="34"/>
        <v>377.61413855366294</v>
      </c>
      <c r="AL76" s="216">
        <f t="shared" si="34"/>
        <v>371.7507442924981</v>
      </c>
      <c r="AM76" s="216">
        <f t="shared" si="34"/>
        <v>376.88365375390265</v>
      </c>
      <c r="AN76" s="216">
        <f t="shared" si="34"/>
        <v>376.60593045852943</v>
      </c>
      <c r="AO76" s="216">
        <f t="shared" si="34"/>
        <v>377.33183089076493</v>
      </c>
      <c r="AP76" s="216">
        <f t="shared" si="34"/>
        <v>366.55008039215176</v>
      </c>
      <c r="AQ76" s="216">
        <f t="shared" si="34"/>
        <v>363.2097504389767</v>
      </c>
      <c r="AR76" s="216">
        <f t="shared" si="34"/>
        <v>359.64737462503962</v>
      </c>
      <c r="AS76" s="216">
        <f t="shared" si="34"/>
        <v>328.88774051967897</v>
      </c>
      <c r="AT76" s="216">
        <f t="shared" si="34"/>
        <v>315.10307441485173</v>
      </c>
      <c r="AU76" s="216">
        <f t="shared" si="34"/>
        <v>329.61905547847442</v>
      </c>
      <c r="AV76" s="216">
        <f t="shared" si="34"/>
        <v>327.29463567696132</v>
      </c>
      <c r="AW76" s="216">
        <f t="shared" si="34"/>
        <v>325.37216148076726</v>
      </c>
      <c r="AX76" s="216">
        <f t="shared" si="34"/>
        <v>330.13164956215627</v>
      </c>
      <c r="AY76" s="216">
        <f t="shared" si="34"/>
        <v>320.81916099716199</v>
      </c>
      <c r="AZ76" s="216">
        <f t="shared" si="34"/>
        <v>312.25921132651627</v>
      </c>
      <c r="BA76" s="216">
        <f t="shared" si="34"/>
        <v>298.51304382054474</v>
      </c>
      <c r="BB76" s="216">
        <f t="shared" ref="BB76:BG76" si="35">BB14/10^3</f>
        <v>293.26676614375322</v>
      </c>
      <c r="BC76" s="216">
        <f t="shared" si="35"/>
        <v>288.4940111158644</v>
      </c>
      <c r="BD76" s="216">
        <f t="shared" si="35"/>
        <v>281.36311926934667</v>
      </c>
      <c r="BE76" s="216">
        <f t="shared" si="35"/>
        <v>255.1696842414097</v>
      </c>
      <c r="BF76" s="216">
        <f t="shared" si="35"/>
        <v>270.42608787965958</v>
      </c>
      <c r="BG76" s="216">
        <f t="shared" si="35"/>
        <v>253.45081984202142</v>
      </c>
      <c r="BH76" s="216">
        <f t="shared" ref="BH76" si="36">BH14/10^3</f>
        <v>244.67889520559024</v>
      </c>
      <c r="BI76" s="709"/>
      <c r="BJ76" s="709"/>
      <c r="BK76" s="715"/>
      <c r="BL76" s="41"/>
      <c r="BM76" s="41"/>
      <c r="BN76" s="41"/>
      <c r="BO76" s="41"/>
    </row>
    <row r="77" spans="2:67">
      <c r="P77" s="214"/>
      <c r="T77" s="178" t="s">
        <v>58</v>
      </c>
      <c r="Y77" s="170" t="s">
        <v>642</v>
      </c>
      <c r="Z77" s="178"/>
      <c r="AA77" s="216">
        <f t="shared" ref="AA77:AZ77" si="37">AA38/10^3</f>
        <v>201.75075122950022</v>
      </c>
      <c r="AB77" s="216">
        <f t="shared" si="37"/>
        <v>213.51771428380647</v>
      </c>
      <c r="AC77" s="216">
        <f t="shared" si="37"/>
        <v>220.07255047809497</v>
      </c>
      <c r="AD77" s="216">
        <f t="shared" si="37"/>
        <v>223.84734779942889</v>
      </c>
      <c r="AE77" s="216">
        <f t="shared" si="37"/>
        <v>233.06813668133549</v>
      </c>
      <c r="AF77" s="216">
        <f t="shared" si="37"/>
        <v>242.39401897470776</v>
      </c>
      <c r="AG77" s="216">
        <f t="shared" si="37"/>
        <v>249.10497197450201</v>
      </c>
      <c r="AH77" s="216">
        <f t="shared" si="37"/>
        <v>250.79147647310356</v>
      </c>
      <c r="AI77" s="216">
        <f t="shared" si="37"/>
        <v>248.89516616030875</v>
      </c>
      <c r="AJ77" s="216">
        <f t="shared" si="37"/>
        <v>252.99392199342316</v>
      </c>
      <c r="AK77" s="216">
        <f t="shared" si="37"/>
        <v>252.57234663611644</v>
      </c>
      <c r="AL77" s="216">
        <f t="shared" si="37"/>
        <v>256.71357182647694</v>
      </c>
      <c r="AM77" s="216">
        <f t="shared" si="37"/>
        <v>253.07547839250034</v>
      </c>
      <c r="AN77" s="216">
        <f t="shared" si="37"/>
        <v>249.07213560618075</v>
      </c>
      <c r="AO77" s="216">
        <f t="shared" si="37"/>
        <v>243.13466039097506</v>
      </c>
      <c r="AP77" s="216">
        <f t="shared" si="37"/>
        <v>237.61098837208439</v>
      </c>
      <c r="AQ77" s="216">
        <f t="shared" si="37"/>
        <v>234.90081465119985</v>
      </c>
      <c r="AR77" s="216">
        <f t="shared" si="37"/>
        <v>232.12346635207331</v>
      </c>
      <c r="AS77" s="216">
        <f t="shared" si="37"/>
        <v>224.48231637104553</v>
      </c>
      <c r="AT77" s="216">
        <f t="shared" si="37"/>
        <v>221.19548797517453</v>
      </c>
      <c r="AU77" s="216">
        <f t="shared" si="37"/>
        <v>221.62963127802303</v>
      </c>
      <c r="AV77" s="216">
        <f t="shared" si="37"/>
        <v>216.84275329127169</v>
      </c>
      <c r="AW77" s="216">
        <f t="shared" si="37"/>
        <v>217.73668489174946</v>
      </c>
      <c r="AX77" s="216">
        <f t="shared" si="37"/>
        <v>214.84791333662378</v>
      </c>
      <c r="AY77" s="216">
        <f t="shared" si="37"/>
        <v>209.89809626730573</v>
      </c>
      <c r="AZ77" s="216">
        <f t="shared" si="37"/>
        <v>208.63712677399468</v>
      </c>
      <c r="BA77" s="216">
        <f t="shared" ref="BA77:BF77" si="38">BA38/10^3</f>
        <v>206.84982396725741</v>
      </c>
      <c r="BB77" s="216">
        <f t="shared" si="38"/>
        <v>205.09313593288604</v>
      </c>
      <c r="BC77" s="216">
        <f t="shared" si="38"/>
        <v>202.62135353310049</v>
      </c>
      <c r="BD77" s="216">
        <f t="shared" si="38"/>
        <v>198.52517439949398</v>
      </c>
      <c r="BE77" s="216">
        <f t="shared" si="38"/>
        <v>176.35853327056981</v>
      </c>
      <c r="BF77" s="216">
        <f t="shared" si="38"/>
        <v>177.84300882037519</v>
      </c>
      <c r="BG77" s="216">
        <f t="shared" ref="BG77:BH77" si="39">BG38/10^3</f>
        <v>184.46125818126549</v>
      </c>
      <c r="BH77" s="216">
        <f t="shared" si="39"/>
        <v>183.38950964258675</v>
      </c>
      <c r="BI77" s="709"/>
      <c r="BJ77" s="709"/>
      <c r="BK77" s="715"/>
    </row>
    <row r="78" spans="2:67">
      <c r="P78" s="214"/>
      <c r="T78" s="178" t="s">
        <v>59</v>
      </c>
      <c r="Y78" s="1963" t="s">
        <v>646</v>
      </c>
      <c r="Z78" s="716"/>
      <c r="AA78" s="708">
        <f t="shared" ref="AA78:BB78" si="40">(AA29)/10^3</f>
        <v>81.021562303552216</v>
      </c>
      <c r="AB78" s="708">
        <f t="shared" si="40"/>
        <v>79.570688309552011</v>
      </c>
      <c r="AC78" s="708">
        <f t="shared" si="40"/>
        <v>78.217640727621486</v>
      </c>
      <c r="AD78" s="708">
        <f t="shared" si="40"/>
        <v>80.718973413412087</v>
      </c>
      <c r="AE78" s="708">
        <f t="shared" si="40"/>
        <v>82.380703237059763</v>
      </c>
      <c r="AF78" s="708">
        <f t="shared" si="40"/>
        <v>85.63975491811145</v>
      </c>
      <c r="AG78" s="708">
        <f t="shared" si="40"/>
        <v>80.925933480305517</v>
      </c>
      <c r="AH78" s="708">
        <f t="shared" si="40"/>
        <v>85.352162466595402</v>
      </c>
      <c r="AI78" s="708">
        <f t="shared" si="40"/>
        <v>90.241013313465871</v>
      </c>
      <c r="AJ78" s="708">
        <f t="shared" si="40"/>
        <v>94.131013872844079</v>
      </c>
      <c r="AK78" s="708">
        <f t="shared" si="40"/>
        <v>92.967192954715387</v>
      </c>
      <c r="AL78" s="708">
        <f t="shared" si="40"/>
        <v>94.500930743491011</v>
      </c>
      <c r="AM78" s="708">
        <f t="shared" si="40"/>
        <v>96.273495253799823</v>
      </c>
      <c r="AN78" s="708">
        <f t="shared" si="40"/>
        <v>95.958619933713592</v>
      </c>
      <c r="AO78" s="216">
        <f t="shared" si="40"/>
        <v>101.18962706223169</v>
      </c>
      <c r="AP78" s="216">
        <f t="shared" si="40"/>
        <v>102.03772325188325</v>
      </c>
      <c r="AQ78" s="216">
        <f t="shared" si="40"/>
        <v>99.571352592048029</v>
      </c>
      <c r="AR78" s="708">
        <f t="shared" si="40"/>
        <v>90.102064718102298</v>
      </c>
      <c r="AS78" s="708">
        <f t="shared" si="40"/>
        <v>95.286914299038926</v>
      </c>
      <c r="AT78" s="708">
        <f t="shared" si="40"/>
        <v>91.940405561598567</v>
      </c>
      <c r="AU78" s="216">
        <f t="shared" si="40"/>
        <v>99.431590703712843</v>
      </c>
      <c r="AV78" s="216">
        <f t="shared" si="40"/>
        <v>101.9646293169464</v>
      </c>
      <c r="AW78" s="708">
        <f t="shared" si="40"/>
        <v>96.620427385814267</v>
      </c>
      <c r="AX78" s="216">
        <f t="shared" si="40"/>
        <v>103.73128174888355</v>
      </c>
      <c r="AY78" s="708">
        <f t="shared" si="40"/>
        <v>97.990098229947606</v>
      </c>
      <c r="AZ78" s="708">
        <f t="shared" si="40"/>
        <v>95.983002072803146</v>
      </c>
      <c r="BA78" s="708">
        <f t="shared" si="40"/>
        <v>59.125754378138858</v>
      </c>
      <c r="BB78" s="708">
        <f t="shared" si="40"/>
        <v>59.450237015499788</v>
      </c>
      <c r="BC78" s="708">
        <f t="shared" ref="BC78:BH78" si="41">(BC29)/10^3</f>
        <v>66.250759628882662</v>
      </c>
      <c r="BD78" s="708">
        <f t="shared" si="41"/>
        <v>61.634868752598514</v>
      </c>
      <c r="BE78" s="708">
        <f t="shared" si="41"/>
        <v>57.995474054216785</v>
      </c>
      <c r="BF78" s="708">
        <f t="shared" si="41"/>
        <v>58.845137741272183</v>
      </c>
      <c r="BG78" s="708">
        <f t="shared" si="41"/>
        <v>53.657554718061526</v>
      </c>
      <c r="BH78" s="708">
        <f t="shared" si="41"/>
        <v>50.299371684846328</v>
      </c>
      <c r="BI78" s="709"/>
      <c r="BJ78" s="709"/>
      <c r="BK78" s="715"/>
    </row>
    <row r="79" spans="2:67">
      <c r="P79" s="214"/>
      <c r="T79" s="178" t="s">
        <v>60</v>
      </c>
      <c r="Y79" s="170" t="s">
        <v>193</v>
      </c>
      <c r="Z79" s="178"/>
      <c r="AA79" s="708">
        <f t="shared" ref="AA79:AZ79" si="42">AA45/10^3</f>
        <v>58.167167508504079</v>
      </c>
      <c r="AB79" s="708">
        <f t="shared" si="42"/>
        <v>59.301332402088718</v>
      </c>
      <c r="AC79" s="708">
        <f t="shared" si="42"/>
        <v>62.218053306693371</v>
      </c>
      <c r="AD79" s="708">
        <f t="shared" si="42"/>
        <v>65.643249734996388</v>
      </c>
      <c r="AE79" s="708">
        <f t="shared" si="42"/>
        <v>63.833413322368237</v>
      </c>
      <c r="AF79" s="708">
        <f t="shared" si="42"/>
        <v>67.477227735701618</v>
      </c>
      <c r="AG79" s="708">
        <f t="shared" si="42"/>
        <v>69.880366957828869</v>
      </c>
      <c r="AH79" s="708">
        <f t="shared" si="42"/>
        <v>66.730205120783324</v>
      </c>
      <c r="AI79" s="708">
        <f t="shared" si="42"/>
        <v>66.775264262267569</v>
      </c>
      <c r="AJ79" s="708">
        <f t="shared" si="42"/>
        <v>68.588834743351953</v>
      </c>
      <c r="AK79" s="708">
        <f t="shared" si="42"/>
        <v>72.226242006261273</v>
      </c>
      <c r="AL79" s="708">
        <f t="shared" si="42"/>
        <v>68.553135738847644</v>
      </c>
      <c r="AM79" s="708">
        <f t="shared" si="42"/>
        <v>71.334893190037036</v>
      </c>
      <c r="AN79" s="708">
        <f t="shared" si="42"/>
        <v>67.914862135508372</v>
      </c>
      <c r="AO79" s="708">
        <f t="shared" si="42"/>
        <v>68.006409833997864</v>
      </c>
      <c r="AP79" s="708">
        <f t="shared" si="42"/>
        <v>70.395478550084491</v>
      </c>
      <c r="AQ79" s="708">
        <f t="shared" si="42"/>
        <v>66.123070259378125</v>
      </c>
      <c r="AR79" s="708">
        <f t="shared" si="42"/>
        <v>65.403902026637894</v>
      </c>
      <c r="AS79" s="708">
        <f t="shared" si="42"/>
        <v>61.704132512039877</v>
      </c>
      <c r="AT79" s="708">
        <f t="shared" si="42"/>
        <v>61.350897200800667</v>
      </c>
      <c r="AU79" s="708">
        <f t="shared" si="42"/>
        <v>64.216941912273157</v>
      </c>
      <c r="AV79" s="708">
        <f t="shared" si="42"/>
        <v>62.540928568696131</v>
      </c>
      <c r="AW79" s="708">
        <f t="shared" si="42"/>
        <v>62.626438217539068</v>
      </c>
      <c r="AX79" s="708">
        <f t="shared" si="42"/>
        <v>60.319274470584219</v>
      </c>
      <c r="AY79" s="708">
        <f t="shared" si="42"/>
        <v>58.013755532842836</v>
      </c>
      <c r="AZ79" s="708">
        <f t="shared" si="42"/>
        <v>55.391509026581133</v>
      </c>
      <c r="BA79" s="708">
        <f t="shared" ref="BA79:BF79" si="43">BA45/10^3</f>
        <v>55.711740759276736</v>
      </c>
      <c r="BB79" s="708">
        <f t="shared" si="43"/>
        <v>59.259947954539712</v>
      </c>
      <c r="BC79" s="708">
        <f t="shared" si="43"/>
        <v>52.156305071909721</v>
      </c>
      <c r="BD79" s="708">
        <f t="shared" si="43"/>
        <v>53.360723810031516</v>
      </c>
      <c r="BE79" s="708">
        <f t="shared" si="43"/>
        <v>55.802956751216463</v>
      </c>
      <c r="BF79" s="708">
        <f t="shared" si="43"/>
        <v>51.569396488135112</v>
      </c>
      <c r="BG79" s="708">
        <f t="shared" ref="BG79:BH79" si="44">BG45/10^3</f>
        <v>49.641457715965366</v>
      </c>
      <c r="BH79" s="708">
        <f t="shared" si="44"/>
        <v>46.383369708271523</v>
      </c>
      <c r="BI79" s="216"/>
      <c r="BJ79" s="216"/>
      <c r="BK79" s="715"/>
    </row>
    <row r="80" spans="2:67">
      <c r="P80" s="214"/>
      <c r="T80" s="178" t="s">
        <v>508</v>
      </c>
      <c r="Y80" s="170" t="s">
        <v>346</v>
      </c>
      <c r="Z80" s="178"/>
      <c r="AA80" s="708">
        <f t="shared" ref="AA80:AZ80" si="45">AA47/10^3</f>
        <v>65.178266643491881</v>
      </c>
      <c r="AB80" s="708">
        <f t="shared" si="45"/>
        <v>66.488177132629957</v>
      </c>
      <c r="AC80" s="708">
        <f t="shared" si="45"/>
        <v>66.472204804766221</v>
      </c>
      <c r="AD80" s="708">
        <f t="shared" si="45"/>
        <v>65.184712067559786</v>
      </c>
      <c r="AE80" s="708">
        <f t="shared" si="45"/>
        <v>66.886258860143499</v>
      </c>
      <c r="AF80" s="708">
        <f t="shared" si="45"/>
        <v>67.190416887058916</v>
      </c>
      <c r="AG80" s="708">
        <f t="shared" si="45"/>
        <v>67.781290785393608</v>
      </c>
      <c r="AH80" s="708">
        <f t="shared" si="45"/>
        <v>65.268885992276779</v>
      </c>
      <c r="AI80" s="708">
        <f t="shared" si="45"/>
        <v>59.219173366100257</v>
      </c>
      <c r="AJ80" s="708">
        <f t="shared" si="45"/>
        <v>59.591494269262867</v>
      </c>
      <c r="AK80" s="708">
        <f t="shared" si="45"/>
        <v>60.117859808705866</v>
      </c>
      <c r="AL80" s="708">
        <f t="shared" si="45"/>
        <v>58.86369971922408</v>
      </c>
      <c r="AM80" s="708">
        <f t="shared" si="45"/>
        <v>56.540326104107685</v>
      </c>
      <c r="AN80" s="708">
        <f t="shared" si="45"/>
        <v>55.944100075474296</v>
      </c>
      <c r="AO80" s="708">
        <f t="shared" si="45"/>
        <v>55.935234905087128</v>
      </c>
      <c r="AP80" s="708">
        <f t="shared" si="45"/>
        <v>57.043434739404169</v>
      </c>
      <c r="AQ80" s="708">
        <f t="shared" si="45"/>
        <v>57.304989143110809</v>
      </c>
      <c r="AR80" s="708">
        <f t="shared" si="45"/>
        <v>56.493228253818494</v>
      </c>
      <c r="AS80" s="708">
        <f t="shared" si="45"/>
        <v>52.138721078612761</v>
      </c>
      <c r="AT80" s="708">
        <f t="shared" si="45"/>
        <v>46.705320648911432</v>
      </c>
      <c r="AU80" s="708">
        <f t="shared" si="45"/>
        <v>47.822938314162819</v>
      </c>
      <c r="AV80" s="708">
        <f t="shared" si="45"/>
        <v>47.537799188604801</v>
      </c>
      <c r="AW80" s="708">
        <f t="shared" si="45"/>
        <v>47.720289924411702</v>
      </c>
      <c r="AX80" s="708">
        <f t="shared" si="45"/>
        <v>49.442971144940927</v>
      </c>
      <c r="AY80" s="708">
        <f t="shared" si="45"/>
        <v>48.905778333295331</v>
      </c>
      <c r="AZ80" s="708">
        <f t="shared" si="45"/>
        <v>47.571842262526566</v>
      </c>
      <c r="BA80" s="708">
        <f t="shared" ref="BA80:BF80" si="46">BA47/10^3</f>
        <v>47.179720271577288</v>
      </c>
      <c r="BB80" s="708">
        <f t="shared" si="46"/>
        <v>47.939341747216965</v>
      </c>
      <c r="BC80" s="708">
        <f t="shared" si="46"/>
        <v>47.216473347228565</v>
      </c>
      <c r="BD80" s="708">
        <f t="shared" si="46"/>
        <v>45.559922045201937</v>
      </c>
      <c r="BE80" s="708">
        <f t="shared" si="46"/>
        <v>42.602829086688622</v>
      </c>
      <c r="BF80" s="708">
        <f t="shared" si="46"/>
        <v>44.061866888786696</v>
      </c>
      <c r="BG80" s="708">
        <f t="shared" ref="BG80:BH80" si="47">BG47/10^3</f>
        <v>41.1155121519934</v>
      </c>
      <c r="BH80" s="708">
        <f t="shared" si="47"/>
        <v>38.579477680706447</v>
      </c>
      <c r="BI80" s="709"/>
      <c r="BJ80" s="709"/>
      <c r="BK80" s="715"/>
    </row>
    <row r="81" spans="1:63">
      <c r="P81" s="214"/>
      <c r="T81" s="178" t="s">
        <v>61</v>
      </c>
      <c r="Y81" s="170" t="s">
        <v>194</v>
      </c>
      <c r="Z81" s="178"/>
      <c r="AA81" s="708">
        <f>AA59/10^3</f>
        <v>21.235031823192738</v>
      </c>
      <c r="AB81" s="708">
        <f t="shared" ref="AB81:AZ81" si="48">AB59/10^3</f>
        <v>21.407175785801591</v>
      </c>
      <c r="AC81" s="708">
        <f t="shared" si="48"/>
        <v>22.358918995386691</v>
      </c>
      <c r="AD81" s="708">
        <f t="shared" si="48"/>
        <v>22.316670683170699</v>
      </c>
      <c r="AE81" s="708">
        <f t="shared" si="48"/>
        <v>24.747012382953383</v>
      </c>
      <c r="AF81" s="708">
        <f t="shared" si="48"/>
        <v>25.650107548530972</v>
      </c>
      <c r="AG81" s="708">
        <f t="shared" si="48"/>
        <v>26.404853766961754</v>
      </c>
      <c r="AH81" s="708">
        <f t="shared" si="48"/>
        <v>27.633632913709807</v>
      </c>
      <c r="AI81" s="708">
        <f t="shared" si="48"/>
        <v>28.003682984591244</v>
      </c>
      <c r="AJ81" s="708">
        <f t="shared" si="48"/>
        <v>28.057086295248038</v>
      </c>
      <c r="AK81" s="708">
        <f t="shared" si="48"/>
        <v>28.799821411801581</v>
      </c>
      <c r="AL81" s="708">
        <f t="shared" si="48"/>
        <v>28.769322338337659</v>
      </c>
      <c r="AM81" s="708">
        <f t="shared" si="48"/>
        <v>28.966502912689684</v>
      </c>
      <c r="AN81" s="708">
        <f t="shared" si="48"/>
        <v>29.743824007970911</v>
      </c>
      <c r="AO81" s="708">
        <f t="shared" si="48"/>
        <v>28.964537328613336</v>
      </c>
      <c r="AP81" s="708">
        <f t="shared" si="48"/>
        <v>28.067898575192444</v>
      </c>
      <c r="AQ81" s="708">
        <f t="shared" si="48"/>
        <v>26.682721334117915</v>
      </c>
      <c r="AR81" s="708">
        <f t="shared" si="48"/>
        <v>27.077291892558364</v>
      </c>
      <c r="AS81" s="708">
        <f t="shared" si="48"/>
        <v>28.811027941483687</v>
      </c>
      <c r="AT81" s="708">
        <f t="shared" si="48"/>
        <v>25.556519527050732</v>
      </c>
      <c r="AU81" s="708">
        <f t="shared" si="48"/>
        <v>25.66059155517916</v>
      </c>
      <c r="AV81" s="708">
        <f t="shared" si="48"/>
        <v>24.985520915146385</v>
      </c>
      <c r="AW81" s="708">
        <f t="shared" si="48"/>
        <v>26.376945974616479</v>
      </c>
      <c r="AX81" s="708">
        <f t="shared" si="48"/>
        <v>26.334115567929011</v>
      </c>
      <c r="AY81" s="708">
        <f t="shared" si="48"/>
        <v>25.506585912174554</v>
      </c>
      <c r="AZ81" s="708">
        <f t="shared" si="48"/>
        <v>26.055335397633041</v>
      </c>
      <c r="BA81" s="708">
        <f t="shared" ref="BA81:BF81" si="49">BA59/10^3</f>
        <v>26.127803207903582</v>
      </c>
      <c r="BB81" s="708">
        <f t="shared" si="49"/>
        <v>26.555131230792622</v>
      </c>
      <c r="BC81" s="708">
        <f t="shared" si="49"/>
        <v>27.017202243704013</v>
      </c>
      <c r="BD81" s="708">
        <f t="shared" si="49"/>
        <v>27.589752463596064</v>
      </c>
      <c r="BE81" s="708">
        <f t="shared" si="49"/>
        <v>26.320971848841001</v>
      </c>
      <c r="BF81" s="708">
        <f t="shared" si="49"/>
        <v>27.097561307281783</v>
      </c>
      <c r="BG81" s="708">
        <f t="shared" ref="BG81:BH81" si="50">BG59/10^3</f>
        <v>27.293267851427075</v>
      </c>
      <c r="BH81" s="708">
        <f t="shared" si="50"/>
        <v>26.375801503510569</v>
      </c>
      <c r="BI81" s="709"/>
      <c r="BJ81" s="709"/>
      <c r="BK81" s="715"/>
    </row>
    <row r="82" spans="1:63" s="181" customFormat="1" ht="17.25" thickBot="1">
      <c r="P82" s="214"/>
      <c r="Q82" s="28"/>
      <c r="R82" s="28"/>
      <c r="S82" s="28"/>
      <c r="T82" s="781" t="s">
        <v>509</v>
      </c>
      <c r="U82" s="1297"/>
      <c r="V82" s="28"/>
      <c r="W82" s="28"/>
      <c r="X82" s="28"/>
      <c r="Y82" s="781" t="s">
        <v>966</v>
      </c>
      <c r="Z82" s="228"/>
      <c r="AA82" s="782">
        <f>AA63/10^3</f>
        <v>6.367941917340409</v>
      </c>
      <c r="AB82" s="782">
        <f t="shared" ref="AB82:AZ82" si="51">AB63/10^3</f>
        <v>6.1569749691624898</v>
      </c>
      <c r="AC82" s="782">
        <f t="shared" si="51"/>
        <v>5.8352143947683111</v>
      </c>
      <c r="AD82" s="782">
        <f t="shared" si="51"/>
        <v>5.6258991710678998</v>
      </c>
      <c r="AE82" s="782">
        <f t="shared" si="51"/>
        <v>5.4126847567825136</v>
      </c>
      <c r="AF82" s="782">
        <f t="shared" si="51"/>
        <v>5.5845234310673062</v>
      </c>
      <c r="AG82" s="782">
        <f t="shared" si="51"/>
        <v>5.6816854004049588</v>
      </c>
      <c r="AH82" s="782">
        <f t="shared" si="51"/>
        <v>5.5374664777946183</v>
      </c>
      <c r="AI82" s="782">
        <f t="shared" si="51"/>
        <v>5.1299732435562708</v>
      </c>
      <c r="AJ82" s="782">
        <f t="shared" si="51"/>
        <v>5.1644520654617381</v>
      </c>
      <c r="AK82" s="782">
        <f t="shared" si="51"/>
        <v>5.2271986551645124</v>
      </c>
      <c r="AL82" s="782">
        <f t="shared" si="51"/>
        <v>4.7446077295940281</v>
      </c>
      <c r="AM82" s="782">
        <f t="shared" si="51"/>
        <v>4.4831703708375397</v>
      </c>
      <c r="AN82" s="782">
        <f t="shared" si="51"/>
        <v>4.2810316776084356</v>
      </c>
      <c r="AO82" s="782">
        <f t="shared" si="51"/>
        <v>4.1254992534600188</v>
      </c>
      <c r="AP82" s="782">
        <f t="shared" si="51"/>
        <v>4.0306044521693369</v>
      </c>
      <c r="AQ82" s="782">
        <f t="shared" si="51"/>
        <v>3.9502174617980561</v>
      </c>
      <c r="AR82" s="782">
        <f t="shared" si="51"/>
        <v>3.9591691417246317</v>
      </c>
      <c r="AS82" s="782">
        <f t="shared" si="51"/>
        <v>3.5424731845556883</v>
      </c>
      <c r="AT82" s="782">
        <f t="shared" si="51"/>
        <v>3.2324302507888723</v>
      </c>
      <c r="AU82" s="782">
        <f t="shared" si="51"/>
        <v>3.103926536143661</v>
      </c>
      <c r="AV82" s="782">
        <f t="shared" si="51"/>
        <v>3.0066704531738879</v>
      </c>
      <c r="AW82" s="782">
        <f t="shared" si="51"/>
        <v>3.0361413426710029</v>
      </c>
      <c r="AX82" s="782">
        <f t="shared" si="51"/>
        <v>3.0147049488063287</v>
      </c>
      <c r="AY82" s="782">
        <f t="shared" si="51"/>
        <v>2.8970817193520024</v>
      </c>
      <c r="AZ82" s="782">
        <f t="shared" si="51"/>
        <v>2.7452748955704256</v>
      </c>
      <c r="BA82" s="782">
        <f t="shared" ref="BA82:BE82" si="52">BA63/10^3</f>
        <v>2.665267176522117</v>
      </c>
      <c r="BB82" s="782">
        <f t="shared" si="52"/>
        <v>2.5518019250358064</v>
      </c>
      <c r="BC82" s="782">
        <f t="shared" si="52"/>
        <v>2.41870240174153</v>
      </c>
      <c r="BD82" s="782">
        <f t="shared" si="52"/>
        <v>2.3411826691388953</v>
      </c>
      <c r="BE82" s="782">
        <f t="shared" si="52"/>
        <v>2.260913225700671</v>
      </c>
      <c r="BF82" s="782">
        <f>BF63/10^3</f>
        <v>2.1735097763205973</v>
      </c>
      <c r="BG82" s="782">
        <f>BG63/10^3</f>
        <v>2.1004737200316379</v>
      </c>
      <c r="BH82" s="782">
        <f>BH63/10^3</f>
        <v>2.050991956968983</v>
      </c>
      <c r="BI82" s="782"/>
      <c r="BJ82" s="782"/>
      <c r="BK82" s="223"/>
    </row>
    <row r="83" spans="1:63" s="203" customFormat="1" ht="15.75" thickTop="1">
      <c r="A83" s="181"/>
      <c r="P83" s="214"/>
      <c r="Q83" s="22"/>
      <c r="R83" s="22"/>
      <c r="S83" s="22"/>
      <c r="T83" s="177" t="s">
        <v>23</v>
      </c>
      <c r="U83" s="1297"/>
      <c r="V83" s="28"/>
      <c r="W83" s="28"/>
      <c r="X83" s="28"/>
      <c r="Y83" s="169" t="s">
        <v>0</v>
      </c>
      <c r="Z83" s="177"/>
      <c r="AA83" s="721">
        <f t="shared" ref="AA83:AX83" si="53">SUM(AA75:AA82)</f>
        <v>1160.343194821869</v>
      </c>
      <c r="AB83" s="721">
        <f t="shared" si="53"/>
        <v>1171.8636413827428</v>
      </c>
      <c r="AC83" s="721">
        <f t="shared" si="53"/>
        <v>1180.4885015831451</v>
      </c>
      <c r="AD83" s="721">
        <f t="shared" si="53"/>
        <v>1174.1289693198721</v>
      </c>
      <c r="AE83" s="721">
        <f t="shared" si="53"/>
        <v>1227.9499273781628</v>
      </c>
      <c r="AF83" s="721">
        <f t="shared" si="53"/>
        <v>1240.5662765002967</v>
      </c>
      <c r="AG83" s="721">
        <f t="shared" si="53"/>
        <v>1253.4175093233832</v>
      </c>
      <c r="AH83" s="721">
        <f t="shared" si="53"/>
        <v>1245.5367820106458</v>
      </c>
      <c r="AI83" s="721">
        <f t="shared" si="53"/>
        <v>1205.5106387775563</v>
      </c>
      <c r="AJ83" s="721">
        <f t="shared" si="53"/>
        <v>1242.291765560037</v>
      </c>
      <c r="AK83" s="721">
        <f t="shared" si="53"/>
        <v>1264.4451227101899</v>
      </c>
      <c r="AL83" s="721">
        <f t="shared" si="53"/>
        <v>1249.738785042807</v>
      </c>
      <c r="AM83" s="721">
        <f t="shared" si="53"/>
        <v>1278.9824791332085</v>
      </c>
      <c r="AN83" s="721">
        <f t="shared" si="53"/>
        <v>1287.2672056284707</v>
      </c>
      <c r="AO83" s="721">
        <f t="shared" si="53"/>
        <v>1282.4677192027414</v>
      </c>
      <c r="AP83" s="721">
        <f t="shared" si="53"/>
        <v>1289.6630829014246</v>
      </c>
      <c r="AQ83" s="721">
        <f t="shared" si="53"/>
        <v>1266.6135472475896</v>
      </c>
      <c r="AR83" s="721">
        <f t="shared" si="53"/>
        <v>1301.9955335543523</v>
      </c>
      <c r="AS83" s="721">
        <f t="shared" si="53"/>
        <v>1231.4104838675219</v>
      </c>
      <c r="AT83" s="721">
        <f t="shared" si="53"/>
        <v>1162.7663396288472</v>
      </c>
      <c r="AU83" s="721">
        <f t="shared" si="53"/>
        <v>1213.5318684110384</v>
      </c>
      <c r="AV83" s="721">
        <f t="shared" si="53"/>
        <v>1263.5346772459809</v>
      </c>
      <c r="AW83" s="721">
        <f t="shared" si="53"/>
        <v>1304.3959768565478</v>
      </c>
      <c r="AX83" s="721">
        <f t="shared" si="53"/>
        <v>1314.1646985442151</v>
      </c>
      <c r="AY83" s="721">
        <f t="shared" ref="AY83:BE83" si="54">SUM(AY75:AY82)</f>
        <v>1262.4899039367363</v>
      </c>
      <c r="AZ83" s="721">
        <f t="shared" si="54"/>
        <v>1222.1769561466385</v>
      </c>
      <c r="BA83" s="721">
        <f t="shared" si="54"/>
        <v>1202.0898501399731</v>
      </c>
      <c r="BB83" s="721">
        <f t="shared" si="54"/>
        <v>1186.5131284066463</v>
      </c>
      <c r="BC83" s="721">
        <f t="shared" si="54"/>
        <v>1140.6222837657961</v>
      </c>
      <c r="BD83" s="721">
        <f t="shared" si="54"/>
        <v>1104.0783515767055</v>
      </c>
      <c r="BE83" s="721">
        <f t="shared" si="54"/>
        <v>1039.1580072782162</v>
      </c>
      <c r="BF83" s="721">
        <f t="shared" ref="BF83:BG83" si="55">SUM(BF75:BF82)</f>
        <v>1060.346155316219</v>
      </c>
      <c r="BG83" s="721">
        <f t="shared" si="55"/>
        <v>1031.4811222503035</v>
      </c>
      <c r="BH83" s="721">
        <f t="shared" ref="BH83" si="56">SUM(BH75:BH82)</f>
        <v>988.71666177480665</v>
      </c>
      <c r="BI83" s="732"/>
      <c r="BJ83" s="732"/>
      <c r="BK83" s="715"/>
    </row>
    <row r="84" spans="1:63" s="203" customFormat="1">
      <c r="A84" s="181"/>
      <c r="P84" s="783"/>
      <c r="Q84" s="22"/>
      <c r="R84" s="22"/>
      <c r="S84" s="22"/>
      <c r="T84" s="22"/>
      <c r="U84" s="1297"/>
      <c r="V84" s="28"/>
      <c r="W84" s="28"/>
      <c r="X84" s="28"/>
      <c r="Y84" s="28"/>
      <c r="Z84" s="22"/>
      <c r="AA84" s="110"/>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8"/>
    </row>
    <row r="85" spans="1:63" s="109" customFormat="1" ht="16.5">
      <c r="A85" s="28"/>
      <c r="B85" s="22"/>
      <c r="C85" s="22"/>
      <c r="D85" s="22"/>
      <c r="E85" s="22"/>
      <c r="F85" s="22"/>
      <c r="G85" s="22"/>
      <c r="H85" s="22"/>
      <c r="I85" s="22"/>
      <c r="J85" s="22"/>
      <c r="K85" s="22"/>
      <c r="L85" s="22"/>
      <c r="M85" s="22"/>
      <c r="N85" s="22"/>
      <c r="O85" s="22"/>
      <c r="P85" s="28"/>
      <c r="Q85" s="22"/>
      <c r="R85" s="22"/>
      <c r="S85" s="22"/>
      <c r="T85" s="186" t="s">
        <v>35</v>
      </c>
      <c r="U85" s="1292"/>
      <c r="V85" s="28"/>
      <c r="W85" s="28"/>
      <c r="X85" s="28"/>
      <c r="Y85" s="28" t="s">
        <v>898</v>
      </c>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8"/>
    </row>
    <row r="86" spans="1:63">
      <c r="P86" s="780"/>
      <c r="T86" s="107"/>
      <c r="Y86" s="1962"/>
      <c r="Z86" s="160"/>
      <c r="AA86" s="108">
        <v>1990</v>
      </c>
      <c r="AB86" s="108">
        <f t="shared" ref="AB86:BH86" si="57">AA86+1</f>
        <v>1991</v>
      </c>
      <c r="AC86" s="108">
        <f t="shared" si="57"/>
        <v>1992</v>
      </c>
      <c r="AD86" s="108">
        <f t="shared" si="57"/>
        <v>1993</v>
      </c>
      <c r="AE86" s="108">
        <f t="shared" si="57"/>
        <v>1994</v>
      </c>
      <c r="AF86" s="108">
        <f t="shared" si="57"/>
        <v>1995</v>
      </c>
      <c r="AG86" s="108">
        <f t="shared" si="57"/>
        <v>1996</v>
      </c>
      <c r="AH86" s="108">
        <f t="shared" si="57"/>
        <v>1997</v>
      </c>
      <c r="AI86" s="108">
        <f t="shared" si="57"/>
        <v>1998</v>
      </c>
      <c r="AJ86" s="108">
        <f t="shared" si="57"/>
        <v>1999</v>
      </c>
      <c r="AK86" s="108">
        <f t="shared" si="57"/>
        <v>2000</v>
      </c>
      <c r="AL86" s="108">
        <f t="shared" si="57"/>
        <v>2001</v>
      </c>
      <c r="AM86" s="108">
        <f t="shared" si="57"/>
        <v>2002</v>
      </c>
      <c r="AN86" s="108">
        <f t="shared" si="57"/>
        <v>2003</v>
      </c>
      <c r="AO86" s="108">
        <f t="shared" si="57"/>
        <v>2004</v>
      </c>
      <c r="AP86" s="108">
        <f t="shared" si="57"/>
        <v>2005</v>
      </c>
      <c r="AQ86" s="108">
        <f t="shared" si="57"/>
        <v>2006</v>
      </c>
      <c r="AR86" s="108">
        <f t="shared" si="57"/>
        <v>2007</v>
      </c>
      <c r="AS86" s="108">
        <f t="shared" si="57"/>
        <v>2008</v>
      </c>
      <c r="AT86" s="108">
        <f t="shared" si="57"/>
        <v>2009</v>
      </c>
      <c r="AU86" s="108">
        <f t="shared" si="57"/>
        <v>2010</v>
      </c>
      <c r="AV86" s="108">
        <f t="shared" si="57"/>
        <v>2011</v>
      </c>
      <c r="AW86" s="108">
        <f t="shared" si="57"/>
        <v>2012</v>
      </c>
      <c r="AX86" s="108">
        <f t="shared" si="57"/>
        <v>2013</v>
      </c>
      <c r="AY86" s="108">
        <f t="shared" si="57"/>
        <v>2014</v>
      </c>
      <c r="AZ86" s="108">
        <f t="shared" si="57"/>
        <v>2015</v>
      </c>
      <c r="BA86" s="108">
        <f t="shared" si="57"/>
        <v>2016</v>
      </c>
      <c r="BB86" s="108">
        <f t="shared" si="57"/>
        <v>2017</v>
      </c>
      <c r="BC86" s="108">
        <f t="shared" si="57"/>
        <v>2018</v>
      </c>
      <c r="BD86" s="108">
        <f t="shared" si="57"/>
        <v>2019</v>
      </c>
      <c r="BE86" s="108">
        <f t="shared" si="57"/>
        <v>2020</v>
      </c>
      <c r="BF86" s="108">
        <f t="shared" si="57"/>
        <v>2021</v>
      </c>
      <c r="BG86" s="108">
        <f t="shared" si="57"/>
        <v>2022</v>
      </c>
      <c r="BH86" s="108">
        <f t="shared" si="57"/>
        <v>2023</v>
      </c>
      <c r="BI86" s="108" t="s">
        <v>18</v>
      </c>
      <c r="BJ86" s="108" t="s">
        <v>2</v>
      </c>
      <c r="BK86" s="188"/>
    </row>
    <row r="87" spans="1:63">
      <c r="P87" s="784"/>
      <c r="T87" s="178" t="s">
        <v>56</v>
      </c>
      <c r="Y87" s="170" t="s">
        <v>353</v>
      </c>
      <c r="Z87" s="727"/>
      <c r="AA87" s="111"/>
      <c r="AB87" s="196">
        <f t="shared" ref="AB87:BF87" si="58">AB75/AA75-1</f>
        <v>3.8195705743586661E-3</v>
      </c>
      <c r="AC87" s="196">
        <f t="shared" si="58"/>
        <v>1.5392897522418902E-2</v>
      </c>
      <c r="AD87" s="196">
        <f t="shared" si="58"/>
        <v>-4.618415612989224E-2</v>
      </c>
      <c r="AE87" s="196">
        <f t="shared" si="58"/>
        <v>0.10035160444568292</v>
      </c>
      <c r="AF87" s="196">
        <f t="shared" si="58"/>
        <v>-3.2521257789632552E-2</v>
      </c>
      <c r="AG87" s="196">
        <f t="shared" si="58"/>
        <v>5.196407687918958E-3</v>
      </c>
      <c r="AH87" s="196">
        <f t="shared" si="58"/>
        <v>-1.3317764517195019E-2</v>
      </c>
      <c r="AI87" s="196">
        <f t="shared" si="58"/>
        <v>-3.6698734404232436E-2</v>
      </c>
      <c r="AJ87" s="196">
        <f t="shared" si="58"/>
        <v>6.3013413132856577E-2</v>
      </c>
      <c r="AK87" s="196">
        <f t="shared" si="58"/>
        <v>2.3740128839198515E-2</v>
      </c>
      <c r="AL87" s="196">
        <f t="shared" si="58"/>
        <v>-2.4211944459146317E-2</v>
      </c>
      <c r="AM87" s="196">
        <f t="shared" si="58"/>
        <v>6.9926723754543341E-2</v>
      </c>
      <c r="AN87" s="196">
        <f t="shared" si="58"/>
        <v>4.1698267308687642E-2</v>
      </c>
      <c r="AO87" s="196">
        <f t="shared" si="58"/>
        <v>-9.7285451458200001E-3</v>
      </c>
      <c r="AP87" s="196">
        <f t="shared" si="58"/>
        <v>4.9895881533470687E-2</v>
      </c>
      <c r="AQ87" s="196">
        <f t="shared" si="58"/>
        <v>-2.1362748494568762E-2</v>
      </c>
      <c r="AR87" s="196">
        <f t="shared" si="58"/>
        <v>0.12610775798964924</v>
      </c>
      <c r="AS87" s="196">
        <f t="shared" si="58"/>
        <v>-6.5566347211189369E-2</v>
      </c>
      <c r="AT87" s="196">
        <f t="shared" si="58"/>
        <v>-8.9048943998446539E-2</v>
      </c>
      <c r="AU87" s="196">
        <f t="shared" si="58"/>
        <v>6.1267485281679246E-2</v>
      </c>
      <c r="AV87" s="196">
        <f t="shared" si="58"/>
        <v>0.13580127578751644</v>
      </c>
      <c r="AW87" s="196">
        <f t="shared" si="58"/>
        <v>9.5012062955750931E-2</v>
      </c>
      <c r="AX87" s="196">
        <f t="shared" si="58"/>
        <v>2.7355330233354014E-3</v>
      </c>
      <c r="AY87" s="196">
        <f t="shared" si="58"/>
        <v>-5.2975820069794288E-2</v>
      </c>
      <c r="AZ87" s="196">
        <f t="shared" si="58"/>
        <v>-5.0005467259119363E-2</v>
      </c>
      <c r="BA87" s="196">
        <f t="shared" si="58"/>
        <v>6.8385935967709477E-2</v>
      </c>
      <c r="BB87" s="196">
        <f t="shared" si="58"/>
        <v>-2.6723628996221716E-2</v>
      </c>
      <c r="BC87" s="196">
        <f t="shared" si="58"/>
        <v>-7.7070550862111453E-2</v>
      </c>
      <c r="BD87" s="196">
        <f t="shared" si="58"/>
        <v>-4.56463493192375E-2</v>
      </c>
      <c r="BE87" s="196">
        <f t="shared" si="58"/>
        <v>-2.5494284943692325E-2</v>
      </c>
      <c r="BF87" s="196">
        <f t="shared" si="58"/>
        <v>1.3446082406520787E-2</v>
      </c>
      <c r="BG87" s="196">
        <f>BG75/BF75-1</f>
        <v>-2.0005175025571087E-2</v>
      </c>
      <c r="BH87" s="196">
        <f>BH75/BG75-1</f>
        <v>-5.4320305441768801E-2</v>
      </c>
      <c r="BI87" s="709"/>
      <c r="BJ87" s="709"/>
      <c r="BK87" s="715"/>
    </row>
    <row r="88" spans="1:63" s="109" customFormat="1">
      <c r="A88" s="28"/>
      <c r="B88" s="22"/>
      <c r="C88" s="22"/>
      <c r="D88" s="22"/>
      <c r="E88" s="22"/>
      <c r="F88" s="22"/>
      <c r="G88" s="22"/>
      <c r="H88" s="22"/>
      <c r="I88" s="22"/>
      <c r="J88" s="22"/>
      <c r="K88" s="22"/>
      <c r="L88" s="22"/>
      <c r="M88" s="22"/>
      <c r="N88" s="22"/>
      <c r="O88" s="22"/>
      <c r="P88" s="784"/>
      <c r="Q88" s="22"/>
      <c r="R88" s="22"/>
      <c r="S88" s="22"/>
      <c r="T88" s="178" t="s">
        <v>57</v>
      </c>
      <c r="U88" s="1292"/>
      <c r="V88" s="28"/>
      <c r="W88" s="28"/>
      <c r="X88" s="28"/>
      <c r="Y88" s="170" t="s">
        <v>645</v>
      </c>
      <c r="Z88" s="727"/>
      <c r="AA88" s="111"/>
      <c r="AB88" s="196">
        <f t="shared" ref="AB88:BG88" si="59">AB76/AA76-1</f>
        <v>-6.6938324718751607E-3</v>
      </c>
      <c r="AC88" s="196">
        <f t="shared" si="59"/>
        <v>-1.4616768477197284E-2</v>
      </c>
      <c r="AD88" s="196">
        <f t="shared" si="59"/>
        <v>5.0768857623346708E-3</v>
      </c>
      <c r="AE88" s="196">
        <f t="shared" si="59"/>
        <v>1.8378420252178396E-2</v>
      </c>
      <c r="AF88" s="196">
        <f t="shared" si="59"/>
        <v>1.8816637937854486E-2</v>
      </c>
      <c r="AG88" s="196">
        <f t="shared" si="59"/>
        <v>1.3300299915780966E-2</v>
      </c>
      <c r="AH88" s="196">
        <f t="shared" si="59"/>
        <v>-1.1729386953596821E-2</v>
      </c>
      <c r="AI88" s="196">
        <f t="shared" si="59"/>
        <v>-6.1698786257674221E-2</v>
      </c>
      <c r="AJ88" s="196">
        <f t="shared" si="59"/>
        <v>1.3258950214138254E-2</v>
      </c>
      <c r="AK88" s="196">
        <f t="shared" si="59"/>
        <v>2.7412731105179056E-2</v>
      </c>
      <c r="AL88" s="196">
        <f t="shared" si="59"/>
        <v>-1.5527475437288496E-2</v>
      </c>
      <c r="AM88" s="196">
        <f t="shared" si="59"/>
        <v>1.3807395251281385E-2</v>
      </c>
      <c r="AN88" s="196">
        <f t="shared" si="59"/>
        <v>-7.3689397936738121E-4</v>
      </c>
      <c r="AO88" s="196">
        <f t="shared" si="59"/>
        <v>1.9274800886743826E-3</v>
      </c>
      <c r="AP88" s="196">
        <f t="shared" si="59"/>
        <v>-2.8573657497064975E-2</v>
      </c>
      <c r="AQ88" s="196">
        <f t="shared" si="59"/>
        <v>-9.1128883387542325E-3</v>
      </c>
      <c r="AR88" s="196">
        <f t="shared" si="59"/>
        <v>-9.8080401465863165E-3</v>
      </c>
      <c r="AS88" s="196">
        <f t="shared" si="59"/>
        <v>-8.5527203242982019E-2</v>
      </c>
      <c r="AT88" s="196">
        <f t="shared" si="59"/>
        <v>-4.1912982475558191E-2</v>
      </c>
      <c r="AU88" s="196">
        <f t="shared" si="59"/>
        <v>4.6067405373873216E-2</v>
      </c>
      <c r="AV88" s="196">
        <f t="shared" si="59"/>
        <v>-7.051836848870785E-3</v>
      </c>
      <c r="AW88" s="196">
        <f t="shared" si="59"/>
        <v>-5.8738335023966748E-3</v>
      </c>
      <c r="AX88" s="196">
        <f t="shared" si="59"/>
        <v>1.4627828206717597E-2</v>
      </c>
      <c r="AY88" s="196">
        <f t="shared" si="59"/>
        <v>-2.8208408910036842E-2</v>
      </c>
      <c r="AZ88" s="196">
        <f t="shared" si="59"/>
        <v>-2.6681541227275507E-2</v>
      </c>
      <c r="BA88" s="196">
        <f t="shared" si="59"/>
        <v>-4.4021655750605682E-2</v>
      </c>
      <c r="BB88" s="196">
        <f t="shared" si="59"/>
        <v>-1.7574701626590916E-2</v>
      </c>
      <c r="BC88" s="196">
        <f t="shared" si="59"/>
        <v>-1.6274448996206115E-2</v>
      </c>
      <c r="BD88" s="196">
        <f t="shared" si="59"/>
        <v>-2.4717642556724817E-2</v>
      </c>
      <c r="BE88" s="196">
        <f t="shared" si="59"/>
        <v>-9.3094770544046357E-2</v>
      </c>
      <c r="BF88" s="196">
        <f t="shared" si="59"/>
        <v>5.9789248411720397E-2</v>
      </c>
      <c r="BG88" s="196">
        <f t="shared" si="59"/>
        <v>-6.277230192817862E-2</v>
      </c>
      <c r="BH88" s="196">
        <f t="shared" ref="BH88:BH94" si="60">BH76/BG76-1</f>
        <v>-3.4609967495464411E-2</v>
      </c>
      <c r="BI88" s="709"/>
      <c r="BJ88" s="709"/>
      <c r="BK88" s="715"/>
    </row>
    <row r="89" spans="1:63" s="109" customFormat="1">
      <c r="A89" s="28"/>
      <c r="B89" s="22"/>
      <c r="C89" s="22"/>
      <c r="D89" s="22"/>
      <c r="E89" s="22"/>
      <c r="F89" s="22"/>
      <c r="G89" s="22"/>
      <c r="H89" s="22"/>
      <c r="I89" s="22"/>
      <c r="J89" s="22"/>
      <c r="K89" s="22"/>
      <c r="L89" s="22"/>
      <c r="M89" s="22"/>
      <c r="N89" s="22"/>
      <c r="O89" s="22"/>
      <c r="P89" s="784"/>
      <c r="Q89" s="22"/>
      <c r="R89" s="22"/>
      <c r="S89" s="22"/>
      <c r="T89" s="178" t="s">
        <v>58</v>
      </c>
      <c r="U89" s="1292"/>
      <c r="V89" s="28"/>
      <c r="W89" s="28"/>
      <c r="X89" s="28"/>
      <c r="Y89" s="170" t="s">
        <v>642</v>
      </c>
      <c r="Z89" s="727"/>
      <c r="AA89" s="111"/>
      <c r="AB89" s="196">
        <f t="shared" ref="AB89:BG89" si="61">AB77/AA77-1</f>
        <v>5.8324258931362394E-2</v>
      </c>
      <c r="AC89" s="196">
        <f t="shared" si="61"/>
        <v>3.0699261727651583E-2</v>
      </c>
      <c r="AD89" s="196">
        <f t="shared" si="61"/>
        <v>1.7152513174102824E-2</v>
      </c>
      <c r="AE89" s="196">
        <f t="shared" si="61"/>
        <v>4.1192307939107664E-2</v>
      </c>
      <c r="AF89" s="196">
        <f t="shared" si="61"/>
        <v>4.0013544649061927E-2</v>
      </c>
      <c r="AG89" s="196">
        <f t="shared" si="61"/>
        <v>2.768613280220622E-2</v>
      </c>
      <c r="AH89" s="196">
        <f t="shared" si="61"/>
        <v>6.7702562708149561E-3</v>
      </c>
      <c r="AI89" s="196">
        <f t="shared" si="61"/>
        <v>-7.5613028778439562E-3</v>
      </c>
      <c r="AJ89" s="196">
        <f t="shared" si="61"/>
        <v>1.6467800063559634E-2</v>
      </c>
      <c r="AK89" s="196">
        <f t="shared" si="61"/>
        <v>-1.6663457919660063E-3</v>
      </c>
      <c r="AL89" s="196">
        <f t="shared" si="61"/>
        <v>1.6396193983685858E-2</v>
      </c>
      <c r="AM89" s="196">
        <f t="shared" si="61"/>
        <v>-1.4171800143218505E-2</v>
      </c>
      <c r="AN89" s="196">
        <f t="shared" si="61"/>
        <v>-1.5818770003906635E-2</v>
      </c>
      <c r="AO89" s="196">
        <f t="shared" si="61"/>
        <v>-2.3838375981943272E-2</v>
      </c>
      <c r="AP89" s="196">
        <f t="shared" si="61"/>
        <v>-2.2718570894039836E-2</v>
      </c>
      <c r="AQ89" s="196">
        <f t="shared" si="61"/>
        <v>-1.1405927560221185E-2</v>
      </c>
      <c r="AR89" s="196">
        <f t="shared" si="61"/>
        <v>-1.1823493687114661E-2</v>
      </c>
      <c r="AS89" s="196">
        <f t="shared" si="61"/>
        <v>-3.2918472660743658E-2</v>
      </c>
      <c r="AT89" s="196">
        <f t="shared" si="61"/>
        <v>-1.4641814326426528E-2</v>
      </c>
      <c r="AU89" s="196">
        <f t="shared" si="61"/>
        <v>1.9627131946615695E-3</v>
      </c>
      <c r="AV89" s="196">
        <f t="shared" si="61"/>
        <v>-2.159854690524865E-2</v>
      </c>
      <c r="AW89" s="196">
        <f t="shared" si="61"/>
        <v>4.1224877793217818E-3</v>
      </c>
      <c r="AX89" s="196">
        <f t="shared" si="61"/>
        <v>-1.3267270770480732E-2</v>
      </c>
      <c r="AY89" s="196">
        <f t="shared" si="61"/>
        <v>-2.3038702086729979E-2</v>
      </c>
      <c r="AZ89" s="196">
        <f t="shared" si="61"/>
        <v>-6.0075318248966614E-3</v>
      </c>
      <c r="BA89" s="196">
        <f t="shared" si="61"/>
        <v>-8.566561639210879E-3</v>
      </c>
      <c r="BB89" s="196">
        <f t="shared" si="61"/>
        <v>-8.4925768882908592E-3</v>
      </c>
      <c r="BC89" s="196">
        <f t="shared" si="61"/>
        <v>-1.2051999636859656E-2</v>
      </c>
      <c r="BD89" s="196">
        <f t="shared" si="61"/>
        <v>-2.0215930168176244E-2</v>
      </c>
      <c r="BE89" s="196">
        <f t="shared" si="61"/>
        <v>-0.11165657552486541</v>
      </c>
      <c r="BF89" s="196">
        <f t="shared" si="61"/>
        <v>8.4173729633365557E-3</v>
      </c>
      <c r="BG89" s="196">
        <f t="shared" si="61"/>
        <v>3.7213997923161823E-2</v>
      </c>
      <c r="BH89" s="196">
        <f t="shared" si="60"/>
        <v>-5.8101552014003799E-3</v>
      </c>
      <c r="BI89" s="709"/>
      <c r="BJ89" s="709"/>
      <c r="BK89" s="715"/>
    </row>
    <row r="90" spans="1:63" s="109" customFormat="1">
      <c r="A90" s="28"/>
      <c r="B90" s="22"/>
      <c r="C90" s="22"/>
      <c r="D90" s="22"/>
      <c r="E90" s="22"/>
      <c r="F90" s="22"/>
      <c r="G90" s="22"/>
      <c r="H90" s="22"/>
      <c r="I90" s="22"/>
      <c r="J90" s="22"/>
      <c r="K90" s="22"/>
      <c r="L90" s="22"/>
      <c r="M90" s="22"/>
      <c r="N90" s="22"/>
      <c r="O90" s="22"/>
      <c r="P90" s="784"/>
      <c r="Q90" s="22"/>
      <c r="R90" s="22"/>
      <c r="S90" s="22"/>
      <c r="T90" s="178" t="s">
        <v>59</v>
      </c>
      <c r="U90" s="1292"/>
      <c r="V90" s="28"/>
      <c r="W90" s="28"/>
      <c r="X90" s="28"/>
      <c r="Y90" s="1963" t="s">
        <v>646</v>
      </c>
      <c r="Z90" s="727"/>
      <c r="AA90" s="111"/>
      <c r="AB90" s="196">
        <f t="shared" ref="AB90:BG90" si="62">AB78/AA78-1</f>
        <v>-1.7907257682398425E-2</v>
      </c>
      <c r="AC90" s="196">
        <f t="shared" si="62"/>
        <v>-1.7004346835191364E-2</v>
      </c>
      <c r="AD90" s="196">
        <f t="shared" si="62"/>
        <v>3.1979137474895669E-2</v>
      </c>
      <c r="AE90" s="196">
        <f t="shared" si="62"/>
        <v>2.0586607502264931E-2</v>
      </c>
      <c r="AF90" s="196">
        <f t="shared" si="62"/>
        <v>3.9560862592704416E-2</v>
      </c>
      <c r="AG90" s="196">
        <f t="shared" si="62"/>
        <v>-5.5042444275013147E-2</v>
      </c>
      <c r="AH90" s="196">
        <f t="shared" si="62"/>
        <v>5.4694815319826562E-2</v>
      </c>
      <c r="AI90" s="196">
        <f t="shared" si="62"/>
        <v>5.7278582118922117E-2</v>
      </c>
      <c r="AJ90" s="196">
        <f t="shared" si="62"/>
        <v>4.3106791652102849E-2</v>
      </c>
      <c r="AK90" s="196">
        <f t="shared" si="62"/>
        <v>-1.2363841312713619E-2</v>
      </c>
      <c r="AL90" s="196">
        <f t="shared" si="62"/>
        <v>1.6497623947005824E-2</v>
      </c>
      <c r="AM90" s="196">
        <f t="shared" si="62"/>
        <v>1.8757111664012838E-2</v>
      </c>
      <c r="AN90" s="196">
        <f t="shared" si="62"/>
        <v>-3.2706335139920384E-3</v>
      </c>
      <c r="AO90" s="196">
        <f t="shared" si="62"/>
        <v>5.4513155067586139E-2</v>
      </c>
      <c r="AP90" s="196">
        <f t="shared" si="62"/>
        <v>8.3812562045513239E-3</v>
      </c>
      <c r="AQ90" s="196">
        <f t="shared" si="62"/>
        <v>-2.4171165145922657E-2</v>
      </c>
      <c r="AR90" s="196">
        <f t="shared" si="62"/>
        <v>-9.5100524673418674E-2</v>
      </c>
      <c r="AS90" s="196">
        <f t="shared" si="62"/>
        <v>5.754418166951214E-2</v>
      </c>
      <c r="AT90" s="196">
        <f t="shared" si="62"/>
        <v>-3.5120339052411853E-2</v>
      </c>
      <c r="AU90" s="196">
        <f t="shared" si="62"/>
        <v>8.1478704562547355E-2</v>
      </c>
      <c r="AV90" s="196">
        <f t="shared" si="62"/>
        <v>2.5475189477572879E-2</v>
      </c>
      <c r="AW90" s="196">
        <f t="shared" si="62"/>
        <v>-5.2412311670552381E-2</v>
      </c>
      <c r="AX90" s="196">
        <f t="shared" si="62"/>
        <v>7.3595765983056394E-2</v>
      </c>
      <c r="AY90" s="196">
        <f t="shared" si="62"/>
        <v>-5.5346694094018822E-2</v>
      </c>
      <c r="AZ90" s="196">
        <f t="shared" si="62"/>
        <v>-2.0482642566951204E-2</v>
      </c>
      <c r="BA90" s="196">
        <f t="shared" si="62"/>
        <v>-0.383997654779625</v>
      </c>
      <c r="BB90" s="196">
        <f t="shared" si="62"/>
        <v>5.4880084114563576E-3</v>
      </c>
      <c r="BC90" s="196">
        <f t="shared" si="62"/>
        <v>0.11439016822775416</v>
      </c>
      <c r="BD90" s="196">
        <f t="shared" si="62"/>
        <v>-6.9673025670060507E-2</v>
      </c>
      <c r="BE90" s="196">
        <f t="shared" si="62"/>
        <v>-5.9047658769100453E-2</v>
      </c>
      <c r="BF90" s="196">
        <f t="shared" si="62"/>
        <v>1.4650517146580944E-2</v>
      </c>
      <c r="BG90" s="196">
        <f t="shared" si="62"/>
        <v>-8.8156527834452603E-2</v>
      </c>
      <c r="BH90" s="196">
        <f t="shared" si="60"/>
        <v>-6.258546538060572E-2</v>
      </c>
      <c r="BI90" s="709"/>
      <c r="BJ90" s="709"/>
      <c r="BK90" s="715"/>
    </row>
    <row r="91" spans="1:63" s="109" customFormat="1">
      <c r="A91" s="28"/>
      <c r="B91" s="22"/>
      <c r="C91" s="22"/>
      <c r="D91" s="22"/>
      <c r="E91" s="22"/>
      <c r="F91" s="22"/>
      <c r="G91" s="22"/>
      <c r="H91" s="22"/>
      <c r="I91" s="22"/>
      <c r="J91" s="22"/>
      <c r="K91" s="22"/>
      <c r="L91" s="22"/>
      <c r="M91" s="22"/>
      <c r="N91" s="22"/>
      <c r="O91" s="22"/>
      <c r="P91" s="784"/>
      <c r="Q91" s="22"/>
      <c r="R91" s="22"/>
      <c r="S91" s="22"/>
      <c r="T91" s="178" t="s">
        <v>60</v>
      </c>
      <c r="U91" s="1292"/>
      <c r="V91" s="28"/>
      <c r="W91" s="28"/>
      <c r="X91" s="28"/>
      <c r="Y91" s="170" t="s">
        <v>193</v>
      </c>
      <c r="Z91" s="727"/>
      <c r="AA91" s="111"/>
      <c r="AB91" s="196">
        <f t="shared" ref="AB91:BG91" si="63">AB79/AA79-1</f>
        <v>1.9498368962505008E-2</v>
      </c>
      <c r="AC91" s="196">
        <f t="shared" si="63"/>
        <v>4.9184744869272379E-2</v>
      </c>
      <c r="AD91" s="196">
        <f t="shared" si="63"/>
        <v>5.5051488213864408E-2</v>
      </c>
      <c r="AE91" s="196">
        <f t="shared" si="63"/>
        <v>-2.7570792426251156E-2</v>
      </c>
      <c r="AF91" s="196">
        <f t="shared" si="63"/>
        <v>5.7083182986495951E-2</v>
      </c>
      <c r="AG91" s="196">
        <f t="shared" si="63"/>
        <v>3.5614077560210289E-2</v>
      </c>
      <c r="AH91" s="196">
        <f t="shared" si="63"/>
        <v>-4.5079354533821947E-2</v>
      </c>
      <c r="AI91" s="196">
        <f t="shared" si="63"/>
        <v>6.7524356328130253E-4</v>
      </c>
      <c r="AJ91" s="196">
        <f t="shared" si="63"/>
        <v>2.7159315670565842E-2</v>
      </c>
      <c r="AK91" s="196">
        <f t="shared" si="63"/>
        <v>5.3032060925366276E-2</v>
      </c>
      <c r="AL91" s="196">
        <f t="shared" si="63"/>
        <v>-5.0855563925023439E-2</v>
      </c>
      <c r="AM91" s="196">
        <f t="shared" si="63"/>
        <v>4.0578121207853535E-2</v>
      </c>
      <c r="AN91" s="196">
        <f t="shared" si="63"/>
        <v>-4.7943312193902909E-2</v>
      </c>
      <c r="AO91" s="196">
        <f t="shared" si="63"/>
        <v>1.3479773883193769E-3</v>
      </c>
      <c r="AP91" s="196">
        <f t="shared" si="63"/>
        <v>3.5130052033599313E-2</v>
      </c>
      <c r="AQ91" s="196">
        <f t="shared" si="63"/>
        <v>-6.0691515686858488E-2</v>
      </c>
      <c r="AR91" s="196">
        <f t="shared" si="63"/>
        <v>-1.0876207500939983E-2</v>
      </c>
      <c r="AS91" s="196">
        <f t="shared" si="63"/>
        <v>-5.656802423028473E-2</v>
      </c>
      <c r="AT91" s="197">
        <f t="shared" si="63"/>
        <v>-5.7246621394488884E-3</v>
      </c>
      <c r="AU91" s="196">
        <f t="shared" si="63"/>
        <v>4.6715612032403708E-2</v>
      </c>
      <c r="AV91" s="196">
        <f t="shared" si="63"/>
        <v>-2.6099239447848976E-2</v>
      </c>
      <c r="AW91" s="196">
        <f t="shared" si="63"/>
        <v>1.3672590222100212E-3</v>
      </c>
      <c r="AX91" s="196">
        <f t="shared" si="63"/>
        <v>-3.6840092022169424E-2</v>
      </c>
      <c r="AY91" s="196">
        <f t="shared" si="63"/>
        <v>-3.822192753438558E-2</v>
      </c>
      <c r="AZ91" s="196">
        <f t="shared" si="63"/>
        <v>-4.5200426729436471E-2</v>
      </c>
      <c r="BA91" s="196">
        <f t="shared" si="63"/>
        <v>5.7812422575802547E-3</v>
      </c>
      <c r="BB91" s="196">
        <f t="shared" si="63"/>
        <v>6.3688679386169733E-2</v>
      </c>
      <c r="BC91" s="196">
        <f t="shared" si="63"/>
        <v>-0.11987258051727334</v>
      </c>
      <c r="BD91" s="196">
        <f t="shared" si="63"/>
        <v>2.3092485874166568E-2</v>
      </c>
      <c r="BE91" s="196">
        <f t="shared" si="63"/>
        <v>4.5768362323560297E-2</v>
      </c>
      <c r="BF91" s="196">
        <f t="shared" si="63"/>
        <v>-7.586623558238359E-2</v>
      </c>
      <c r="BG91" s="196">
        <f t="shared" si="63"/>
        <v>-3.738532741241829E-2</v>
      </c>
      <c r="BH91" s="196">
        <f t="shared" si="60"/>
        <v>-6.5632399965684263E-2</v>
      </c>
      <c r="BI91" s="709"/>
      <c r="BJ91" s="709"/>
      <c r="BK91" s="715"/>
    </row>
    <row r="92" spans="1:63" s="109" customFormat="1">
      <c r="A92" s="28"/>
      <c r="B92" s="22"/>
      <c r="C92" s="22"/>
      <c r="D92" s="22"/>
      <c r="E92" s="22"/>
      <c r="F92" s="22"/>
      <c r="G92" s="22"/>
      <c r="H92" s="22"/>
      <c r="I92" s="22"/>
      <c r="J92" s="22"/>
      <c r="K92" s="22"/>
      <c r="L92" s="22"/>
      <c r="M92" s="22"/>
      <c r="N92" s="22"/>
      <c r="O92" s="22"/>
      <c r="P92" s="784"/>
      <c r="Q92" s="22"/>
      <c r="R92" s="22"/>
      <c r="S92" s="22"/>
      <c r="T92" s="178" t="s">
        <v>508</v>
      </c>
      <c r="U92" s="1292"/>
      <c r="V92" s="28"/>
      <c r="W92" s="28"/>
      <c r="X92" s="28"/>
      <c r="Y92" s="170" t="s">
        <v>346</v>
      </c>
      <c r="Z92" s="727"/>
      <c r="AA92" s="111"/>
      <c r="AB92" s="196">
        <f t="shared" ref="AB92:BG92" si="64">AB80/AA80-1</f>
        <v>2.0097350797972924E-2</v>
      </c>
      <c r="AC92" s="196">
        <f t="shared" si="64"/>
        <v>-2.4022809095625153E-4</v>
      </c>
      <c r="AD92" s="196">
        <f t="shared" si="64"/>
        <v>-1.9368888710520338E-2</v>
      </c>
      <c r="AE92" s="196">
        <f t="shared" si="64"/>
        <v>2.6103464119319408E-2</v>
      </c>
      <c r="AF92" s="196">
        <f t="shared" si="64"/>
        <v>4.5473918275411584E-3</v>
      </c>
      <c r="AG92" s="196">
        <f t="shared" si="64"/>
        <v>8.7940204230001484E-3</v>
      </c>
      <c r="AH92" s="196">
        <f t="shared" si="64"/>
        <v>-3.7066346244002735E-2</v>
      </c>
      <c r="AI92" s="196">
        <f t="shared" si="64"/>
        <v>-9.2689074345353117E-2</v>
      </c>
      <c r="AJ92" s="196">
        <f t="shared" si="64"/>
        <v>6.2871681923162281E-3</v>
      </c>
      <c r="AK92" s="196">
        <f t="shared" si="64"/>
        <v>8.8328971424114222E-3</v>
      </c>
      <c r="AL92" s="196">
        <f t="shared" si="64"/>
        <v>-2.0861688913619059E-2</v>
      </c>
      <c r="AM92" s="196">
        <f t="shared" si="64"/>
        <v>-3.9470397311054728E-2</v>
      </c>
      <c r="AN92" s="196">
        <f t="shared" si="64"/>
        <v>-1.054514661863748E-2</v>
      </c>
      <c r="AO92" s="196">
        <f t="shared" si="64"/>
        <v>-1.5846479566583582E-4</v>
      </c>
      <c r="AP92" s="196">
        <f t="shared" si="64"/>
        <v>1.9812195947643163E-2</v>
      </c>
      <c r="AQ92" s="196">
        <f t="shared" si="64"/>
        <v>4.5851797827658469E-3</v>
      </c>
      <c r="AR92" s="196">
        <f t="shared" si="64"/>
        <v>-1.4165623297913266E-2</v>
      </c>
      <c r="AS92" s="196">
        <f t="shared" si="64"/>
        <v>-7.7080161814109149E-2</v>
      </c>
      <c r="AT92" s="196">
        <f t="shared" si="64"/>
        <v>-0.10421046618134455</v>
      </c>
      <c r="AU92" s="196">
        <f t="shared" si="64"/>
        <v>2.3929129480827926E-2</v>
      </c>
      <c r="AV92" s="196">
        <f t="shared" si="64"/>
        <v>-5.9623924336237311E-3</v>
      </c>
      <c r="AW92" s="196">
        <f t="shared" si="64"/>
        <v>3.8388553723927021E-3</v>
      </c>
      <c r="AX92" s="196">
        <f t="shared" si="64"/>
        <v>3.609955478598148E-2</v>
      </c>
      <c r="AY92" s="196">
        <f t="shared" si="64"/>
        <v>-1.0864897460770018E-2</v>
      </c>
      <c r="AZ92" s="196">
        <f t="shared" si="64"/>
        <v>-2.7275633191602089E-2</v>
      </c>
      <c r="BA92" s="196">
        <f t="shared" si="64"/>
        <v>-8.2427329340188926E-3</v>
      </c>
      <c r="BB92" s="196">
        <f t="shared" si="64"/>
        <v>1.6100593035887512E-2</v>
      </c>
      <c r="BC92" s="196">
        <f t="shared" si="64"/>
        <v>-1.5078813634948673E-2</v>
      </c>
      <c r="BD92" s="196">
        <f t="shared" si="64"/>
        <v>-3.5084181104429346E-2</v>
      </c>
      <c r="BE92" s="196">
        <f t="shared" si="64"/>
        <v>-6.4905575465635246E-2</v>
      </c>
      <c r="BF92" s="196">
        <f t="shared" si="64"/>
        <v>3.4247439275199465E-2</v>
      </c>
      <c r="BG92" s="196">
        <f t="shared" si="64"/>
        <v>-6.6868586032225341E-2</v>
      </c>
      <c r="BH92" s="196">
        <f t="shared" si="60"/>
        <v>-6.1680721911279823E-2</v>
      </c>
      <c r="BI92" s="709"/>
      <c r="BJ92" s="709"/>
      <c r="BK92" s="715"/>
    </row>
    <row r="93" spans="1:63" s="109" customFormat="1">
      <c r="A93" s="28"/>
      <c r="B93" s="22"/>
      <c r="C93" s="22"/>
      <c r="D93" s="22"/>
      <c r="E93" s="22"/>
      <c r="F93" s="22"/>
      <c r="G93" s="22"/>
      <c r="H93" s="22"/>
      <c r="I93" s="22"/>
      <c r="J93" s="22"/>
      <c r="K93" s="22"/>
      <c r="L93" s="22"/>
      <c r="M93" s="22"/>
      <c r="N93" s="22"/>
      <c r="O93" s="22"/>
      <c r="P93" s="784"/>
      <c r="Q93" s="22"/>
      <c r="R93" s="22"/>
      <c r="S93" s="22"/>
      <c r="T93" s="178" t="s">
        <v>61</v>
      </c>
      <c r="U93" s="1292"/>
      <c r="V93" s="28"/>
      <c r="W93" s="28"/>
      <c r="X93" s="28"/>
      <c r="Y93" s="170" t="s">
        <v>194</v>
      </c>
      <c r="Z93" s="727"/>
      <c r="AA93" s="111"/>
      <c r="AB93" s="196">
        <f t="shared" ref="AB93:BG93" si="65">AB81/AA81-1</f>
        <v>8.106602525588924E-3</v>
      </c>
      <c r="AC93" s="196">
        <f t="shared" si="65"/>
        <v>4.4459073868882149E-2</v>
      </c>
      <c r="AD93" s="196">
        <f t="shared" si="65"/>
        <v>-1.8895507526419664E-3</v>
      </c>
      <c r="AE93" s="196">
        <f t="shared" si="65"/>
        <v>0.10890252109224496</v>
      </c>
      <c r="AF93" s="196">
        <f t="shared" si="65"/>
        <v>3.6493098706317895E-2</v>
      </c>
      <c r="AG93" s="196">
        <f t="shared" si="65"/>
        <v>2.9424680461973551E-2</v>
      </c>
      <c r="AH93" s="196">
        <f t="shared" si="65"/>
        <v>4.6536108762152084E-2</v>
      </c>
      <c r="AI93" s="196">
        <f t="shared" si="65"/>
        <v>1.3391292850888359E-2</v>
      </c>
      <c r="AJ93" s="196">
        <f t="shared" si="65"/>
        <v>1.907010255978836E-3</v>
      </c>
      <c r="AK93" s="196">
        <f t="shared" si="65"/>
        <v>2.6472282571955441E-2</v>
      </c>
      <c r="AL93" s="196">
        <f t="shared" si="65"/>
        <v>-1.0590021732365118E-3</v>
      </c>
      <c r="AM93" s="196">
        <f t="shared" si="65"/>
        <v>6.8538484164872848E-3</v>
      </c>
      <c r="AN93" s="196">
        <f t="shared" si="65"/>
        <v>2.6835172254801254E-2</v>
      </c>
      <c r="AO93" s="196">
        <f t="shared" si="65"/>
        <v>-2.6199949244883225E-2</v>
      </c>
      <c r="AP93" s="196">
        <f t="shared" si="65"/>
        <v>-3.0956432800848699E-2</v>
      </c>
      <c r="AQ93" s="196">
        <f t="shared" si="65"/>
        <v>-4.9350942229027694E-2</v>
      </c>
      <c r="AR93" s="196">
        <f t="shared" si="65"/>
        <v>1.4787493130842266E-2</v>
      </c>
      <c r="AS93" s="196">
        <f t="shared" si="65"/>
        <v>6.4029152391041233E-2</v>
      </c>
      <c r="AT93" s="196">
        <f t="shared" si="65"/>
        <v>-0.11296051015753372</v>
      </c>
      <c r="AU93" s="196">
        <f t="shared" si="65"/>
        <v>4.0722301023139451E-3</v>
      </c>
      <c r="AV93" s="196">
        <f t="shared" si="65"/>
        <v>-2.6307680342486983E-2</v>
      </c>
      <c r="AW93" s="196">
        <f t="shared" si="65"/>
        <v>5.5689255557069606E-2</v>
      </c>
      <c r="AX93" s="196">
        <f t="shared" si="65"/>
        <v>-1.6237818710583829E-3</v>
      </c>
      <c r="AY93" s="196">
        <f t="shared" si="65"/>
        <v>-3.1424243340158475E-2</v>
      </c>
      <c r="AZ93" s="196">
        <f t="shared" si="65"/>
        <v>2.1514031213270446E-2</v>
      </c>
      <c r="BA93" s="196">
        <f t="shared" si="65"/>
        <v>2.7813040655437771E-3</v>
      </c>
      <c r="BB93" s="196">
        <f t="shared" si="65"/>
        <v>1.6355298587053646E-2</v>
      </c>
      <c r="BC93" s="196">
        <f t="shared" si="65"/>
        <v>1.7400441703544933E-2</v>
      </c>
      <c r="BD93" s="196">
        <f t="shared" si="65"/>
        <v>2.1192061810377805E-2</v>
      </c>
      <c r="BE93" s="196">
        <f t="shared" si="65"/>
        <v>-4.5987386672975195E-2</v>
      </c>
      <c r="BF93" s="196">
        <f t="shared" si="65"/>
        <v>2.9504589074471399E-2</v>
      </c>
      <c r="BG93" s="196">
        <f t="shared" si="65"/>
        <v>7.2222936199317633E-3</v>
      </c>
      <c r="BH93" s="196">
        <f t="shared" si="60"/>
        <v>-3.361511537976325E-2</v>
      </c>
      <c r="BI93" s="709"/>
      <c r="BJ93" s="709"/>
      <c r="BK93" s="715"/>
    </row>
    <row r="94" spans="1:63" s="109" customFormat="1" ht="17.25" thickBot="1">
      <c r="A94" s="28"/>
      <c r="B94" s="22"/>
      <c r="C94" s="22"/>
      <c r="D94" s="22"/>
      <c r="E94" s="22"/>
      <c r="F94" s="22"/>
      <c r="G94" s="22"/>
      <c r="H94" s="22"/>
      <c r="I94" s="22"/>
      <c r="J94" s="22"/>
      <c r="K94" s="22"/>
      <c r="L94" s="22"/>
      <c r="M94" s="22"/>
      <c r="N94" s="22"/>
      <c r="O94" s="22"/>
      <c r="P94" s="784"/>
      <c r="Q94" s="22"/>
      <c r="R94" s="22"/>
      <c r="S94" s="22"/>
      <c r="T94" s="228" t="s">
        <v>509</v>
      </c>
      <c r="U94" s="1292"/>
      <c r="V94" s="28"/>
      <c r="W94" s="28"/>
      <c r="X94" s="28"/>
      <c r="Y94" s="781" t="s">
        <v>966</v>
      </c>
      <c r="Z94" s="728"/>
      <c r="AA94" s="112"/>
      <c r="AB94" s="729">
        <f t="shared" ref="AB94:BD94" si="66">AB82/AA82-1</f>
        <v>-3.312953398702323E-2</v>
      </c>
      <c r="AC94" s="729">
        <f t="shared" si="66"/>
        <v>-5.2259522899757105E-2</v>
      </c>
      <c r="AD94" s="729">
        <f t="shared" si="66"/>
        <v>-3.5871042525545849E-2</v>
      </c>
      <c r="AE94" s="729">
        <f t="shared" si="66"/>
        <v>-3.7898726550570916E-2</v>
      </c>
      <c r="AF94" s="729">
        <f t="shared" si="66"/>
        <v>3.1747401152351529E-2</v>
      </c>
      <c r="AG94" s="729">
        <f t="shared" si="66"/>
        <v>1.7398435253602962E-2</v>
      </c>
      <c r="AH94" s="729">
        <f t="shared" si="66"/>
        <v>-2.5383123571055433E-2</v>
      </c>
      <c r="AI94" s="729">
        <f t="shared" si="66"/>
        <v>-7.3588388457502263E-2</v>
      </c>
      <c r="AJ94" s="729">
        <f t="shared" si="66"/>
        <v>6.7210529701642319E-3</v>
      </c>
      <c r="AK94" s="729">
        <f t="shared" si="66"/>
        <v>1.2149708992828856E-2</v>
      </c>
      <c r="AL94" s="729">
        <f t="shared" si="66"/>
        <v>-9.2323050529881989E-2</v>
      </c>
      <c r="AM94" s="729">
        <f t="shared" si="66"/>
        <v>-5.510199655195902E-2</v>
      </c>
      <c r="AN94" s="729">
        <f t="shared" si="66"/>
        <v>-4.5088336268456541E-2</v>
      </c>
      <c r="AO94" s="729">
        <f t="shared" si="66"/>
        <v>-3.6330594085980605E-2</v>
      </c>
      <c r="AP94" s="729">
        <f t="shared" si="66"/>
        <v>-2.3002016352589139E-2</v>
      </c>
      <c r="AQ94" s="729">
        <f t="shared" si="66"/>
        <v>-1.9944152626540923E-2</v>
      </c>
      <c r="AR94" s="729">
        <f t="shared" si="66"/>
        <v>2.2661233243854717E-3</v>
      </c>
      <c r="AS94" s="729">
        <f t="shared" si="66"/>
        <v>-0.10524833424707614</v>
      </c>
      <c r="AT94" s="729">
        <f t="shared" si="66"/>
        <v>-8.7521603584333918E-2</v>
      </c>
      <c r="AU94" s="729">
        <f t="shared" si="66"/>
        <v>-3.9754520492391143E-2</v>
      </c>
      <c r="AV94" s="729">
        <f t="shared" si="66"/>
        <v>-3.1333242535631856E-2</v>
      </c>
      <c r="AW94" s="729">
        <f t="shared" si="66"/>
        <v>9.8018356039002441E-3</v>
      </c>
      <c r="AX94" s="729">
        <f t="shared" si="66"/>
        <v>-7.0604070908687477E-3</v>
      </c>
      <c r="AY94" s="729">
        <f t="shared" si="66"/>
        <v>-3.9016497949790785E-2</v>
      </c>
      <c r="AZ94" s="729">
        <f t="shared" si="66"/>
        <v>-5.2399910837010122E-2</v>
      </c>
      <c r="BA94" s="729">
        <f t="shared" si="66"/>
        <v>-2.914379145687862E-2</v>
      </c>
      <c r="BB94" s="729">
        <f t="shared" si="66"/>
        <v>-4.2571811368783852E-2</v>
      </c>
      <c r="BC94" s="729">
        <f t="shared" si="66"/>
        <v>-5.2159033970635815E-2</v>
      </c>
      <c r="BD94" s="729">
        <f t="shared" si="66"/>
        <v>-3.2050132561500133E-2</v>
      </c>
      <c r="BE94" s="729">
        <f>BE82/BD82-1</f>
        <v>-3.4285852401149008E-2</v>
      </c>
      <c r="BF94" s="729">
        <f>BF82/BE82-1</f>
        <v>-3.8658471447079457E-2</v>
      </c>
      <c r="BG94" s="729">
        <f>BG82/BF82-1</f>
        <v>-3.360281931310094E-2</v>
      </c>
      <c r="BH94" s="729">
        <f t="shared" si="60"/>
        <v>-2.3557430207653218E-2</v>
      </c>
      <c r="BI94" s="719"/>
      <c r="BJ94" s="719"/>
      <c r="BK94" s="715"/>
    </row>
    <row r="95" spans="1:63" s="109" customFormat="1" ht="15.75" thickTop="1">
      <c r="A95" s="28"/>
      <c r="B95" s="22"/>
      <c r="C95" s="22"/>
      <c r="D95" s="22"/>
      <c r="E95" s="22"/>
      <c r="F95" s="22"/>
      <c r="G95" s="22"/>
      <c r="H95" s="22"/>
      <c r="I95" s="22"/>
      <c r="J95" s="22"/>
      <c r="K95" s="22"/>
      <c r="L95" s="22"/>
      <c r="M95" s="22"/>
      <c r="N95" s="22"/>
      <c r="O95" s="22"/>
      <c r="P95" s="784"/>
      <c r="Q95" s="22"/>
      <c r="R95" s="22"/>
      <c r="S95" s="22"/>
      <c r="T95" s="177" t="s">
        <v>23</v>
      </c>
      <c r="U95" s="1292"/>
      <c r="V95" s="28"/>
      <c r="W95" s="28"/>
      <c r="X95" s="28"/>
      <c r="Y95" s="169" t="s">
        <v>0</v>
      </c>
      <c r="Z95" s="730"/>
      <c r="AA95" s="113"/>
      <c r="AB95" s="731">
        <f t="shared" ref="AB95:BH95" si="67">AB83/AA83-1</f>
        <v>9.9284820321132727E-3</v>
      </c>
      <c r="AC95" s="731">
        <f t="shared" si="67"/>
        <v>7.3599520420526421E-3</v>
      </c>
      <c r="AD95" s="731">
        <f t="shared" si="67"/>
        <v>-5.3872039030826713E-3</v>
      </c>
      <c r="AE95" s="731">
        <f t="shared" si="67"/>
        <v>4.5839051300699207E-2</v>
      </c>
      <c r="AF95" s="731">
        <f t="shared" si="67"/>
        <v>1.027431887965613E-2</v>
      </c>
      <c r="AG95" s="731">
        <f t="shared" si="67"/>
        <v>1.0359166669708708E-2</v>
      </c>
      <c r="AH95" s="731">
        <f t="shared" si="67"/>
        <v>-6.2873920733655941E-3</v>
      </c>
      <c r="AI95" s="731">
        <f t="shared" si="67"/>
        <v>-3.2135657341629043E-2</v>
      </c>
      <c r="AJ95" s="731">
        <f t="shared" si="67"/>
        <v>3.0510827195833423E-2</v>
      </c>
      <c r="AK95" s="731">
        <f t="shared" si="67"/>
        <v>1.7832652332011589E-2</v>
      </c>
      <c r="AL95" s="731">
        <f t="shared" si="67"/>
        <v>-1.1630665027092424E-2</v>
      </c>
      <c r="AM95" s="731">
        <f t="shared" si="67"/>
        <v>2.3399845183967649E-2</v>
      </c>
      <c r="AN95" s="731">
        <f t="shared" si="67"/>
        <v>6.4775918594890403E-3</v>
      </c>
      <c r="AO95" s="731">
        <f t="shared" si="67"/>
        <v>-3.7284305890369351E-3</v>
      </c>
      <c r="AP95" s="731">
        <f t="shared" si="67"/>
        <v>5.6105612569774532E-3</v>
      </c>
      <c r="AQ95" s="731">
        <f t="shared" si="67"/>
        <v>-1.7872524971389581E-2</v>
      </c>
      <c r="AR95" s="731">
        <f t="shared" si="67"/>
        <v>2.7934318548581194E-2</v>
      </c>
      <c r="AS95" s="731">
        <f t="shared" si="67"/>
        <v>-5.4212973752788884E-2</v>
      </c>
      <c r="AT95" s="731">
        <f t="shared" si="67"/>
        <v>-5.5744323390103268E-2</v>
      </c>
      <c r="AU95" s="731">
        <f t="shared" si="67"/>
        <v>4.3659269323530259E-2</v>
      </c>
      <c r="AV95" s="731">
        <f t="shared" si="67"/>
        <v>4.1204364002747296E-2</v>
      </c>
      <c r="AW95" s="731">
        <f t="shared" si="67"/>
        <v>3.2338882617475084E-2</v>
      </c>
      <c r="AX95" s="785">
        <f t="shared" si="67"/>
        <v>7.4890768301882904E-3</v>
      </c>
      <c r="AY95" s="731">
        <f t="shared" si="67"/>
        <v>-3.9321399109808919E-2</v>
      </c>
      <c r="AZ95" s="731">
        <f t="shared" si="67"/>
        <v>-3.1931303105389275E-2</v>
      </c>
      <c r="BA95" s="731">
        <f t="shared" si="67"/>
        <v>-1.6435513618254904E-2</v>
      </c>
      <c r="BB95" s="731">
        <f t="shared" si="67"/>
        <v>-1.2958034485952119E-2</v>
      </c>
      <c r="BC95" s="731">
        <f t="shared" si="67"/>
        <v>-3.867706436799101E-2</v>
      </c>
      <c r="BD95" s="731">
        <f t="shared" si="67"/>
        <v>-3.203859218709959E-2</v>
      </c>
      <c r="BE95" s="731">
        <f t="shared" si="67"/>
        <v>-5.8800486583020284E-2</v>
      </c>
      <c r="BF95" s="731">
        <f t="shared" si="67"/>
        <v>2.0389726961253185E-2</v>
      </c>
      <c r="BG95" s="731">
        <f t="shared" si="67"/>
        <v>-2.7222273520015938E-2</v>
      </c>
      <c r="BH95" s="731">
        <f t="shared" si="67"/>
        <v>-4.1459275941183371E-2</v>
      </c>
      <c r="BI95" s="732"/>
      <c r="BJ95" s="732"/>
      <c r="BK95" s="715"/>
    </row>
    <row r="96" spans="1:63" s="109" customFormat="1">
      <c r="A96" s="28"/>
      <c r="B96" s="22"/>
      <c r="C96" s="22"/>
      <c r="D96" s="22"/>
      <c r="E96" s="22"/>
      <c r="F96" s="22"/>
      <c r="G96" s="22"/>
      <c r="H96" s="22"/>
      <c r="I96" s="22"/>
      <c r="J96" s="22"/>
      <c r="K96" s="22"/>
      <c r="L96" s="22"/>
      <c r="M96" s="22"/>
      <c r="N96" s="22"/>
      <c r="O96" s="22"/>
      <c r="P96" s="28"/>
      <c r="Q96" s="22"/>
      <c r="R96" s="22"/>
      <c r="S96" s="22"/>
      <c r="T96" s="22"/>
      <c r="U96" s="1292"/>
      <c r="V96" s="28"/>
      <c r="W96" s="28"/>
      <c r="X96" s="28"/>
      <c r="Y96" s="28"/>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8"/>
    </row>
    <row r="97" spans="1:63">
      <c r="P97" s="28"/>
      <c r="T97" s="186" t="s">
        <v>501</v>
      </c>
      <c r="Y97" s="28" t="s">
        <v>967</v>
      </c>
    </row>
    <row r="98" spans="1:63">
      <c r="P98" s="780"/>
      <c r="T98" s="107"/>
      <c r="Y98" s="1964"/>
      <c r="Z98" s="160"/>
      <c r="AA98" s="108">
        <v>1990</v>
      </c>
      <c r="AB98" s="108">
        <f t="shared" ref="AB98:BH98" si="68">AA98+1</f>
        <v>1991</v>
      </c>
      <c r="AC98" s="108">
        <f t="shared" si="68"/>
        <v>1992</v>
      </c>
      <c r="AD98" s="108">
        <f t="shared" si="68"/>
        <v>1993</v>
      </c>
      <c r="AE98" s="108">
        <f t="shared" si="68"/>
        <v>1994</v>
      </c>
      <c r="AF98" s="108">
        <f t="shared" si="68"/>
        <v>1995</v>
      </c>
      <c r="AG98" s="108">
        <f t="shared" si="68"/>
        <v>1996</v>
      </c>
      <c r="AH98" s="108">
        <f t="shared" si="68"/>
        <v>1997</v>
      </c>
      <c r="AI98" s="108">
        <f t="shared" si="68"/>
        <v>1998</v>
      </c>
      <c r="AJ98" s="108">
        <f t="shared" si="68"/>
        <v>1999</v>
      </c>
      <c r="AK98" s="108">
        <f t="shared" si="68"/>
        <v>2000</v>
      </c>
      <c r="AL98" s="108">
        <f t="shared" si="68"/>
        <v>2001</v>
      </c>
      <c r="AM98" s="108">
        <f t="shared" si="68"/>
        <v>2002</v>
      </c>
      <c r="AN98" s="108">
        <f t="shared" si="68"/>
        <v>2003</v>
      </c>
      <c r="AO98" s="108">
        <f t="shared" si="68"/>
        <v>2004</v>
      </c>
      <c r="AP98" s="108">
        <f t="shared" si="68"/>
        <v>2005</v>
      </c>
      <c r="AQ98" s="108">
        <f t="shared" si="68"/>
        <v>2006</v>
      </c>
      <c r="AR98" s="108">
        <f t="shared" si="68"/>
        <v>2007</v>
      </c>
      <c r="AS98" s="108">
        <f t="shared" si="68"/>
        <v>2008</v>
      </c>
      <c r="AT98" s="108">
        <f t="shared" si="68"/>
        <v>2009</v>
      </c>
      <c r="AU98" s="108">
        <f t="shared" si="68"/>
        <v>2010</v>
      </c>
      <c r="AV98" s="108">
        <f t="shared" si="68"/>
        <v>2011</v>
      </c>
      <c r="AW98" s="108">
        <f t="shared" si="68"/>
        <v>2012</v>
      </c>
      <c r="AX98" s="108">
        <f t="shared" si="68"/>
        <v>2013</v>
      </c>
      <c r="AY98" s="108">
        <f t="shared" si="68"/>
        <v>2014</v>
      </c>
      <c r="AZ98" s="108">
        <f t="shared" si="68"/>
        <v>2015</v>
      </c>
      <c r="BA98" s="108">
        <f t="shared" si="68"/>
        <v>2016</v>
      </c>
      <c r="BB98" s="108">
        <f t="shared" si="68"/>
        <v>2017</v>
      </c>
      <c r="BC98" s="108">
        <f t="shared" si="68"/>
        <v>2018</v>
      </c>
      <c r="BD98" s="108">
        <f t="shared" si="68"/>
        <v>2019</v>
      </c>
      <c r="BE98" s="108">
        <f t="shared" si="68"/>
        <v>2020</v>
      </c>
      <c r="BF98" s="108">
        <f t="shared" si="68"/>
        <v>2021</v>
      </c>
      <c r="BG98" s="108">
        <f t="shared" si="68"/>
        <v>2022</v>
      </c>
      <c r="BH98" s="108">
        <f t="shared" si="68"/>
        <v>2023</v>
      </c>
      <c r="BI98" s="108" t="s">
        <v>18</v>
      </c>
      <c r="BJ98" s="108" t="s">
        <v>2</v>
      </c>
      <c r="BK98" s="188"/>
    </row>
    <row r="99" spans="1:63">
      <c r="P99" s="784"/>
      <c r="T99" s="178" t="s">
        <v>56</v>
      </c>
      <c r="Y99" s="170" t="s">
        <v>353</v>
      </c>
      <c r="Z99" s="727"/>
      <c r="AA99" s="111"/>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96">
        <f t="shared" ref="AY99:BE107" si="69">AY75/$AX75-1</f>
        <v>-5.2975820069794288E-2</v>
      </c>
      <c r="AZ99" s="196">
        <f t="shared" si="69"/>
        <v>-0.10033220669288856</v>
      </c>
      <c r="BA99" s="196">
        <f t="shared" si="69"/>
        <v>-3.8807582587577993E-2</v>
      </c>
      <c r="BB99" s="196">
        <f t="shared" si="69"/>
        <v>-6.4494132144489069E-2</v>
      </c>
      <c r="BC99" s="196">
        <f t="shared" si="69"/>
        <v>-0.13659408471485091</v>
      </c>
      <c r="BD99" s="196">
        <f t="shared" si="69"/>
        <v>-0.17600541272825276</v>
      </c>
      <c r="BE99" s="196">
        <f t="shared" si="69"/>
        <v>-0.19701256552821877</v>
      </c>
      <c r="BF99" s="196">
        <f t="shared" ref="BF99" si="70">BF75/$AX75-1</f>
        <v>-0.18621553031291049</v>
      </c>
      <c r="BG99" s="196">
        <f>BG75/$AX75-1</f>
        <v>-0.20249543106209233</v>
      </c>
      <c r="BH99" s="196">
        <f>BH75/$AX75-1</f>
        <v>-0.24581612283800558</v>
      </c>
      <c r="BI99" s="709"/>
      <c r="BJ99" s="709"/>
      <c r="BK99" s="715"/>
    </row>
    <row r="100" spans="1:63" s="109" customFormat="1">
      <c r="A100" s="28"/>
      <c r="B100" s="22"/>
      <c r="C100" s="22"/>
      <c r="D100" s="22"/>
      <c r="E100" s="22"/>
      <c r="F100" s="22"/>
      <c r="G100" s="22"/>
      <c r="H100" s="22"/>
      <c r="I100" s="22"/>
      <c r="J100" s="22"/>
      <c r="K100" s="22"/>
      <c r="L100" s="22"/>
      <c r="M100" s="22"/>
      <c r="N100" s="22"/>
      <c r="O100" s="22"/>
      <c r="P100" s="784"/>
      <c r="Q100" s="22"/>
      <c r="R100" s="22"/>
      <c r="S100" s="22"/>
      <c r="T100" s="178" t="s">
        <v>57</v>
      </c>
      <c r="U100" s="1292"/>
      <c r="V100" s="28"/>
      <c r="W100" s="28"/>
      <c r="X100" s="28"/>
      <c r="Y100" s="170" t="s">
        <v>645</v>
      </c>
      <c r="Z100" s="727"/>
      <c r="AA100" s="111"/>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96">
        <f t="shared" si="69"/>
        <v>-2.8208408910036842E-2</v>
      </c>
      <c r="AZ100" s="196">
        <f t="shared" si="69"/>
        <v>-5.4137306312023403E-2</v>
      </c>
      <c r="BA100" s="196">
        <f t="shared" si="69"/>
        <v>-9.5775748200896071E-2</v>
      </c>
      <c r="BB100" s="196">
        <f t="shared" si="69"/>
        <v>-0.11166721962979265</v>
      </c>
      <c r="BC100" s="196">
        <f t="shared" si="69"/>
        <v>-0.12612434615558554</v>
      </c>
      <c r="BD100" s="196">
        <f t="shared" si="69"/>
        <v>-0.14772449220633599</v>
      </c>
      <c r="BE100" s="196">
        <f t="shared" si="69"/>
        <v>-0.22706688504469774</v>
      </c>
      <c r="BF100" s="196">
        <f t="shared" ref="BF100:BG100" si="71">BF76/$AX76-1</f>
        <v>-0.18085379502899035</v>
      </c>
      <c r="BG100" s="196">
        <f t="shared" si="71"/>
        <v>-0.23227348793075231</v>
      </c>
      <c r="BH100" s="196">
        <f t="shared" ref="BH100:BH106" si="72">BH76/$AX76-1</f>
        <v>-0.2588444775588753</v>
      </c>
      <c r="BI100" s="709"/>
      <c r="BJ100" s="709"/>
      <c r="BK100" s="715"/>
    </row>
    <row r="101" spans="1:63" s="109" customFormat="1">
      <c r="A101" s="28"/>
      <c r="B101" s="22"/>
      <c r="C101" s="22"/>
      <c r="D101" s="22"/>
      <c r="E101" s="22"/>
      <c r="F101" s="22"/>
      <c r="G101" s="22"/>
      <c r="H101" s="22"/>
      <c r="I101" s="22"/>
      <c r="J101" s="22"/>
      <c r="K101" s="22"/>
      <c r="L101" s="22"/>
      <c r="M101" s="22"/>
      <c r="N101" s="22"/>
      <c r="O101" s="22"/>
      <c r="P101" s="784"/>
      <c r="Q101" s="22"/>
      <c r="R101" s="22"/>
      <c r="S101" s="22"/>
      <c r="T101" s="178" t="s">
        <v>58</v>
      </c>
      <c r="U101" s="1292"/>
      <c r="V101" s="28"/>
      <c r="W101" s="28"/>
      <c r="X101" s="28"/>
      <c r="Y101" s="170" t="s">
        <v>642</v>
      </c>
      <c r="Z101" s="727"/>
      <c r="AA101" s="111"/>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96">
        <f t="shared" si="69"/>
        <v>-2.3038702086729979E-2</v>
      </c>
      <c r="AZ101" s="196">
        <f t="shared" si="69"/>
        <v>-2.8907828175636197E-2</v>
      </c>
      <c r="BA101" s="196">
        <f t="shared" si="69"/>
        <v>-3.7226749122924785E-2</v>
      </c>
      <c r="BB101" s="196">
        <f t="shared" si="69"/>
        <v>-4.5403174981988093E-2</v>
      </c>
      <c r="BC101" s="196">
        <f t="shared" si="69"/>
        <v>-5.6907975570452574E-2</v>
      </c>
      <c r="BD101" s="196">
        <f t="shared" si="69"/>
        <v>-7.5973458078484213E-2</v>
      </c>
      <c r="BE101" s="196">
        <f t="shared" si="69"/>
        <v>-0.17914709744352408</v>
      </c>
      <c r="BF101" s="196">
        <f t="shared" ref="BF101:BG101" si="73">BF77/$AX77-1</f>
        <v>-0.17223767241466892</v>
      </c>
      <c r="BG101" s="196">
        <f t="shared" si="73"/>
        <v>-0.14143332687503674</v>
      </c>
      <c r="BH101" s="196">
        <f t="shared" si="72"/>
        <v>-0.14642173249664281</v>
      </c>
      <c r="BI101" s="709"/>
      <c r="BJ101" s="709"/>
      <c r="BK101" s="715"/>
    </row>
    <row r="102" spans="1:63" s="109" customFormat="1">
      <c r="A102" s="28"/>
      <c r="B102" s="22"/>
      <c r="C102" s="22"/>
      <c r="D102" s="22"/>
      <c r="E102" s="22"/>
      <c r="F102" s="22"/>
      <c r="G102" s="22"/>
      <c r="H102" s="22"/>
      <c r="I102" s="22"/>
      <c r="J102" s="22"/>
      <c r="K102" s="22"/>
      <c r="L102" s="22"/>
      <c r="M102" s="22"/>
      <c r="N102" s="22"/>
      <c r="O102" s="22"/>
      <c r="P102" s="784"/>
      <c r="Q102" s="22"/>
      <c r="R102" s="22"/>
      <c r="S102" s="22"/>
      <c r="T102" s="178" t="s">
        <v>59</v>
      </c>
      <c r="U102" s="1292"/>
      <c r="V102" s="28"/>
      <c r="W102" s="28"/>
      <c r="X102" s="28"/>
      <c r="Y102" s="1963" t="s">
        <v>646</v>
      </c>
      <c r="Z102" s="727"/>
      <c r="AA102" s="111"/>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96">
        <f t="shared" si="69"/>
        <v>-5.5346694094018822E-2</v>
      </c>
      <c r="AZ102" s="196">
        <f t="shared" si="69"/>
        <v>-7.4695690108579904E-2</v>
      </c>
      <c r="BA102" s="196">
        <f t="shared" si="69"/>
        <v>-0.43001037506436457</v>
      </c>
      <c r="BB102" s="196">
        <f t="shared" si="69"/>
        <v>-0.42688226720827493</v>
      </c>
      <c r="BC102" s="196">
        <f t="shared" si="69"/>
        <v>-0.36132323333992045</v>
      </c>
      <c r="BD102" s="196">
        <f t="shared" si="69"/>
        <v>-0.40582177609829939</v>
      </c>
      <c r="BE102" s="196">
        <f t="shared" si="69"/>
        <v>-0.44090660911127721</v>
      </c>
      <c r="BF102" s="196">
        <f t="shared" ref="BF102:BG102" si="74">BF78/$AX78-1</f>
        <v>-0.4327156018015218</v>
      </c>
      <c r="BG102" s="196">
        <f t="shared" si="74"/>
        <v>-0.4827254246413567</v>
      </c>
      <c r="BH102" s="196">
        <f t="shared" si="72"/>
        <v>-0.51509929466973259</v>
      </c>
      <c r="BI102" s="709"/>
      <c r="BJ102" s="709"/>
      <c r="BK102" s="715"/>
    </row>
    <row r="103" spans="1:63" s="109" customFormat="1">
      <c r="A103" s="28"/>
      <c r="B103" s="22"/>
      <c r="C103" s="22"/>
      <c r="D103" s="22"/>
      <c r="E103" s="22"/>
      <c r="F103" s="22"/>
      <c r="G103" s="22"/>
      <c r="H103" s="22"/>
      <c r="I103" s="22"/>
      <c r="J103" s="22"/>
      <c r="K103" s="22"/>
      <c r="L103" s="22"/>
      <c r="M103" s="22"/>
      <c r="N103" s="22"/>
      <c r="O103" s="22"/>
      <c r="P103" s="784"/>
      <c r="Q103" s="22"/>
      <c r="R103" s="22"/>
      <c r="S103" s="22"/>
      <c r="T103" s="178" t="s">
        <v>60</v>
      </c>
      <c r="U103" s="1292"/>
      <c r="V103" s="28"/>
      <c r="W103" s="28"/>
      <c r="X103" s="28"/>
      <c r="Y103" s="170" t="s">
        <v>193</v>
      </c>
      <c r="Z103" s="727"/>
      <c r="AA103" s="111"/>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96">
        <f t="shared" si="69"/>
        <v>-3.822192753438558E-2</v>
      </c>
      <c r="AZ103" s="196">
        <f t="shared" si="69"/>
        <v>-8.1694706828846164E-2</v>
      </c>
      <c r="BA103" s="196">
        <f t="shared" si="69"/>
        <v>-7.6385761462605561E-2</v>
      </c>
      <c r="BB103" s="196">
        <f t="shared" si="69"/>
        <v>-1.7561990347896295E-2</v>
      </c>
      <c r="BC103" s="196">
        <f t="shared" si="69"/>
        <v>-0.13532936976314791</v>
      </c>
      <c r="BD103" s="196">
        <f t="shared" si="69"/>
        <v>-0.11536197544859672</v>
      </c>
      <c r="BE103" s="196">
        <f t="shared" si="69"/>
        <v>-7.4873541815729583E-2</v>
      </c>
      <c r="BF103" s="196">
        <f t="shared" ref="BF103:BG103" si="75">BF79/$AX79-1</f>
        <v>-0.14505940363583358</v>
      </c>
      <c r="BG103" s="196">
        <f t="shared" si="75"/>
        <v>-0.17702163774907609</v>
      </c>
      <c r="BH103" s="196">
        <f t="shared" si="72"/>
        <v>-0.23103568278343256</v>
      </c>
      <c r="BI103" s="709"/>
      <c r="BJ103" s="709"/>
      <c r="BK103" s="715"/>
    </row>
    <row r="104" spans="1:63" s="109" customFormat="1">
      <c r="A104" s="28"/>
      <c r="B104" s="22"/>
      <c r="C104" s="22"/>
      <c r="D104" s="22"/>
      <c r="E104" s="22"/>
      <c r="F104" s="22"/>
      <c r="G104" s="22"/>
      <c r="H104" s="22"/>
      <c r="I104" s="22"/>
      <c r="J104" s="22"/>
      <c r="K104" s="22"/>
      <c r="L104" s="22"/>
      <c r="M104" s="22"/>
      <c r="N104" s="22"/>
      <c r="O104" s="22"/>
      <c r="P104" s="784"/>
      <c r="Q104" s="22"/>
      <c r="R104" s="22"/>
      <c r="S104" s="22"/>
      <c r="T104" s="178" t="s">
        <v>508</v>
      </c>
      <c r="U104" s="1292"/>
      <c r="V104" s="28"/>
      <c r="W104" s="28"/>
      <c r="X104" s="28"/>
      <c r="Y104" s="170" t="s">
        <v>346</v>
      </c>
      <c r="Z104" s="727"/>
      <c r="AA104" s="111"/>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96">
        <f t="shared" si="69"/>
        <v>-1.0864897460770018E-2</v>
      </c>
      <c r="AZ104" s="196">
        <f t="shared" si="69"/>
        <v>-3.7844183694567879E-2</v>
      </c>
      <c r="BA104" s="196">
        <f t="shared" si="69"/>
        <v>-4.5774977129286354E-2</v>
      </c>
      <c r="BB104" s="196">
        <f t="shared" si="69"/>
        <v>-3.0411388371384684E-2</v>
      </c>
      <c r="BC104" s="196">
        <f t="shared" si="69"/>
        <v>-4.5031634348701166E-2</v>
      </c>
      <c r="BD104" s="196">
        <f t="shared" si="69"/>
        <v>-7.8535917438212199E-2</v>
      </c>
      <c r="BE104" s="196">
        <f t="shared" si="69"/>
        <v>-0.13834407398779869</v>
      </c>
      <c r="BF104" s="196">
        <f t="shared" ref="BF104:BG104" si="76">BF80/$AX80-1</f>
        <v>-0.10883456498557997</v>
      </c>
      <c r="BG104" s="196">
        <f t="shared" si="76"/>
        <v>-0.16842553754578726</v>
      </c>
      <c r="BH104" s="196">
        <f t="shared" si="72"/>
        <v>-0.21971765071294769</v>
      </c>
      <c r="BI104" s="709"/>
      <c r="BJ104" s="709"/>
      <c r="BK104" s="715"/>
    </row>
    <row r="105" spans="1:63" s="109" customFormat="1">
      <c r="A105" s="28"/>
      <c r="B105" s="22"/>
      <c r="C105" s="22"/>
      <c r="D105" s="22"/>
      <c r="E105" s="22"/>
      <c r="F105" s="22"/>
      <c r="G105" s="22"/>
      <c r="H105" s="22"/>
      <c r="I105" s="22"/>
      <c r="J105" s="22"/>
      <c r="K105" s="22"/>
      <c r="L105" s="22"/>
      <c r="M105" s="22"/>
      <c r="N105" s="22"/>
      <c r="O105" s="22"/>
      <c r="P105" s="784"/>
      <c r="Q105" s="22"/>
      <c r="R105" s="22"/>
      <c r="S105" s="22"/>
      <c r="T105" s="178" t="s">
        <v>61</v>
      </c>
      <c r="U105" s="1292"/>
      <c r="V105" s="28"/>
      <c r="W105" s="28"/>
      <c r="X105" s="28"/>
      <c r="Y105" s="170" t="s">
        <v>194</v>
      </c>
      <c r="Z105" s="727"/>
      <c r="AA105" s="111"/>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96">
        <f t="shared" si="69"/>
        <v>-3.1424243340158475E-2</v>
      </c>
      <c r="AZ105" s="196">
        <f t="shared" si="69"/>
        <v>-1.0586274278961638E-2</v>
      </c>
      <c r="BA105" s="196">
        <f t="shared" si="69"/>
        <v>-7.8344138611089464E-3</v>
      </c>
      <c r="BB105" s="196">
        <f t="shared" si="69"/>
        <v>8.3927505479917119E-3</v>
      </c>
      <c r="BC105" s="196">
        <f t="shared" si="69"/>
        <v>2.593922981817931E-2</v>
      </c>
      <c r="BD105" s="196">
        <f t="shared" si="69"/>
        <v>4.7680997390177282E-2</v>
      </c>
      <c r="BE105" s="196">
        <f t="shared" si="69"/>
        <v>-4.9911374673305975E-4</v>
      </c>
      <c r="BF105" s="196">
        <f t="shared" ref="BF105:BG105" si="77">BF81/$AX81-1</f>
        <v>2.8990749181739606E-2</v>
      </c>
      <c r="BG105" s="196">
        <f t="shared" si="77"/>
        <v>3.6422422504523544E-2</v>
      </c>
      <c r="BH105" s="196">
        <f t="shared" si="72"/>
        <v>1.5829631898602869E-3</v>
      </c>
      <c r="BI105" s="709"/>
      <c r="BJ105" s="709"/>
      <c r="BK105" s="715"/>
    </row>
    <row r="106" spans="1:63" s="109" customFormat="1" ht="17.25" thickBot="1">
      <c r="A106" s="28"/>
      <c r="B106" s="22"/>
      <c r="C106" s="22"/>
      <c r="D106" s="22"/>
      <c r="E106" s="22"/>
      <c r="F106" s="22"/>
      <c r="G106" s="22"/>
      <c r="H106" s="22"/>
      <c r="I106" s="22"/>
      <c r="J106" s="22"/>
      <c r="K106" s="22"/>
      <c r="L106" s="22"/>
      <c r="M106" s="22"/>
      <c r="N106" s="22"/>
      <c r="O106" s="22"/>
      <c r="P106" s="784"/>
      <c r="Q106" s="22"/>
      <c r="R106" s="22"/>
      <c r="S106" s="22"/>
      <c r="T106" s="228" t="s">
        <v>509</v>
      </c>
      <c r="U106" s="1292"/>
      <c r="V106" s="28"/>
      <c r="W106" s="28"/>
      <c r="X106" s="28"/>
      <c r="Y106" s="781" t="s">
        <v>966</v>
      </c>
      <c r="Z106" s="728"/>
      <c r="AA106" s="112"/>
      <c r="AB106" s="735"/>
      <c r="AC106" s="735"/>
      <c r="AD106" s="735"/>
      <c r="AE106" s="735"/>
      <c r="AF106" s="735"/>
      <c r="AG106" s="735"/>
      <c r="AH106" s="735"/>
      <c r="AI106" s="735"/>
      <c r="AJ106" s="735"/>
      <c r="AK106" s="735"/>
      <c r="AL106" s="735"/>
      <c r="AM106" s="735"/>
      <c r="AN106" s="735"/>
      <c r="AO106" s="735"/>
      <c r="AP106" s="735"/>
      <c r="AQ106" s="735"/>
      <c r="AR106" s="735"/>
      <c r="AS106" s="735"/>
      <c r="AT106" s="735"/>
      <c r="AU106" s="735"/>
      <c r="AV106" s="735"/>
      <c r="AW106" s="735"/>
      <c r="AX106" s="735"/>
      <c r="AY106" s="729">
        <f t="shared" si="69"/>
        <v>-3.9016497949790785E-2</v>
      </c>
      <c r="AZ106" s="729">
        <f t="shared" si="69"/>
        <v>-8.9371947773059457E-2</v>
      </c>
      <c r="BA106" s="729">
        <f t="shared" si="69"/>
        <v>-0.11591110182194497</v>
      </c>
      <c r="BB106" s="729">
        <f t="shared" si="69"/>
        <v>-0.15354836762841706</v>
      </c>
      <c r="BC106" s="729">
        <f t="shared" si="69"/>
        <v>-0.19769846707578653</v>
      </c>
      <c r="BD106" s="729">
        <f t="shared" si="69"/>
        <v>-0.22341233756030232</v>
      </c>
      <c r="BE106" s="729">
        <f>BE82/$AX82-1</f>
        <v>-0.2500383075312631</v>
      </c>
      <c r="BF106" s="729">
        <f>BF82/$AX82-1</f>
        <v>-0.27903068020596922</v>
      </c>
      <c r="BG106" s="729">
        <f>BG82/$AX82-1</f>
        <v>-0.30325728198929724</v>
      </c>
      <c r="BH106" s="729">
        <f t="shared" si="72"/>
        <v>-0.319670749941525</v>
      </c>
      <c r="BI106" s="719"/>
      <c r="BJ106" s="719"/>
      <c r="BK106" s="715"/>
    </row>
    <row r="107" spans="1:63" s="109" customFormat="1" ht="15.75" thickTop="1">
      <c r="A107" s="28"/>
      <c r="B107" s="22"/>
      <c r="C107" s="22"/>
      <c r="D107" s="22"/>
      <c r="E107" s="22"/>
      <c r="F107" s="22"/>
      <c r="G107" s="22"/>
      <c r="H107" s="22"/>
      <c r="I107" s="22"/>
      <c r="J107" s="22"/>
      <c r="K107" s="22"/>
      <c r="L107" s="22"/>
      <c r="M107" s="22"/>
      <c r="N107" s="22"/>
      <c r="O107" s="22"/>
      <c r="P107" s="784"/>
      <c r="Q107" s="22"/>
      <c r="R107" s="22"/>
      <c r="S107" s="22"/>
      <c r="T107" s="177" t="s">
        <v>23</v>
      </c>
      <c r="U107" s="1292"/>
      <c r="V107" s="28"/>
      <c r="W107" s="28"/>
      <c r="X107" s="28"/>
      <c r="Y107" s="169" t="s">
        <v>0</v>
      </c>
      <c r="Z107" s="730"/>
      <c r="AA107" s="113"/>
      <c r="AB107" s="331"/>
      <c r="AC107" s="331"/>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731">
        <f t="shared" si="69"/>
        <v>-3.9321399109808919E-2</v>
      </c>
      <c r="AZ107" s="731">
        <f t="shared" si="69"/>
        <v>-6.9997118701694894E-2</v>
      </c>
      <c r="BA107" s="731">
        <f t="shared" si="69"/>
        <v>-8.5282193722289512E-2</v>
      </c>
      <c r="BB107" s="731">
        <f t="shared" si="69"/>
        <v>-9.7135138600950577E-2</v>
      </c>
      <c r="BC107" s="731">
        <f t="shared" si="69"/>
        <v>-0.13205530096087892</v>
      </c>
      <c r="BD107" s="731">
        <f t="shared" si="69"/>
        <v>-0.1598630272143482</v>
      </c>
      <c r="BE107" s="731">
        <f t="shared" si="69"/>
        <v>-0.20926349001053024</v>
      </c>
      <c r="BF107" s="731">
        <f t="shared" ref="BF107:BG107" si="78">BF83/$AX83-1</f>
        <v>-0.19314058847355076</v>
      </c>
      <c r="BG107" s="731">
        <f t="shared" si="78"/>
        <v>-0.21510513606632287</v>
      </c>
      <c r="BH107" s="731">
        <f t="shared" ref="BH107" si="79">BH83/$AX83-1</f>
        <v>-0.24764630881496674</v>
      </c>
      <c r="BI107" s="732"/>
      <c r="BJ107" s="732"/>
      <c r="BK107" s="715"/>
    </row>
    <row r="108" spans="1:63" s="109" customFormat="1">
      <c r="A108" s="28"/>
      <c r="B108" s="22"/>
      <c r="C108" s="22"/>
      <c r="D108" s="22"/>
      <c r="E108" s="22"/>
      <c r="F108" s="22"/>
      <c r="G108" s="22"/>
      <c r="H108" s="22"/>
      <c r="I108" s="22"/>
      <c r="J108" s="22"/>
      <c r="K108" s="22"/>
      <c r="L108" s="22"/>
      <c r="M108" s="22"/>
      <c r="N108" s="22"/>
      <c r="O108" s="22"/>
      <c r="P108" s="28"/>
      <c r="Q108" s="22"/>
      <c r="R108" s="22"/>
      <c r="S108" s="22"/>
      <c r="T108" s="22"/>
      <c r="U108" s="1292"/>
      <c r="V108" s="28"/>
      <c r="W108" s="28"/>
      <c r="X108" s="28"/>
      <c r="Y108" s="28"/>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8"/>
    </row>
    <row r="111" spans="1:63" s="109" customFormat="1">
      <c r="A111" s="28"/>
      <c r="B111" s="22"/>
      <c r="C111" s="22"/>
      <c r="D111" s="22"/>
      <c r="E111" s="22"/>
      <c r="F111" s="22"/>
      <c r="G111" s="22"/>
      <c r="H111" s="22"/>
      <c r="I111" s="22"/>
      <c r="J111" s="22"/>
      <c r="K111" s="22"/>
      <c r="L111" s="22"/>
      <c r="M111" s="22"/>
      <c r="N111" s="22"/>
      <c r="O111" s="22"/>
      <c r="P111" s="22"/>
      <c r="Q111" s="22"/>
      <c r="R111" s="22"/>
      <c r="S111" s="22"/>
      <c r="T111" s="22"/>
      <c r="U111" s="1292"/>
      <c r="V111" s="28"/>
      <c r="W111" s="28"/>
      <c r="X111" s="28"/>
      <c r="Y111" s="28"/>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8"/>
    </row>
    <row r="112" spans="1:63" s="109" customFormat="1">
      <c r="A112" s="28"/>
      <c r="B112" s="22"/>
      <c r="C112" s="22"/>
      <c r="D112" s="22"/>
      <c r="E112" s="22"/>
      <c r="F112" s="22"/>
      <c r="G112" s="22"/>
      <c r="H112" s="22"/>
      <c r="I112" s="22"/>
      <c r="J112" s="22"/>
      <c r="K112" s="22"/>
      <c r="L112" s="22"/>
      <c r="M112" s="22"/>
      <c r="N112" s="22"/>
      <c r="O112" s="22"/>
      <c r="P112" s="22"/>
      <c r="Q112" s="22"/>
      <c r="R112" s="22"/>
      <c r="S112" s="22"/>
      <c r="T112" s="22"/>
      <c r="U112" s="1292"/>
      <c r="V112" s="28"/>
      <c r="W112" s="28"/>
      <c r="X112" s="28"/>
      <c r="Y112" s="28"/>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8"/>
    </row>
    <row r="113" spans="1:63" s="109" customFormat="1">
      <c r="A113" s="28"/>
      <c r="B113" s="22"/>
      <c r="C113" s="22"/>
      <c r="D113" s="22"/>
      <c r="E113" s="22"/>
      <c r="F113" s="22"/>
      <c r="G113" s="22"/>
      <c r="H113" s="22"/>
      <c r="I113" s="22"/>
      <c r="J113" s="22"/>
      <c r="K113" s="22"/>
      <c r="L113" s="22"/>
      <c r="M113" s="22"/>
      <c r="N113" s="22"/>
      <c r="O113" s="22"/>
      <c r="P113" s="22"/>
      <c r="Q113" s="22"/>
      <c r="R113" s="22"/>
      <c r="S113" s="22"/>
      <c r="T113" s="22"/>
      <c r="U113" s="1292"/>
      <c r="V113" s="28"/>
      <c r="W113" s="28"/>
      <c r="X113" s="28"/>
      <c r="Y113" s="28"/>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8"/>
    </row>
    <row r="114" spans="1:63" s="109" customFormat="1">
      <c r="A114" s="28"/>
      <c r="B114" s="22"/>
      <c r="C114" s="22"/>
      <c r="D114" s="22"/>
      <c r="E114" s="22"/>
      <c r="F114" s="22"/>
      <c r="G114" s="22"/>
      <c r="H114" s="22"/>
      <c r="I114" s="22"/>
      <c r="J114" s="22"/>
      <c r="K114" s="22"/>
      <c r="L114" s="22"/>
      <c r="M114" s="22"/>
      <c r="N114" s="22"/>
      <c r="O114" s="22"/>
      <c r="P114" s="22"/>
      <c r="Q114" s="22"/>
      <c r="R114" s="22"/>
      <c r="S114" s="22"/>
      <c r="T114" s="22"/>
      <c r="U114" s="1292"/>
      <c r="V114" s="28"/>
      <c r="W114" s="28"/>
      <c r="X114" s="28"/>
      <c r="Y114" s="28"/>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8"/>
    </row>
    <row r="115" spans="1:63" s="109" customFormat="1">
      <c r="A115" s="28"/>
      <c r="B115" s="22"/>
      <c r="C115" s="22"/>
      <c r="D115" s="22"/>
      <c r="E115" s="22"/>
      <c r="F115" s="22"/>
      <c r="G115" s="22"/>
      <c r="H115" s="22"/>
      <c r="I115" s="22"/>
      <c r="J115" s="22"/>
      <c r="K115" s="22"/>
      <c r="L115" s="22"/>
      <c r="M115" s="22"/>
      <c r="N115" s="22"/>
      <c r="O115" s="22"/>
      <c r="P115" s="22"/>
      <c r="Q115" s="22"/>
      <c r="R115" s="22"/>
      <c r="S115" s="22"/>
      <c r="T115" s="22"/>
      <c r="U115" s="1292"/>
      <c r="V115" s="28"/>
      <c r="W115" s="28"/>
      <c r="X115" s="28"/>
      <c r="Y115" s="28"/>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8"/>
    </row>
    <row r="116" spans="1:63" s="109" customFormat="1">
      <c r="A116" s="28"/>
      <c r="B116" s="22"/>
      <c r="C116" s="22"/>
      <c r="D116" s="22"/>
      <c r="E116" s="22"/>
      <c r="F116" s="22"/>
      <c r="G116" s="22"/>
      <c r="H116" s="22"/>
      <c r="I116" s="22"/>
      <c r="J116" s="22"/>
      <c r="K116" s="22"/>
      <c r="L116" s="22"/>
      <c r="M116" s="22"/>
      <c r="N116" s="22"/>
      <c r="O116" s="22"/>
      <c r="P116" s="22"/>
      <c r="Q116" s="22"/>
      <c r="R116" s="22"/>
      <c r="S116" s="22"/>
      <c r="T116" s="22"/>
      <c r="U116" s="1292"/>
      <c r="V116" s="28"/>
      <c r="W116" s="28"/>
      <c r="X116" s="28"/>
      <c r="Y116" s="28"/>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8"/>
    </row>
    <row r="117" spans="1:63" s="109" customFormat="1">
      <c r="A117" s="28"/>
      <c r="B117" s="22"/>
      <c r="C117" s="22"/>
      <c r="D117" s="22"/>
      <c r="E117" s="22"/>
      <c r="F117" s="22"/>
      <c r="G117" s="22"/>
      <c r="H117" s="22"/>
      <c r="I117" s="22"/>
      <c r="J117" s="22"/>
      <c r="K117" s="22"/>
      <c r="L117" s="22"/>
      <c r="M117" s="22"/>
      <c r="N117" s="22"/>
      <c r="O117" s="22"/>
      <c r="P117" s="22"/>
      <c r="Q117" s="22"/>
      <c r="R117" s="22"/>
      <c r="S117" s="22"/>
      <c r="T117" s="22"/>
      <c r="U117" s="1292"/>
      <c r="V117" s="28"/>
      <c r="W117" s="28"/>
      <c r="X117" s="28"/>
      <c r="Y117" s="28"/>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8"/>
    </row>
    <row r="118" spans="1:63" s="109" customFormat="1">
      <c r="A118" s="28"/>
      <c r="B118" s="22"/>
      <c r="C118" s="22"/>
      <c r="D118" s="22"/>
      <c r="E118" s="22"/>
      <c r="F118" s="22"/>
      <c r="G118" s="22"/>
      <c r="H118" s="22"/>
      <c r="I118" s="22"/>
      <c r="J118" s="22"/>
      <c r="K118" s="22"/>
      <c r="L118" s="22"/>
      <c r="M118" s="22"/>
      <c r="N118" s="22"/>
      <c r="O118" s="22"/>
      <c r="P118" s="22"/>
      <c r="Q118" s="22"/>
      <c r="R118" s="22"/>
      <c r="S118" s="22"/>
      <c r="T118" s="22"/>
      <c r="U118" s="1292"/>
      <c r="V118" s="28"/>
      <c r="W118" s="28"/>
      <c r="X118" s="28"/>
      <c r="Y118" s="28"/>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8"/>
    </row>
    <row r="119" spans="1:63" s="109" customFormat="1">
      <c r="A119" s="28"/>
      <c r="B119" s="22"/>
      <c r="C119" s="22"/>
      <c r="D119" s="22"/>
      <c r="E119" s="22"/>
      <c r="F119" s="22"/>
      <c r="G119" s="22"/>
      <c r="H119" s="22"/>
      <c r="I119" s="22"/>
      <c r="J119" s="22"/>
      <c r="K119" s="22"/>
      <c r="L119" s="22"/>
      <c r="M119" s="22"/>
      <c r="N119" s="22"/>
      <c r="O119" s="22"/>
      <c r="P119" s="22"/>
      <c r="Q119" s="22"/>
      <c r="R119" s="22"/>
      <c r="S119" s="22"/>
      <c r="T119" s="22"/>
      <c r="U119" s="1292"/>
      <c r="V119" s="28"/>
      <c r="W119" s="28"/>
      <c r="X119" s="28"/>
      <c r="Y119" s="28"/>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8"/>
    </row>
  </sheetData>
  <mergeCells count="22">
    <mergeCell ref="X57:Y57"/>
    <mergeCell ref="X60:Y60"/>
    <mergeCell ref="X61:Y61"/>
    <mergeCell ref="S30:T30"/>
    <mergeCell ref="S36:T36"/>
    <mergeCell ref="S35:T35"/>
    <mergeCell ref="S34:T34"/>
    <mergeCell ref="S33:T33"/>
    <mergeCell ref="X30:Y30"/>
    <mergeCell ref="X33:Y33"/>
    <mergeCell ref="X34:Y34"/>
    <mergeCell ref="X35:Y35"/>
    <mergeCell ref="X36:Y36"/>
    <mergeCell ref="S57:T57"/>
    <mergeCell ref="S60:T60"/>
    <mergeCell ref="Q1:T1"/>
    <mergeCell ref="V1:Y1"/>
    <mergeCell ref="X15:Y15"/>
    <mergeCell ref="X13:Y13"/>
    <mergeCell ref="S19:T19"/>
    <mergeCell ref="S13:T13"/>
    <mergeCell ref="S15:T15"/>
  </mergeCells>
  <phoneticPr fontId="10"/>
  <pageMargins left="2.0866141732283467" right="0.70866141732283472" top="1.1417322834645669" bottom="0.35433070866141736" header="0.31496062992125984" footer="0.31496062992125984"/>
  <pageSetup paperSize="9" scale="39" fitToWidth="0" orientation="portrait" r:id="rId1"/>
  <headerFooter alignWithMargins="0"/>
  <ignoredErrors>
    <ignoredError sqref="AA19:BH19 AA48:BH48 AA64:BH64"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CM190"/>
  <sheetViews>
    <sheetView zoomScaleNormal="100" workbookViewId="0">
      <pane xSplit="20" ySplit="4" topLeftCell="U5" activePane="bottomRight" state="frozen"/>
      <selection activeCell="D28" sqref="D28"/>
      <selection pane="topRight" activeCell="D28" sqref="D28"/>
      <selection pane="bottomLeft" activeCell="D28" sqref="D28"/>
      <selection pane="bottomRight"/>
    </sheetView>
  </sheetViews>
  <sheetFormatPr defaultColWidth="9" defaultRowHeight="15"/>
  <cols>
    <col min="1" max="1" width="1.625" style="28" customWidth="1"/>
    <col min="2" max="15" width="1.625" style="22" hidden="1" customWidth="1"/>
    <col min="16" max="19" width="1.625" style="22" customWidth="1"/>
    <col min="20" max="20" width="47.75" style="22" customWidth="1"/>
    <col min="21" max="21" width="1.625" style="1292" customWidth="1"/>
    <col min="22" max="24" width="1.625" style="28" customWidth="1"/>
    <col min="25" max="25" width="53.875" style="28" customWidth="1"/>
    <col min="26" max="26" width="10.625" style="22" hidden="1" customWidth="1"/>
    <col min="27" max="60" width="11.125" style="22" customWidth="1"/>
    <col min="61" max="62" width="11.125" style="22" hidden="1" customWidth="1"/>
    <col min="63" max="63" width="10.625" style="28" customWidth="1"/>
    <col min="64" max="64" width="7.875" style="22" customWidth="1"/>
    <col min="65" max="74" width="9" style="22"/>
    <col min="75" max="75" width="10.875" style="22" customWidth="1"/>
    <col min="76" max="89" width="9" style="22"/>
    <col min="90" max="90" width="11.125" style="22" customWidth="1"/>
    <col min="91" max="16384" width="9" style="22"/>
  </cols>
  <sheetData>
    <row r="1" spans="2:91" ht="71.25" customHeight="1">
      <c r="Q1" s="2267" t="s">
        <v>510</v>
      </c>
      <c r="R1" s="2300"/>
      <c r="S1" s="2300"/>
      <c r="T1" s="2300"/>
      <c r="V1" s="2267" t="s">
        <v>1105</v>
      </c>
      <c r="W1" s="2302"/>
      <c r="X1" s="2302"/>
      <c r="Y1" s="2302"/>
      <c r="Z1" s="429"/>
    </row>
    <row r="2" spans="2:91" ht="14.25" customHeight="1">
      <c r="Q2" s="31" t="str">
        <f>'0.Contents'!B2</f>
        <v>＜報告値＞</v>
      </c>
      <c r="V2" s="1835" t="str">
        <f>'0.Contents'!$D$2</f>
        <v>&lt;Reported Value&gt;</v>
      </c>
    </row>
    <row r="3" spans="2:91" ht="18.75" customHeight="1" thickBot="1">
      <c r="Q3" s="22" t="s">
        <v>505</v>
      </c>
      <c r="V3" s="28" t="s">
        <v>959</v>
      </c>
    </row>
    <row r="4" spans="2:91" ht="15.75" thickBot="1">
      <c r="Q4" s="430"/>
      <c r="R4" s="431"/>
      <c r="S4" s="431"/>
      <c r="T4" s="960"/>
      <c r="U4" s="1298"/>
      <c r="V4" s="430"/>
      <c r="W4" s="431"/>
      <c r="X4" s="431"/>
      <c r="Y4" s="960"/>
      <c r="Z4" s="1010"/>
      <c r="AA4" s="337">
        <v>1990</v>
      </c>
      <c r="AB4" s="337">
        <f>AA4+1</f>
        <v>1991</v>
      </c>
      <c r="AC4" s="337">
        <f t="shared" ref="AC4:BE4" si="0">AB4+1</f>
        <v>1992</v>
      </c>
      <c r="AD4" s="337">
        <f t="shared" si="0"/>
        <v>1993</v>
      </c>
      <c r="AE4" s="337">
        <f t="shared" si="0"/>
        <v>1994</v>
      </c>
      <c r="AF4" s="337">
        <f t="shared" si="0"/>
        <v>1995</v>
      </c>
      <c r="AG4" s="337">
        <f t="shared" si="0"/>
        <v>1996</v>
      </c>
      <c r="AH4" s="337">
        <f t="shared" si="0"/>
        <v>1997</v>
      </c>
      <c r="AI4" s="337">
        <f t="shared" si="0"/>
        <v>1998</v>
      </c>
      <c r="AJ4" s="337">
        <f t="shared" si="0"/>
        <v>1999</v>
      </c>
      <c r="AK4" s="337">
        <f t="shared" si="0"/>
        <v>2000</v>
      </c>
      <c r="AL4" s="337">
        <f t="shared" si="0"/>
        <v>2001</v>
      </c>
      <c r="AM4" s="337">
        <f t="shared" si="0"/>
        <v>2002</v>
      </c>
      <c r="AN4" s="337">
        <f t="shared" si="0"/>
        <v>2003</v>
      </c>
      <c r="AO4" s="337">
        <f t="shared" si="0"/>
        <v>2004</v>
      </c>
      <c r="AP4" s="337">
        <f t="shared" si="0"/>
        <v>2005</v>
      </c>
      <c r="AQ4" s="337">
        <f t="shared" si="0"/>
        <v>2006</v>
      </c>
      <c r="AR4" s="337">
        <f t="shared" si="0"/>
        <v>2007</v>
      </c>
      <c r="AS4" s="337">
        <f t="shared" si="0"/>
        <v>2008</v>
      </c>
      <c r="AT4" s="337">
        <f t="shared" si="0"/>
        <v>2009</v>
      </c>
      <c r="AU4" s="337">
        <f t="shared" si="0"/>
        <v>2010</v>
      </c>
      <c r="AV4" s="337">
        <f t="shared" si="0"/>
        <v>2011</v>
      </c>
      <c r="AW4" s="337">
        <f t="shared" si="0"/>
        <v>2012</v>
      </c>
      <c r="AX4" s="337">
        <f t="shared" si="0"/>
        <v>2013</v>
      </c>
      <c r="AY4" s="337">
        <f t="shared" si="0"/>
        <v>2014</v>
      </c>
      <c r="AZ4" s="337">
        <f t="shared" si="0"/>
        <v>2015</v>
      </c>
      <c r="BA4" s="337">
        <f t="shared" si="0"/>
        <v>2016</v>
      </c>
      <c r="BB4" s="337">
        <f t="shared" si="0"/>
        <v>2017</v>
      </c>
      <c r="BC4" s="337">
        <f t="shared" si="0"/>
        <v>2018</v>
      </c>
      <c r="BD4" s="337">
        <f t="shared" si="0"/>
        <v>2019</v>
      </c>
      <c r="BE4" s="338">
        <f t="shared" si="0"/>
        <v>2020</v>
      </c>
      <c r="BF4" s="337">
        <f t="shared" ref="BF4:BH4" si="1">BE4+1</f>
        <v>2021</v>
      </c>
      <c r="BG4" s="337">
        <f t="shared" si="1"/>
        <v>2022</v>
      </c>
      <c r="BH4" s="337">
        <f t="shared" si="1"/>
        <v>2023</v>
      </c>
      <c r="BI4" s="432" t="s">
        <v>18</v>
      </c>
      <c r="BJ4" s="433" t="s">
        <v>2</v>
      </c>
      <c r="BK4" s="297"/>
    </row>
    <row r="5" spans="2:91" ht="17.25">
      <c r="Q5" s="436" t="s">
        <v>596</v>
      </c>
      <c r="R5" s="434"/>
      <c r="S5" s="434"/>
      <c r="T5" s="951"/>
      <c r="V5" s="1905" t="s">
        <v>960</v>
      </c>
      <c r="W5" s="1906"/>
      <c r="X5" s="1906"/>
      <c r="Y5" s="1907"/>
      <c r="Z5" s="1011"/>
      <c r="AA5" s="437">
        <f t="shared" ref="AA5:BG5" si="2">SUM(AA6,AA14,AA77,AA56,AA101)</f>
        <v>1067561.954437844</v>
      </c>
      <c r="AB5" s="437">
        <f t="shared" si="2"/>
        <v>1077811.3134951487</v>
      </c>
      <c r="AC5" s="437">
        <f t="shared" si="2"/>
        <v>1085822.1633882239</v>
      </c>
      <c r="AD5" s="437">
        <f t="shared" si="2"/>
        <v>1081001.6873980737</v>
      </c>
      <c r="AE5" s="437">
        <f t="shared" si="2"/>
        <v>1130903.9713782833</v>
      </c>
      <c r="AF5" s="437">
        <f t="shared" si="2"/>
        <v>1142141.2286336392</v>
      </c>
      <c r="AG5" s="437">
        <f t="shared" si="2"/>
        <v>1153549.6793706228</v>
      </c>
      <c r="AH5" s="437">
        <f t="shared" si="2"/>
        <v>1147096.7966268647</v>
      </c>
      <c r="AI5" s="437">
        <f t="shared" si="2"/>
        <v>1113157.8091833084</v>
      </c>
      <c r="AJ5" s="437">
        <f t="shared" si="2"/>
        <v>1149478.7329300642</v>
      </c>
      <c r="AK5" s="437">
        <f t="shared" si="2"/>
        <v>1170300.242834518</v>
      </c>
      <c r="AL5" s="437">
        <f t="shared" si="2"/>
        <v>1157361.1552556511</v>
      </c>
      <c r="AM5" s="437">
        <f t="shared" si="2"/>
        <v>1188992.4797455734</v>
      </c>
      <c r="AN5" s="437">
        <f t="shared" si="2"/>
        <v>1197298.2498674172</v>
      </c>
      <c r="AO5" s="437">
        <f t="shared" si="2"/>
        <v>1193442.4477155812</v>
      </c>
      <c r="AP5" s="437">
        <f t="shared" si="2"/>
        <v>1200521.1451346583</v>
      </c>
      <c r="AQ5" s="437">
        <f t="shared" si="2"/>
        <v>1178675.6193085625</v>
      </c>
      <c r="AR5" s="437">
        <f t="shared" si="2"/>
        <v>1214465.8442662507</v>
      </c>
      <c r="AS5" s="437">
        <f t="shared" si="2"/>
        <v>1146918.2616628697</v>
      </c>
      <c r="AT5" s="437">
        <f t="shared" si="2"/>
        <v>1087272.069202096</v>
      </c>
      <c r="AU5" s="437">
        <f t="shared" si="2"/>
        <v>1136944.4120055528</v>
      </c>
      <c r="AV5" s="437">
        <f t="shared" si="2"/>
        <v>1188004.6866890555</v>
      </c>
      <c r="AW5" s="437">
        <f t="shared" si="2"/>
        <v>1227262.5996148484</v>
      </c>
      <c r="AX5" s="437">
        <f t="shared" si="2"/>
        <v>1235372.9068825387</v>
      </c>
      <c r="AY5" s="437">
        <f t="shared" si="2"/>
        <v>1185180.4579719142</v>
      </c>
      <c r="AZ5" s="437">
        <f t="shared" si="2"/>
        <v>1145804.5035909084</v>
      </c>
      <c r="BA5" s="438">
        <f t="shared" si="2"/>
        <v>1126117.0594839698</v>
      </c>
      <c r="BB5" s="437">
        <f t="shared" si="2"/>
        <v>1109466.8535036009</v>
      </c>
      <c r="BC5" s="439">
        <f t="shared" si="2"/>
        <v>1063969.9057731221</v>
      </c>
      <c r="BD5" s="437">
        <f t="shared" si="2"/>
        <v>1028587.4943987688</v>
      </c>
      <c r="BE5" s="438">
        <f t="shared" si="2"/>
        <v>967973.29311698629</v>
      </c>
      <c r="BF5" s="438">
        <f t="shared" si="2"/>
        <v>987013.21734383004</v>
      </c>
      <c r="BG5" s="437">
        <f t="shared" si="2"/>
        <v>960971.86852685129</v>
      </c>
      <c r="BH5" s="438">
        <f t="shared" ref="BH5" si="3">SUM(BH6,BH14,BH77,BH56,BH101)</f>
        <v>921710.39063362055</v>
      </c>
      <c r="BI5" s="437"/>
      <c r="BJ5" s="440"/>
      <c r="BK5" s="441"/>
      <c r="BL5" s="442"/>
      <c r="CJ5" s="28"/>
      <c r="CK5" s="28"/>
      <c r="CL5" s="28"/>
      <c r="CM5" s="28"/>
    </row>
    <row r="6" spans="2:91">
      <c r="Q6" s="443"/>
      <c r="R6" s="444" t="s">
        <v>36</v>
      </c>
      <c r="S6" s="445"/>
      <c r="T6" s="962"/>
      <c r="V6" s="1908"/>
      <c r="W6" s="444" t="s">
        <v>354</v>
      </c>
      <c r="X6" s="445"/>
      <c r="Y6" s="1909"/>
      <c r="Z6" s="1012"/>
      <c r="AA6" s="447">
        <f>SUM(AA7,AA13)</f>
        <v>96595.084137272192</v>
      </c>
      <c r="AB6" s="447">
        <f t="shared" ref="AB6:AX6" si="4">SUM(AB7,AB13)</f>
        <v>95433.62425646295</v>
      </c>
      <c r="AC6" s="447">
        <f t="shared" si="4"/>
        <v>94081.148035560938</v>
      </c>
      <c r="AD6" s="447">
        <f t="shared" si="4"/>
        <v>94288.927527660446</v>
      </c>
      <c r="AE6" s="447">
        <f t="shared" si="4"/>
        <v>94024.625516018175</v>
      </c>
      <c r="AF6" s="447">
        <f t="shared" si="4"/>
        <v>92504.497126307018</v>
      </c>
      <c r="AG6" s="447">
        <f t="shared" si="4"/>
        <v>92787.156062007765</v>
      </c>
      <c r="AH6" s="447">
        <f t="shared" si="4"/>
        <v>94924.335932060101</v>
      </c>
      <c r="AI6" s="447">
        <f t="shared" si="4"/>
        <v>87697.994974321438</v>
      </c>
      <c r="AJ6" s="447">
        <f t="shared" si="4"/>
        <v>91218.570783946314</v>
      </c>
      <c r="AK6" s="447">
        <f t="shared" si="4"/>
        <v>90324.136765735748</v>
      </c>
      <c r="AL6" s="447">
        <f t="shared" si="4"/>
        <v>87840.779967577721</v>
      </c>
      <c r="AM6" s="447">
        <f t="shared" si="4"/>
        <v>94252.338494169628</v>
      </c>
      <c r="AN6" s="447">
        <f t="shared" si="4"/>
        <v>95742.694172039759</v>
      </c>
      <c r="AO6" s="447">
        <f t="shared" si="4"/>
        <v>96100.946014875954</v>
      </c>
      <c r="AP6" s="447">
        <f t="shared" si="4"/>
        <v>99040.600191294245</v>
      </c>
      <c r="AQ6" s="447">
        <f t="shared" si="4"/>
        <v>98162.843561120462</v>
      </c>
      <c r="AR6" s="447">
        <f t="shared" si="4"/>
        <v>104060.64106865994</v>
      </c>
      <c r="AS6" s="447">
        <f t="shared" si="4"/>
        <v>100107.56314302962</v>
      </c>
      <c r="AT6" s="447">
        <f t="shared" si="4"/>
        <v>98926.455646984716</v>
      </c>
      <c r="AU6" s="447">
        <f t="shared" si="4"/>
        <v>99878.164634147091</v>
      </c>
      <c r="AV6" s="447">
        <f t="shared" si="4"/>
        <v>101746.74144518976</v>
      </c>
      <c r="AW6" s="447">
        <f t="shared" si="4"/>
        <v>104706.61789469869</v>
      </c>
      <c r="AX6" s="447">
        <f t="shared" si="4"/>
        <v>103573.58002498164</v>
      </c>
      <c r="AY6" s="447">
        <f t="shared" ref="AY6:BE6" si="5">SUM(AY7,AY13)</f>
        <v>97719.355766284323</v>
      </c>
      <c r="AZ6" s="447">
        <f t="shared" si="5"/>
        <v>94217.057935862496</v>
      </c>
      <c r="BA6" s="448">
        <f t="shared" si="5"/>
        <v>98156.419465633342</v>
      </c>
      <c r="BB6" s="447">
        <f t="shared" si="5"/>
        <v>92277.653747604345</v>
      </c>
      <c r="BC6" s="449">
        <f t="shared" si="5"/>
        <v>90030.871798002147</v>
      </c>
      <c r="BD6" s="447">
        <f t="shared" si="5"/>
        <v>86486.337804586379</v>
      </c>
      <c r="BE6" s="448">
        <f t="shared" si="5"/>
        <v>79606.242858041893</v>
      </c>
      <c r="BF6" s="448">
        <f t="shared" ref="BF6:BG6" si="6">SUM(BF7,BF13)</f>
        <v>82120.645918425522</v>
      </c>
      <c r="BG6" s="447">
        <f t="shared" si="6"/>
        <v>81796.470224650708</v>
      </c>
      <c r="BH6" s="448">
        <f t="shared" ref="BH6" si="7">SUM(BH7,BH13)</f>
        <v>79598.207916813248</v>
      </c>
      <c r="BI6" s="447"/>
      <c r="BJ6" s="450"/>
      <c r="BK6" s="451"/>
    </row>
    <row r="7" spans="2:91">
      <c r="Q7" s="443"/>
      <c r="R7" s="452"/>
      <c r="S7" s="453" t="s">
        <v>511</v>
      </c>
      <c r="T7" s="962"/>
      <c r="V7" s="1908"/>
      <c r="W7" s="452"/>
      <c r="X7" s="444" t="s">
        <v>640</v>
      </c>
      <c r="Y7" s="1910"/>
      <c r="Z7" s="1012"/>
      <c r="AA7" s="447">
        <f>SUM(AA8:AA12)</f>
        <v>96227.840095920968</v>
      </c>
      <c r="AB7" s="447">
        <f t="shared" ref="AB7:BA7" si="8">SUM(AB8:AB12)</f>
        <v>95410.24527280865</v>
      </c>
      <c r="AC7" s="447">
        <f t="shared" si="8"/>
        <v>94329.403914667637</v>
      </c>
      <c r="AD7" s="447">
        <f t="shared" si="8"/>
        <v>94434.895527897112</v>
      </c>
      <c r="AE7" s="447">
        <f t="shared" si="8"/>
        <v>94571.355862328841</v>
      </c>
      <c r="AF7" s="447">
        <f t="shared" si="8"/>
        <v>93217.293194885511</v>
      </c>
      <c r="AG7" s="447">
        <f t="shared" si="8"/>
        <v>93508.446780766986</v>
      </c>
      <c r="AH7" s="447">
        <f t="shared" si="8"/>
        <v>95871.779059364198</v>
      </c>
      <c r="AI7" s="447">
        <f t="shared" si="8"/>
        <v>91585.054777687663</v>
      </c>
      <c r="AJ7" s="447">
        <f t="shared" si="8"/>
        <v>95229.703797162365</v>
      </c>
      <c r="AK7" s="447">
        <f t="shared" si="8"/>
        <v>95265.902632369049</v>
      </c>
      <c r="AL7" s="447">
        <f t="shared" si="8"/>
        <v>93017.574825933843</v>
      </c>
      <c r="AM7" s="447">
        <f t="shared" si="8"/>
        <v>95537.821605890844</v>
      </c>
      <c r="AN7" s="447">
        <f t="shared" si="8"/>
        <v>96848.357613923552</v>
      </c>
      <c r="AO7" s="447">
        <f t="shared" si="8"/>
        <v>96968.185172323996</v>
      </c>
      <c r="AP7" s="447">
        <f t="shared" si="8"/>
        <v>102438.2163695372</v>
      </c>
      <c r="AQ7" s="447">
        <f t="shared" si="8"/>
        <v>100677.28663417732</v>
      </c>
      <c r="AR7" s="447">
        <f t="shared" si="8"/>
        <v>105648.65650361883</v>
      </c>
      <c r="AS7" s="447">
        <f t="shared" si="8"/>
        <v>103516.13559368002</v>
      </c>
      <c r="AT7" s="447">
        <f t="shared" si="8"/>
        <v>100725.56284456667</v>
      </c>
      <c r="AU7" s="447">
        <f t="shared" si="8"/>
        <v>104102.48472078118</v>
      </c>
      <c r="AV7" s="447">
        <f t="shared" si="8"/>
        <v>105164.83414176657</v>
      </c>
      <c r="AW7" s="447">
        <f t="shared" si="8"/>
        <v>107074.50329280703</v>
      </c>
      <c r="AX7" s="447">
        <f t="shared" si="8"/>
        <v>106202.59304452105</v>
      </c>
      <c r="AY7" s="447">
        <f>SUM(AY8:AY12)</f>
        <v>99660.02628726681</v>
      </c>
      <c r="AZ7" s="447">
        <f t="shared" si="8"/>
        <v>96904.085419872805</v>
      </c>
      <c r="BA7" s="448">
        <f t="shared" si="8"/>
        <v>101476.13467363137</v>
      </c>
      <c r="BB7" s="447">
        <f t="shared" ref="BB7:BF7" si="9">SUM(BB8:BB12)</f>
        <v>95883.099920528985</v>
      </c>
      <c r="BC7" s="449">
        <f t="shared" si="9"/>
        <v>93857.56870808691</v>
      </c>
      <c r="BD7" s="447">
        <f t="shared" si="9"/>
        <v>89466.402221018114</v>
      </c>
      <c r="BE7" s="448">
        <f t="shared" si="9"/>
        <v>82030.909066370892</v>
      </c>
      <c r="BF7" s="448">
        <f t="shared" si="9"/>
        <v>87117.761355329887</v>
      </c>
      <c r="BG7" s="447">
        <f>SUM(BG8:BG12)</f>
        <v>84219.455037924883</v>
      </c>
      <c r="BH7" s="448">
        <f t="shared" ref="BH7" si="10">SUM(BH8:BH12)</f>
        <v>81039.123852730714</v>
      </c>
      <c r="BI7" s="447"/>
      <c r="BJ7" s="450"/>
      <c r="BK7" s="451"/>
    </row>
    <row r="8" spans="2:91">
      <c r="Q8" s="443"/>
      <c r="R8" s="455"/>
      <c r="S8" s="455"/>
      <c r="T8" s="1705" t="s">
        <v>814</v>
      </c>
      <c r="V8" s="1911"/>
      <c r="W8" s="65"/>
      <c r="X8" s="65"/>
      <c r="Y8" s="1920" t="s">
        <v>200</v>
      </c>
      <c r="Z8" s="460"/>
      <c r="AA8" s="457">
        <v>27758.471743628463</v>
      </c>
      <c r="AB8" s="457">
        <v>25805.721347143925</v>
      </c>
      <c r="AC8" s="457">
        <v>23042.952819029226</v>
      </c>
      <c r="AD8" s="457">
        <v>22954.524700723254</v>
      </c>
      <c r="AE8" s="457">
        <v>19618.556220724538</v>
      </c>
      <c r="AF8" s="457">
        <v>18824.147363606815</v>
      </c>
      <c r="AG8" s="457">
        <v>18316.478685924601</v>
      </c>
      <c r="AH8" s="457">
        <v>17170.343799266506</v>
      </c>
      <c r="AI8" s="457">
        <v>15308.917351297627</v>
      </c>
      <c r="AJ8" s="457">
        <v>16355.536616333684</v>
      </c>
      <c r="AK8" s="457">
        <v>17169.681897546008</v>
      </c>
      <c r="AL8" s="457">
        <v>16494.485224294858</v>
      </c>
      <c r="AM8" s="457">
        <v>16305.609284059383</v>
      </c>
      <c r="AN8" s="457">
        <v>15870.659074673345</v>
      </c>
      <c r="AO8" s="457">
        <v>16167.057529363126</v>
      </c>
      <c r="AP8" s="457">
        <v>18780.688131288582</v>
      </c>
      <c r="AQ8" s="457">
        <v>19366.68803903128</v>
      </c>
      <c r="AR8" s="457">
        <v>19342.122588982562</v>
      </c>
      <c r="AS8" s="457">
        <v>19043.266458714395</v>
      </c>
      <c r="AT8" s="457">
        <v>18788.563138086069</v>
      </c>
      <c r="AU8" s="457">
        <v>19474.558425913463</v>
      </c>
      <c r="AV8" s="457">
        <v>18234.870003878426</v>
      </c>
      <c r="AW8" s="457">
        <v>17674.858304314941</v>
      </c>
      <c r="AX8" s="457">
        <v>15837.522709549554</v>
      </c>
      <c r="AY8" s="457">
        <v>15596.250907127815</v>
      </c>
      <c r="AZ8" s="457">
        <v>15119.257800677409</v>
      </c>
      <c r="BA8" s="458">
        <v>15440.496884925476</v>
      </c>
      <c r="BB8" s="457">
        <v>15181.782533416303</v>
      </c>
      <c r="BC8" s="459">
        <v>16897.687449547651</v>
      </c>
      <c r="BD8" s="457">
        <v>16364.279411563661</v>
      </c>
      <c r="BE8" s="458">
        <v>14664.966673593135</v>
      </c>
      <c r="BF8" s="458">
        <v>16224.574121486563</v>
      </c>
      <c r="BG8" s="457">
        <v>15837.748194354848</v>
      </c>
      <c r="BH8" s="458">
        <v>13988.933163425761</v>
      </c>
      <c r="BI8" s="457"/>
      <c r="BJ8" s="461"/>
      <c r="BK8" s="462"/>
      <c r="BL8" s="41"/>
      <c r="BM8" s="41"/>
      <c r="BN8" s="41"/>
      <c r="BO8" s="41"/>
    </row>
    <row r="9" spans="2:91">
      <c r="Q9" s="443"/>
      <c r="R9" s="455"/>
      <c r="S9" s="455"/>
      <c r="T9" s="536" t="s">
        <v>513</v>
      </c>
      <c r="V9" s="1911"/>
      <c r="W9" s="65"/>
      <c r="X9" s="65"/>
      <c r="Y9" s="1913" t="s">
        <v>167</v>
      </c>
      <c r="Z9" s="467"/>
      <c r="AA9" s="464">
        <v>36109.018943990122</v>
      </c>
      <c r="AB9" s="464">
        <v>36692.980044135649</v>
      </c>
      <c r="AC9" s="464">
        <v>37398.189020982405</v>
      </c>
      <c r="AD9" s="464">
        <v>39632.136517786334</v>
      </c>
      <c r="AE9" s="464">
        <v>39596.939225355076</v>
      </c>
      <c r="AF9" s="464">
        <v>39958.583098682648</v>
      </c>
      <c r="AG9" s="464">
        <v>41372.661988944143</v>
      </c>
      <c r="AH9" s="464">
        <v>44267.217444758477</v>
      </c>
      <c r="AI9" s="464">
        <v>44079.658872689346</v>
      </c>
      <c r="AJ9" s="464">
        <v>44973.403413167776</v>
      </c>
      <c r="AK9" s="464">
        <v>45128.234819691061</v>
      </c>
      <c r="AL9" s="464">
        <v>44245.960562331777</v>
      </c>
      <c r="AM9" s="464">
        <v>43240.743543264558</v>
      </c>
      <c r="AN9" s="464">
        <v>43510.678040591651</v>
      </c>
      <c r="AO9" s="464">
        <v>44289.17851766276</v>
      </c>
      <c r="AP9" s="464">
        <v>45849.097345274095</v>
      </c>
      <c r="AQ9" s="464">
        <v>45326.953458786127</v>
      </c>
      <c r="AR9" s="464">
        <v>45061.820135557355</v>
      </c>
      <c r="AS9" s="464">
        <v>42811.15678588218</v>
      </c>
      <c r="AT9" s="464">
        <v>42312.531793830101</v>
      </c>
      <c r="AU9" s="464">
        <v>43185.186412339375</v>
      </c>
      <c r="AV9" s="464">
        <v>40157.032023533538</v>
      </c>
      <c r="AW9" s="464">
        <v>39563.462812596699</v>
      </c>
      <c r="AX9" s="464">
        <v>38834.530419533665</v>
      </c>
      <c r="AY9" s="464">
        <v>37445.810643686113</v>
      </c>
      <c r="AZ9" s="464">
        <v>38305.097210643165</v>
      </c>
      <c r="BA9" s="465">
        <v>35152.495586908917</v>
      </c>
      <c r="BB9" s="464">
        <v>34339.617754472187</v>
      </c>
      <c r="BC9" s="466">
        <v>35083.839846482246</v>
      </c>
      <c r="BD9" s="464">
        <v>33628.295189282813</v>
      </c>
      <c r="BE9" s="465">
        <v>27448.730388274769</v>
      </c>
      <c r="BF9" s="465">
        <v>28816.226552975095</v>
      </c>
      <c r="BG9" s="464">
        <v>28968.472872878934</v>
      </c>
      <c r="BH9" s="465">
        <v>28253.78602417294</v>
      </c>
      <c r="BI9" s="464"/>
      <c r="BJ9" s="468"/>
      <c r="BK9" s="462"/>
      <c r="BL9" s="41"/>
      <c r="BM9" s="41"/>
      <c r="BN9" s="41"/>
      <c r="BO9" s="41"/>
    </row>
    <row r="10" spans="2:91">
      <c r="Q10" s="443"/>
      <c r="R10" s="455"/>
      <c r="S10" s="455"/>
      <c r="T10" s="536" t="s">
        <v>77</v>
      </c>
      <c r="V10" s="1911"/>
      <c r="W10" s="65"/>
      <c r="X10" s="65"/>
      <c r="Y10" s="1913" t="s">
        <v>201</v>
      </c>
      <c r="Z10" s="467"/>
      <c r="AA10" s="464">
        <v>1489.2247312704801</v>
      </c>
      <c r="AB10" s="464">
        <v>1467.0581364462912</v>
      </c>
      <c r="AC10" s="464">
        <v>1648.6470348467296</v>
      </c>
      <c r="AD10" s="464">
        <v>1559.4771345547808</v>
      </c>
      <c r="AE10" s="464">
        <v>1277.0009731161583</v>
      </c>
      <c r="AF10" s="464">
        <v>1318.2909053440417</v>
      </c>
      <c r="AG10" s="464">
        <v>1117.8034950349886</v>
      </c>
      <c r="AH10" s="464">
        <v>1221.0652319032031</v>
      </c>
      <c r="AI10" s="464">
        <v>1189.1001332939695</v>
      </c>
      <c r="AJ10" s="464">
        <v>1243.3075714949971</v>
      </c>
      <c r="AK10" s="464">
        <v>1118.7594135361007</v>
      </c>
      <c r="AL10" s="464">
        <v>1083.33473910046</v>
      </c>
      <c r="AM10" s="464">
        <v>1324.9431657335952</v>
      </c>
      <c r="AN10" s="464">
        <v>935.38859707361826</v>
      </c>
      <c r="AO10" s="464">
        <v>1452.2346617480182</v>
      </c>
      <c r="AP10" s="464">
        <v>1629.0698212631107</v>
      </c>
      <c r="AQ10" s="464">
        <v>1163.5006086601986</v>
      </c>
      <c r="AR10" s="464">
        <v>2413.5851392283939</v>
      </c>
      <c r="AS10" s="464">
        <v>2511.2144678324112</v>
      </c>
      <c r="AT10" s="464">
        <v>2587.3446526578268</v>
      </c>
      <c r="AU10" s="464">
        <v>2902.7148184547364</v>
      </c>
      <c r="AV10" s="464">
        <v>3112.990494326858</v>
      </c>
      <c r="AW10" s="464">
        <v>4122.9029155953631</v>
      </c>
      <c r="AX10" s="464">
        <v>3080.3434923313639</v>
      </c>
      <c r="AY10" s="464">
        <v>3192.3971921053585</v>
      </c>
      <c r="AZ10" s="464">
        <v>2956.945923464526</v>
      </c>
      <c r="BA10" s="465">
        <v>3445.3529363853368</v>
      </c>
      <c r="BB10" s="464">
        <v>2571.0332449075222</v>
      </c>
      <c r="BC10" s="466">
        <v>2202.548915086124</v>
      </c>
      <c r="BD10" s="464">
        <v>1440.6600886075169</v>
      </c>
      <c r="BE10" s="465">
        <v>1510.5787459301332</v>
      </c>
      <c r="BF10" s="465">
        <v>1408.0050488479706</v>
      </c>
      <c r="BG10" s="464">
        <v>1175.8700721688781</v>
      </c>
      <c r="BH10" s="465">
        <v>1248.5587246500261</v>
      </c>
      <c r="BI10" s="464"/>
      <c r="BJ10" s="468"/>
      <c r="BK10" s="462"/>
      <c r="BL10" s="41"/>
      <c r="BM10" s="41"/>
      <c r="BN10" s="41"/>
      <c r="BO10" s="41"/>
    </row>
    <row r="11" spans="2:91">
      <c r="Q11" s="443"/>
      <c r="R11" s="455"/>
      <c r="S11" s="455"/>
      <c r="T11" s="536" t="s">
        <v>78</v>
      </c>
      <c r="V11" s="1911"/>
      <c r="W11" s="65"/>
      <c r="X11" s="65"/>
      <c r="Y11" s="1914" t="s">
        <v>624</v>
      </c>
      <c r="Z11" s="467"/>
      <c r="AA11" s="464">
        <v>30871.124677031905</v>
      </c>
      <c r="AB11" s="464">
        <v>31444.485745082784</v>
      </c>
      <c r="AC11" s="464">
        <v>32239.615039809283</v>
      </c>
      <c r="AD11" s="464">
        <v>30288.757174832739</v>
      </c>
      <c r="AE11" s="464">
        <v>34078.859443133078</v>
      </c>
      <c r="AF11" s="464">
        <v>33116.271827252014</v>
      </c>
      <c r="AG11" s="464">
        <v>32701.502610863256</v>
      </c>
      <c r="AH11" s="464">
        <v>33213.152583436007</v>
      </c>
      <c r="AI11" s="464">
        <v>31007.378420406723</v>
      </c>
      <c r="AJ11" s="464">
        <v>32657.456196165898</v>
      </c>
      <c r="AK11" s="464">
        <v>31849.226501595876</v>
      </c>
      <c r="AL11" s="464">
        <v>31193.794300206759</v>
      </c>
      <c r="AM11" s="464">
        <v>34666.525612833299</v>
      </c>
      <c r="AN11" s="464">
        <v>36531.631901584937</v>
      </c>
      <c r="AO11" s="464">
        <v>35059.714463550088</v>
      </c>
      <c r="AP11" s="464">
        <v>36179.361071711406</v>
      </c>
      <c r="AQ11" s="464">
        <v>34820.144527699711</v>
      </c>
      <c r="AR11" s="464">
        <v>38831.128639850518</v>
      </c>
      <c r="AS11" s="464">
        <v>39150.497881251038</v>
      </c>
      <c r="AT11" s="464">
        <v>37037.123259992666</v>
      </c>
      <c r="AU11" s="464">
        <v>38540.025064073605</v>
      </c>
      <c r="AV11" s="464">
        <v>43659.941620027734</v>
      </c>
      <c r="AW11" s="464">
        <v>45713.27926030002</v>
      </c>
      <c r="AX11" s="464">
        <v>48450.196423106478</v>
      </c>
      <c r="AY11" s="464">
        <v>43425.567544347512</v>
      </c>
      <c r="AZ11" s="464">
        <v>40522.784485087701</v>
      </c>
      <c r="BA11" s="465">
        <v>47437.789265411637</v>
      </c>
      <c r="BB11" s="464">
        <v>43790.66638773297</v>
      </c>
      <c r="BC11" s="466">
        <v>39673.492496970895</v>
      </c>
      <c r="BD11" s="464">
        <v>38033.167531564119</v>
      </c>
      <c r="BE11" s="465">
        <v>38406.633258572852</v>
      </c>
      <c r="BF11" s="465">
        <v>40668.955632020268</v>
      </c>
      <c r="BG11" s="464">
        <v>38237.363898522221</v>
      </c>
      <c r="BH11" s="465">
        <v>37547.845940481981</v>
      </c>
      <c r="BI11" s="464"/>
      <c r="BJ11" s="468"/>
      <c r="BK11" s="462"/>
      <c r="BL11" s="41"/>
      <c r="BM11" s="41"/>
      <c r="BN11" s="41"/>
      <c r="BO11" s="41"/>
    </row>
    <row r="12" spans="2:91">
      <c r="Q12" s="443"/>
      <c r="R12" s="455"/>
      <c r="S12" s="455"/>
      <c r="T12" s="1706" t="s">
        <v>815</v>
      </c>
      <c r="V12" s="1911"/>
      <c r="W12" s="65"/>
      <c r="X12" s="65"/>
      <c r="Y12" s="1965" t="s">
        <v>623</v>
      </c>
      <c r="Z12" s="1013"/>
      <c r="AA12" s="469">
        <v>0</v>
      </c>
      <c r="AB12" s="469">
        <v>0</v>
      </c>
      <c r="AC12" s="469">
        <v>0</v>
      </c>
      <c r="AD12" s="469">
        <v>0</v>
      </c>
      <c r="AE12" s="469">
        <v>0</v>
      </c>
      <c r="AF12" s="469">
        <v>0</v>
      </c>
      <c r="AG12" s="469">
        <v>0</v>
      </c>
      <c r="AH12" s="469">
        <v>0</v>
      </c>
      <c r="AI12" s="469">
        <v>0</v>
      </c>
      <c r="AJ12" s="469">
        <v>0</v>
      </c>
      <c r="AK12" s="469">
        <v>0</v>
      </c>
      <c r="AL12" s="469">
        <v>0</v>
      </c>
      <c r="AM12" s="469">
        <v>0</v>
      </c>
      <c r="AN12" s="469">
        <v>0</v>
      </c>
      <c r="AO12" s="469">
        <v>0</v>
      </c>
      <c r="AP12" s="469">
        <v>0</v>
      </c>
      <c r="AQ12" s="469">
        <v>0</v>
      </c>
      <c r="AR12" s="469">
        <v>0</v>
      </c>
      <c r="AS12" s="469">
        <v>0</v>
      </c>
      <c r="AT12" s="469">
        <v>0</v>
      </c>
      <c r="AU12" s="469">
        <v>0</v>
      </c>
      <c r="AV12" s="469">
        <v>0</v>
      </c>
      <c r="AW12" s="469">
        <v>0</v>
      </c>
      <c r="AX12" s="469">
        <v>0</v>
      </c>
      <c r="AY12" s="469">
        <v>0</v>
      </c>
      <c r="AZ12" s="469">
        <v>0</v>
      </c>
      <c r="BA12" s="470">
        <v>0</v>
      </c>
      <c r="BB12" s="469">
        <v>0</v>
      </c>
      <c r="BC12" s="471">
        <v>0</v>
      </c>
      <c r="BD12" s="469">
        <v>0</v>
      </c>
      <c r="BE12" s="470">
        <v>0</v>
      </c>
      <c r="BF12" s="470">
        <v>0</v>
      </c>
      <c r="BG12" s="469">
        <v>0</v>
      </c>
      <c r="BH12" s="470">
        <v>0</v>
      </c>
      <c r="BI12" s="497"/>
      <c r="BJ12" s="473"/>
      <c r="BK12" s="462"/>
      <c r="BL12" s="41"/>
      <c r="BM12" s="41"/>
      <c r="BN12" s="41"/>
      <c r="BO12" s="41"/>
    </row>
    <row r="13" spans="2:91">
      <c r="Q13" s="443"/>
      <c r="R13" s="455"/>
      <c r="S13" s="2303" t="s">
        <v>514</v>
      </c>
      <c r="T13" s="2304"/>
      <c r="V13" s="1911"/>
      <c r="W13" s="65"/>
      <c r="X13" s="2307" t="s">
        <v>846</v>
      </c>
      <c r="Y13" s="2308"/>
      <c r="Z13" s="1014"/>
      <c r="AA13" s="474">
        <v>367.24404135122444</v>
      </c>
      <c r="AB13" s="474">
        <v>23.378983654302942</v>
      </c>
      <c r="AC13" s="474">
        <v>-248.25587910670504</v>
      </c>
      <c r="AD13" s="474">
        <v>-145.9680002366664</v>
      </c>
      <c r="AE13" s="474">
        <v>-546.73034631067048</v>
      </c>
      <c r="AF13" s="474">
        <v>-712.79606857849785</v>
      </c>
      <c r="AG13" s="474">
        <v>-721.290718759225</v>
      </c>
      <c r="AH13" s="474">
        <v>-947.44312730409865</v>
      </c>
      <c r="AI13" s="474">
        <v>-3887.0598033662191</v>
      </c>
      <c r="AJ13" s="474">
        <v>-4011.1330132160447</v>
      </c>
      <c r="AK13" s="474">
        <v>-4941.7658666332973</v>
      </c>
      <c r="AL13" s="474">
        <v>-5176.7948583561301</v>
      </c>
      <c r="AM13" s="474">
        <v>-1285.4831117212136</v>
      </c>
      <c r="AN13" s="474">
        <v>-1105.6634418837882</v>
      </c>
      <c r="AO13" s="474">
        <v>-867.23915744803628</v>
      </c>
      <c r="AP13" s="474">
        <v>-3397.6161782429494</v>
      </c>
      <c r="AQ13" s="474">
        <v>-2514.4430730568565</v>
      </c>
      <c r="AR13" s="474">
        <v>-1588.0154349588786</v>
      </c>
      <c r="AS13" s="474">
        <v>-3408.5724506504048</v>
      </c>
      <c r="AT13" s="474">
        <v>-1799.1071975819473</v>
      </c>
      <c r="AU13" s="474">
        <v>-4224.3200866340894</v>
      </c>
      <c r="AV13" s="474">
        <v>-3418.0926965768012</v>
      </c>
      <c r="AW13" s="474">
        <v>-2367.8853981083344</v>
      </c>
      <c r="AX13" s="474">
        <v>-2629.0130195394136</v>
      </c>
      <c r="AY13" s="474">
        <v>-1940.6705209824868</v>
      </c>
      <c r="AZ13" s="474">
        <v>-2687.0274840103048</v>
      </c>
      <c r="BA13" s="475">
        <v>-3319.715207998026</v>
      </c>
      <c r="BB13" s="474">
        <v>-3605.4461729246414</v>
      </c>
      <c r="BC13" s="476">
        <v>-3826.6969100847618</v>
      </c>
      <c r="BD13" s="474">
        <v>-2980.0644164317291</v>
      </c>
      <c r="BE13" s="475">
        <v>-2424.6662083290043</v>
      </c>
      <c r="BF13" s="475">
        <v>-4997.1154369043725</v>
      </c>
      <c r="BG13" s="474">
        <v>-2422.9848132741809</v>
      </c>
      <c r="BH13" s="475">
        <v>-1440.9159359174664</v>
      </c>
      <c r="BI13" s="474"/>
      <c r="BJ13" s="477"/>
      <c r="BK13" s="462"/>
      <c r="BL13" s="41"/>
      <c r="BM13" s="41"/>
      <c r="BN13" s="41"/>
      <c r="BO13" s="41"/>
    </row>
    <row r="14" spans="2:91">
      <c r="Q14" s="443"/>
      <c r="R14" s="478" t="s">
        <v>649</v>
      </c>
      <c r="S14" s="479"/>
      <c r="T14" s="952"/>
      <c r="V14" s="1911"/>
      <c r="W14" s="1916" t="s">
        <v>169</v>
      </c>
      <c r="X14" s="1917"/>
      <c r="Y14" s="1918"/>
      <c r="Z14" s="1015"/>
      <c r="AA14" s="480">
        <f>SUM(AA15,AA26)</f>
        <v>505104.36478830042</v>
      </c>
      <c r="AB14" s="480">
        <f t="shared" ref="AB14:BA14" si="11">SUM(AB15,AB26)</f>
        <v>498294.23726978188</v>
      </c>
      <c r="AC14" s="480">
        <f t="shared" si="11"/>
        <v>490177.31374214374</v>
      </c>
      <c r="AD14" s="480">
        <f t="shared" si="11"/>
        <v>477523.94140485424</v>
      </c>
      <c r="AE14" s="480">
        <f t="shared" si="11"/>
        <v>495066.8227694222</v>
      </c>
      <c r="AF14" s="480">
        <f t="shared" si="11"/>
        <v>491507.71937819838</v>
      </c>
      <c r="AG14" s="480">
        <f t="shared" si="11"/>
        <v>495608.01462084398</v>
      </c>
      <c r="AH14" s="480">
        <f t="shared" si="11"/>
        <v>485493.32836810185</v>
      </c>
      <c r="AI14" s="480">
        <f t="shared" si="11"/>
        <v>455252.61196137813</v>
      </c>
      <c r="AJ14" s="480">
        <f t="shared" si="11"/>
        <v>466168.17288124911</v>
      </c>
      <c r="AK14" s="480">
        <f t="shared" si="11"/>
        <v>478856.82718316914</v>
      </c>
      <c r="AL14" s="480">
        <f t="shared" si="11"/>
        <v>466729.0216135034</v>
      </c>
      <c r="AM14" s="480">
        <f t="shared" si="11"/>
        <v>475214.81053933653</v>
      </c>
      <c r="AN14" s="480">
        <f t="shared" si="11"/>
        <v>477144.9124464129</v>
      </c>
      <c r="AO14" s="480">
        <f t="shared" si="11"/>
        <v>472515.90830228082</v>
      </c>
      <c r="AP14" s="480">
        <f t="shared" si="11"/>
        <v>469855.49639681086</v>
      </c>
      <c r="AQ14" s="480">
        <f t="shared" si="11"/>
        <v>463539.3660069094</v>
      </c>
      <c r="AR14" s="480">
        <f t="shared" si="11"/>
        <v>474684.52075489453</v>
      </c>
      <c r="AS14" s="480">
        <f t="shared" si="11"/>
        <v>430559.66744225769</v>
      </c>
      <c r="AT14" s="480">
        <f t="shared" si="11"/>
        <v>404505.7083261158</v>
      </c>
      <c r="AU14" s="480">
        <f t="shared" si="11"/>
        <v>432160.70613848569</v>
      </c>
      <c r="AV14" s="480">
        <f t="shared" si="11"/>
        <v>447879.15063843993</v>
      </c>
      <c r="AW14" s="480">
        <f t="shared" si="11"/>
        <v>458919.00609030877</v>
      </c>
      <c r="AX14" s="480">
        <f t="shared" si="11"/>
        <v>463283.77058469178</v>
      </c>
      <c r="AY14" s="480">
        <f t="shared" si="11"/>
        <v>445656.82423061761</v>
      </c>
      <c r="AZ14" s="480">
        <f t="shared" si="11"/>
        <v>430813.56588710338</v>
      </c>
      <c r="BA14" s="481">
        <f t="shared" si="11"/>
        <v>420228.26095571421</v>
      </c>
      <c r="BB14" s="480">
        <f t="shared" ref="BB14:BF14" si="12">SUM(BB15,BB26)</f>
        <v>412354.4983625735</v>
      </c>
      <c r="BC14" s="482">
        <f t="shared" si="12"/>
        <v>403770.73832245154</v>
      </c>
      <c r="BD14" s="480">
        <f t="shared" si="12"/>
        <v>388654.08333003614</v>
      </c>
      <c r="BE14" s="481">
        <f t="shared" si="12"/>
        <v>356881.22671020485</v>
      </c>
      <c r="BF14" s="481">
        <f t="shared" si="12"/>
        <v>374043.1272937787</v>
      </c>
      <c r="BG14" s="480">
        <f>SUM(BG15,BG26)</f>
        <v>353505.00545970089</v>
      </c>
      <c r="BH14" s="481">
        <f t="shared" ref="BH14" si="13">SUM(BH15,BH26)</f>
        <v>339532.11084368336</v>
      </c>
      <c r="BI14" s="480"/>
      <c r="BJ14" s="484"/>
      <c r="BK14" s="451"/>
    </row>
    <row r="15" spans="2:91">
      <c r="Q15" s="443"/>
      <c r="R15" s="485"/>
      <c r="S15" s="2305" t="s">
        <v>37</v>
      </c>
      <c r="T15" s="2306"/>
      <c r="V15" s="1911"/>
      <c r="W15" s="1919"/>
      <c r="X15" s="2305" t="s">
        <v>202</v>
      </c>
      <c r="Y15" s="2306"/>
      <c r="Z15" s="1015"/>
      <c r="AA15" s="480">
        <v>39628.768536779215</v>
      </c>
      <c r="AB15" s="480">
        <v>39354.006513228203</v>
      </c>
      <c r="AC15" s="480">
        <v>39358.088296031507</v>
      </c>
      <c r="AD15" s="480">
        <v>38156.664073222943</v>
      </c>
      <c r="AE15" s="480">
        <v>37924.758589914622</v>
      </c>
      <c r="AF15" s="480">
        <v>37058.400764710859</v>
      </c>
      <c r="AG15" s="480">
        <v>37218.042870765137</v>
      </c>
      <c r="AH15" s="480">
        <v>36071.016946831551</v>
      </c>
      <c r="AI15" s="480">
        <v>35261.890289915173</v>
      </c>
      <c r="AJ15" s="480">
        <v>34481.655880926606</v>
      </c>
      <c r="AK15" s="480">
        <v>33962.025114989083</v>
      </c>
      <c r="AL15" s="480">
        <v>34098.670529121162</v>
      </c>
      <c r="AM15" s="480">
        <v>33088.371391393739</v>
      </c>
      <c r="AN15" s="480">
        <v>32729.008782663492</v>
      </c>
      <c r="AO15" s="480">
        <v>32587.642860741402</v>
      </c>
      <c r="AP15" s="480">
        <v>31516.107506870554</v>
      </c>
      <c r="AQ15" s="480">
        <v>29994.136180562637</v>
      </c>
      <c r="AR15" s="480">
        <v>30045.912541581016</v>
      </c>
      <c r="AS15" s="480">
        <v>25223.454669936604</v>
      </c>
      <c r="AT15" s="480">
        <v>27882.297414345663</v>
      </c>
      <c r="AU15" s="480">
        <v>27197.148796605426</v>
      </c>
      <c r="AV15" s="480">
        <v>29393.327890978097</v>
      </c>
      <c r="AW15" s="480">
        <v>28802.43374501367</v>
      </c>
      <c r="AX15" s="480">
        <v>25716.899428521068</v>
      </c>
      <c r="AY15" s="480">
        <v>25518.838875419577</v>
      </c>
      <c r="AZ15" s="480">
        <v>27302.164916495269</v>
      </c>
      <c r="BA15" s="480">
        <v>28328.167767786999</v>
      </c>
      <c r="BB15" s="480">
        <v>27653.436735986241</v>
      </c>
      <c r="BC15" s="482">
        <v>25773.812389602859</v>
      </c>
      <c r="BD15" s="480">
        <v>26980.316358880478</v>
      </c>
      <c r="BE15" s="481">
        <v>28636.633530496769</v>
      </c>
      <c r="BF15" s="481">
        <v>27304.811150877591</v>
      </c>
      <c r="BG15" s="480">
        <v>26910.073150021963</v>
      </c>
      <c r="BH15" s="481">
        <v>26776.137376144394</v>
      </c>
      <c r="BI15" s="480"/>
      <c r="BJ15" s="484"/>
      <c r="BK15" s="451"/>
    </row>
    <row r="16" spans="2:91" ht="14.25" customHeight="1">
      <c r="B16" s="28"/>
      <c r="C16" s="28"/>
      <c r="D16" s="28"/>
      <c r="E16" s="28"/>
      <c r="F16" s="28"/>
      <c r="G16" s="28"/>
      <c r="H16" s="28"/>
      <c r="I16" s="28"/>
      <c r="J16" s="28"/>
      <c r="K16" s="28"/>
      <c r="L16" s="28"/>
      <c r="M16" s="28"/>
      <c r="N16" s="28"/>
      <c r="O16" s="28"/>
      <c r="P16" s="28"/>
      <c r="Q16" s="443"/>
      <c r="R16" s="485"/>
      <c r="S16" s="486" t="s">
        <v>38</v>
      </c>
      <c r="T16" s="989"/>
      <c r="V16" s="1911"/>
      <c r="W16" s="1919"/>
      <c r="X16" s="486" t="s">
        <v>384</v>
      </c>
      <c r="Y16" s="989"/>
      <c r="Z16" s="460"/>
      <c r="AA16" s="487">
        <v>22140.355858503426</v>
      </c>
      <c r="AB16" s="487">
        <v>22638.373307925471</v>
      </c>
      <c r="AC16" s="487">
        <v>22726.960679669202</v>
      </c>
      <c r="AD16" s="487">
        <v>22087.7987667216</v>
      </c>
      <c r="AE16" s="487">
        <v>21086.392701526427</v>
      </c>
      <c r="AF16" s="487">
        <v>20802.230000395641</v>
      </c>
      <c r="AG16" s="487">
        <v>21674.837603839966</v>
      </c>
      <c r="AH16" s="487">
        <v>21404.248866621467</v>
      </c>
      <c r="AI16" s="487">
        <v>21275.137346804004</v>
      </c>
      <c r="AJ16" s="487">
        <v>20842.705273725329</v>
      </c>
      <c r="AK16" s="487">
        <v>20870.978101436358</v>
      </c>
      <c r="AL16" s="487">
        <v>21723.728816215254</v>
      </c>
      <c r="AM16" s="487">
        <v>20999.508270556416</v>
      </c>
      <c r="AN16" s="487">
        <v>21038.17703051999</v>
      </c>
      <c r="AO16" s="487">
        <v>21392.176059070574</v>
      </c>
      <c r="AP16" s="487">
        <v>20770.707128087633</v>
      </c>
      <c r="AQ16" s="487">
        <v>19744.148524964348</v>
      </c>
      <c r="AR16" s="487">
        <v>20045.876967083739</v>
      </c>
      <c r="AS16" s="487">
        <v>17423.319008022507</v>
      </c>
      <c r="AT16" s="487">
        <v>20259.2637065118</v>
      </c>
      <c r="AU16" s="487">
        <v>19060.548806586154</v>
      </c>
      <c r="AV16" s="487">
        <v>18217.544024814997</v>
      </c>
      <c r="AW16" s="487">
        <v>18059.111802912284</v>
      </c>
      <c r="AX16" s="487">
        <v>16582.870795112751</v>
      </c>
      <c r="AY16" s="487">
        <v>16488.566853004435</v>
      </c>
      <c r="AZ16" s="487">
        <v>18317.452651068183</v>
      </c>
      <c r="BA16" s="488">
        <v>19402.389056426127</v>
      </c>
      <c r="BB16" s="487">
        <v>18592.333332932703</v>
      </c>
      <c r="BC16" s="489">
        <v>17215.537897567126</v>
      </c>
      <c r="BD16" s="487">
        <v>19181.009661288044</v>
      </c>
      <c r="BE16" s="488">
        <v>20201.504168027728</v>
      </c>
      <c r="BF16" s="488">
        <v>18150.953636775866</v>
      </c>
      <c r="BG16" s="487">
        <v>18485.720367730013</v>
      </c>
      <c r="BH16" s="488">
        <v>18554.867698958704</v>
      </c>
      <c r="BI16" s="565"/>
      <c r="BJ16" s="490"/>
      <c r="BK16" s="462"/>
    </row>
    <row r="17" spans="2:63">
      <c r="O17" s="28"/>
      <c r="Q17" s="443"/>
      <c r="R17" s="485"/>
      <c r="S17" s="486"/>
      <c r="T17" s="533" t="s">
        <v>79</v>
      </c>
      <c r="V17" s="1911"/>
      <c r="W17" s="1919"/>
      <c r="X17" s="486"/>
      <c r="Y17" s="1966" t="s">
        <v>211</v>
      </c>
      <c r="Z17" s="532"/>
      <c r="AA17" s="491">
        <v>12171.564120941297</v>
      </c>
      <c r="AB17" s="491">
        <v>12349.505062254158</v>
      </c>
      <c r="AC17" s="491">
        <v>12642.847998952368</v>
      </c>
      <c r="AD17" s="491">
        <v>12573.99984457851</v>
      </c>
      <c r="AE17" s="491">
        <v>12967.611660923994</v>
      </c>
      <c r="AF17" s="491">
        <v>12946.693683150143</v>
      </c>
      <c r="AG17" s="491">
        <v>13544.567458773967</v>
      </c>
      <c r="AH17" s="491">
        <v>13356.136764173163</v>
      </c>
      <c r="AI17" s="491">
        <v>13192.257039130011</v>
      </c>
      <c r="AJ17" s="491">
        <v>13497.553956134449</v>
      </c>
      <c r="AK17" s="491">
        <v>13596.691117943741</v>
      </c>
      <c r="AL17" s="491">
        <v>14091.050228493461</v>
      </c>
      <c r="AM17" s="491">
        <v>13849.841927424652</v>
      </c>
      <c r="AN17" s="491">
        <v>13313.027819139357</v>
      </c>
      <c r="AO17" s="491">
        <v>13904.307573410757</v>
      </c>
      <c r="AP17" s="491">
        <v>13504.198107138773</v>
      </c>
      <c r="AQ17" s="491">
        <v>12425.395952853929</v>
      </c>
      <c r="AR17" s="491">
        <v>12698.028112333452</v>
      </c>
      <c r="AS17" s="491">
        <v>11413.361702184524</v>
      </c>
      <c r="AT17" s="491">
        <v>13160.775324560595</v>
      </c>
      <c r="AU17" s="491">
        <v>12760.166189736408</v>
      </c>
      <c r="AV17" s="491">
        <v>12133.979581793605</v>
      </c>
      <c r="AW17" s="491">
        <v>12324.713394177694</v>
      </c>
      <c r="AX17" s="491">
        <v>11316.014843565559</v>
      </c>
      <c r="AY17" s="491">
        <v>11037.175641431657</v>
      </c>
      <c r="AZ17" s="491">
        <v>12281.904843664943</v>
      </c>
      <c r="BA17" s="492">
        <v>12858.774131212698</v>
      </c>
      <c r="BB17" s="491">
        <v>12494.375305027093</v>
      </c>
      <c r="BC17" s="493">
        <v>11479.738845822154</v>
      </c>
      <c r="BD17" s="456">
        <v>13100.149564722076</v>
      </c>
      <c r="BE17" s="494">
        <v>13771.50498103467</v>
      </c>
      <c r="BF17" s="494">
        <v>12385.986746925557</v>
      </c>
      <c r="BG17" s="456">
        <v>12432.589975317478</v>
      </c>
      <c r="BH17" s="494">
        <v>12289.854864364344</v>
      </c>
      <c r="BI17" s="457"/>
      <c r="BJ17" s="461"/>
      <c r="BK17" s="412"/>
    </row>
    <row r="18" spans="2:63">
      <c r="O18" s="28"/>
      <c r="Q18" s="443"/>
      <c r="R18" s="485"/>
      <c r="S18" s="486"/>
      <c r="T18" s="536" t="s">
        <v>80</v>
      </c>
      <c r="V18" s="1911"/>
      <c r="W18" s="1919"/>
      <c r="X18" s="486"/>
      <c r="Y18" s="1967" t="s">
        <v>212</v>
      </c>
      <c r="Z18" s="535"/>
      <c r="AA18" s="463">
        <v>1231.7226010111817</v>
      </c>
      <c r="AB18" s="463">
        <v>1311.628202512881</v>
      </c>
      <c r="AC18" s="463">
        <v>1280.7352157588853</v>
      </c>
      <c r="AD18" s="463">
        <v>1272.1579748043141</v>
      </c>
      <c r="AE18" s="463">
        <v>1193.1661360320575</v>
      </c>
      <c r="AF18" s="463">
        <v>1170.4981885148761</v>
      </c>
      <c r="AG18" s="463">
        <v>1286.8120482734348</v>
      </c>
      <c r="AH18" s="463">
        <v>1233.7116036903994</v>
      </c>
      <c r="AI18" s="463">
        <v>1222.9169520603327</v>
      </c>
      <c r="AJ18" s="463">
        <v>1195.6497560619944</v>
      </c>
      <c r="AK18" s="463">
        <v>1050.6918975169849</v>
      </c>
      <c r="AL18" s="463">
        <v>993.21403233893807</v>
      </c>
      <c r="AM18" s="463">
        <v>1022.1375807093436</v>
      </c>
      <c r="AN18" s="463">
        <v>972.14182098669767</v>
      </c>
      <c r="AO18" s="463">
        <v>894.7801290274499</v>
      </c>
      <c r="AP18" s="463">
        <v>737.77165666148187</v>
      </c>
      <c r="AQ18" s="463">
        <v>708.15131774247914</v>
      </c>
      <c r="AR18" s="463">
        <v>734.69765299831749</v>
      </c>
      <c r="AS18" s="463">
        <v>657.33435534864327</v>
      </c>
      <c r="AT18" s="463">
        <v>881.69866491237701</v>
      </c>
      <c r="AU18" s="463">
        <v>842.05890580723633</v>
      </c>
      <c r="AV18" s="463">
        <v>767.21111336416277</v>
      </c>
      <c r="AW18" s="463">
        <v>635.52824539537869</v>
      </c>
      <c r="AX18" s="463">
        <v>599.92055909772444</v>
      </c>
      <c r="AY18" s="463">
        <v>564.53455126940014</v>
      </c>
      <c r="AZ18" s="463">
        <v>603.41154369288631</v>
      </c>
      <c r="BA18" s="495">
        <v>702.73479435701506</v>
      </c>
      <c r="BB18" s="463">
        <v>639.79644523497836</v>
      </c>
      <c r="BC18" s="496">
        <v>567.48980898070897</v>
      </c>
      <c r="BD18" s="464">
        <v>560.99687537395721</v>
      </c>
      <c r="BE18" s="465">
        <v>574.77757055505413</v>
      </c>
      <c r="BF18" s="465">
        <v>582.06048946711314</v>
      </c>
      <c r="BG18" s="464">
        <v>556.12671334464574</v>
      </c>
      <c r="BH18" s="465">
        <v>547.24967492598103</v>
      </c>
      <c r="BI18" s="464"/>
      <c r="BJ18" s="468"/>
      <c r="BK18" s="412"/>
    </row>
    <row r="19" spans="2:63">
      <c r="O19" s="28"/>
      <c r="Q19" s="443"/>
      <c r="R19" s="485"/>
      <c r="S19" s="486"/>
      <c r="T19" s="536" t="s">
        <v>81</v>
      </c>
      <c r="V19" s="1911"/>
      <c r="W19" s="1919"/>
      <c r="X19" s="486"/>
      <c r="Y19" s="1967" t="s">
        <v>213</v>
      </c>
      <c r="Z19" s="535"/>
      <c r="AA19" s="463">
        <v>7729.1141901772853</v>
      </c>
      <c r="AB19" s="463">
        <v>7898.8394678609857</v>
      </c>
      <c r="AC19" s="463">
        <v>7598.8731716401217</v>
      </c>
      <c r="AD19" s="463">
        <v>7163.8346209549782</v>
      </c>
      <c r="AE19" s="463">
        <v>5921.5196133989384</v>
      </c>
      <c r="AF19" s="463">
        <v>5685.7831486242139</v>
      </c>
      <c r="AG19" s="463">
        <v>5899.3032837491528</v>
      </c>
      <c r="AH19" s="463">
        <v>5915.31009442293</v>
      </c>
      <c r="AI19" s="463">
        <v>5782.7719094571512</v>
      </c>
      <c r="AJ19" s="463">
        <v>5122.4909723155515</v>
      </c>
      <c r="AK19" s="463">
        <v>5328.8557865224229</v>
      </c>
      <c r="AL19" s="463">
        <v>5860.202831097713</v>
      </c>
      <c r="AM19" s="463">
        <v>5400.7933932448041</v>
      </c>
      <c r="AN19" s="463">
        <v>5854.5759099538591</v>
      </c>
      <c r="AO19" s="463">
        <v>5773.8386611856295</v>
      </c>
      <c r="AP19" s="463">
        <v>5598.7629300190947</v>
      </c>
      <c r="AQ19" s="463">
        <v>5677.255319997942</v>
      </c>
      <c r="AR19" s="463">
        <v>5609.5077154997498</v>
      </c>
      <c r="AS19" s="463">
        <v>4502.4538117032298</v>
      </c>
      <c r="AT19" s="463">
        <v>5339.3290464285947</v>
      </c>
      <c r="AU19" s="463">
        <v>4547.9077970643129</v>
      </c>
      <c r="AV19" s="463">
        <v>4425.1732285908092</v>
      </c>
      <c r="AW19" s="463">
        <v>4225.8846323507396</v>
      </c>
      <c r="AX19" s="463">
        <v>3790.8299196350285</v>
      </c>
      <c r="AY19" s="463">
        <v>3973.5475237201267</v>
      </c>
      <c r="AZ19" s="463">
        <v>4466.2947871004772</v>
      </c>
      <c r="BA19" s="495">
        <v>4645.5240938555708</v>
      </c>
      <c r="BB19" s="463">
        <v>4209.3637675422215</v>
      </c>
      <c r="BC19" s="496">
        <v>4061.1678621332262</v>
      </c>
      <c r="BD19" s="464">
        <v>4487.6026005427821</v>
      </c>
      <c r="BE19" s="465">
        <v>4648.9778630711189</v>
      </c>
      <c r="BF19" s="465">
        <v>3906.4148887906072</v>
      </c>
      <c r="BG19" s="464">
        <v>4070.4196816438252</v>
      </c>
      <c r="BH19" s="465">
        <v>4270.4653414015602</v>
      </c>
      <c r="BI19" s="464"/>
      <c r="BJ19" s="468"/>
      <c r="BK19" s="412"/>
    </row>
    <row r="20" spans="2:63">
      <c r="O20" s="28"/>
      <c r="Q20" s="443"/>
      <c r="R20" s="485"/>
      <c r="S20" s="326"/>
      <c r="T20" s="473" t="s">
        <v>82</v>
      </c>
      <c r="V20" s="1911"/>
      <c r="W20" s="1919"/>
      <c r="X20" s="326"/>
      <c r="Y20" s="1968" t="s">
        <v>214</v>
      </c>
      <c r="Z20" s="472"/>
      <c r="AA20" s="497">
        <v>1007.9549463736602</v>
      </c>
      <c r="AB20" s="497">
        <v>1078.4005752974467</v>
      </c>
      <c r="AC20" s="497">
        <v>1204.5042933178277</v>
      </c>
      <c r="AD20" s="497">
        <v>1077.8063263837967</v>
      </c>
      <c r="AE20" s="497">
        <v>1004.0952911714321</v>
      </c>
      <c r="AF20" s="497">
        <v>999.25498010640138</v>
      </c>
      <c r="AG20" s="497">
        <v>944.15481304341051</v>
      </c>
      <c r="AH20" s="497">
        <v>899.09040433497739</v>
      </c>
      <c r="AI20" s="497">
        <v>1077.19144615651</v>
      </c>
      <c r="AJ20" s="497">
        <v>1027.010589213329</v>
      </c>
      <c r="AK20" s="497">
        <v>894.73929945321754</v>
      </c>
      <c r="AL20" s="497">
        <v>779.26172428514224</v>
      </c>
      <c r="AM20" s="497">
        <v>726.73536917761703</v>
      </c>
      <c r="AN20" s="497">
        <v>898.43148044007262</v>
      </c>
      <c r="AO20" s="497">
        <v>819.24969544673513</v>
      </c>
      <c r="AP20" s="497">
        <v>929.97443426828409</v>
      </c>
      <c r="AQ20" s="497">
        <v>933.34593436999251</v>
      </c>
      <c r="AR20" s="497">
        <v>1003.6434862522168</v>
      </c>
      <c r="AS20" s="497">
        <v>850.16913878611331</v>
      </c>
      <c r="AT20" s="497">
        <v>877.4606706102353</v>
      </c>
      <c r="AU20" s="497">
        <v>910.41591397819764</v>
      </c>
      <c r="AV20" s="497">
        <v>891.18010106642805</v>
      </c>
      <c r="AW20" s="497">
        <v>872.98553098847333</v>
      </c>
      <c r="AX20" s="497">
        <v>876.10547281443451</v>
      </c>
      <c r="AY20" s="497">
        <v>913.30913658324812</v>
      </c>
      <c r="AZ20" s="497">
        <v>965.84147660987503</v>
      </c>
      <c r="BA20" s="498">
        <v>1195.3560370008399</v>
      </c>
      <c r="BB20" s="497">
        <v>1248.7978151284149</v>
      </c>
      <c r="BC20" s="499">
        <v>1107.1413806310388</v>
      </c>
      <c r="BD20" s="497">
        <v>1032.2606206492298</v>
      </c>
      <c r="BE20" s="498">
        <v>1206.2437533668849</v>
      </c>
      <c r="BF20" s="498">
        <v>1276.4915115925876</v>
      </c>
      <c r="BG20" s="497">
        <v>1426.5839974240662</v>
      </c>
      <c r="BH20" s="498">
        <v>1447.2978182668194</v>
      </c>
      <c r="BI20" s="497"/>
      <c r="BJ20" s="473"/>
      <c r="BK20" s="412"/>
    </row>
    <row r="21" spans="2:63" ht="14.25" customHeight="1">
      <c r="B21" s="28"/>
      <c r="C21" s="28"/>
      <c r="D21" s="28"/>
      <c r="E21" s="28"/>
      <c r="F21" s="28"/>
      <c r="G21" s="28"/>
      <c r="H21" s="28"/>
      <c r="I21" s="28"/>
      <c r="J21" s="28"/>
      <c r="K21" s="28"/>
      <c r="L21" s="28"/>
      <c r="M21" s="28"/>
      <c r="N21" s="28"/>
      <c r="O21" s="28"/>
      <c r="P21" s="28"/>
      <c r="Q21" s="443"/>
      <c r="R21" s="485"/>
      <c r="S21" s="301" t="s">
        <v>39</v>
      </c>
      <c r="T21" s="990"/>
      <c r="V21" s="1911"/>
      <c r="W21" s="1919"/>
      <c r="X21" s="301" t="s">
        <v>385</v>
      </c>
      <c r="Y21" s="990"/>
      <c r="Z21" s="467"/>
      <c r="AA21" s="487">
        <v>5617.8537709704078</v>
      </c>
      <c r="AB21" s="487">
        <v>5102.7599789129545</v>
      </c>
      <c r="AC21" s="487">
        <v>4898.4319465548961</v>
      </c>
      <c r="AD21" s="487">
        <v>4589.0908914852689</v>
      </c>
      <c r="AE21" s="487">
        <v>4589.3508170804398</v>
      </c>
      <c r="AF21" s="487">
        <v>4212.3884750536763</v>
      </c>
      <c r="AG21" s="487">
        <v>4018.2264131447459</v>
      </c>
      <c r="AH21" s="487">
        <v>3761.1624973264534</v>
      </c>
      <c r="AI21" s="487">
        <v>3529.7471279096085</v>
      </c>
      <c r="AJ21" s="487">
        <v>3347.528953853071</v>
      </c>
      <c r="AK21" s="487">
        <v>3149.0794960967219</v>
      </c>
      <c r="AL21" s="487">
        <v>2951.9827692188378</v>
      </c>
      <c r="AM21" s="487">
        <v>2807.2685063152358</v>
      </c>
      <c r="AN21" s="487">
        <v>2658.4706985363937</v>
      </c>
      <c r="AO21" s="487">
        <v>2566.9157582412222</v>
      </c>
      <c r="AP21" s="487">
        <v>2416.0807018316355</v>
      </c>
      <c r="AQ21" s="487">
        <v>2173.6429880269488</v>
      </c>
      <c r="AR21" s="487">
        <v>1865.8730896813199</v>
      </c>
      <c r="AS21" s="487">
        <v>1704.3464227760051</v>
      </c>
      <c r="AT21" s="487">
        <v>1674.9885073184164</v>
      </c>
      <c r="AU21" s="487">
        <v>1610.9336629290071</v>
      </c>
      <c r="AV21" s="487">
        <v>1865.4957382469966</v>
      </c>
      <c r="AW21" s="487">
        <v>1936.9776698856872</v>
      </c>
      <c r="AX21" s="487">
        <v>1634.5376184225354</v>
      </c>
      <c r="AY21" s="487">
        <v>1552.0830463319585</v>
      </c>
      <c r="AZ21" s="487">
        <v>1481.9228893526463</v>
      </c>
      <c r="BA21" s="488">
        <v>1457.5621288898501</v>
      </c>
      <c r="BB21" s="487">
        <v>1395.8919231726341</v>
      </c>
      <c r="BC21" s="489">
        <v>1341.6658632040751</v>
      </c>
      <c r="BD21" s="487">
        <v>1345.3087266042542</v>
      </c>
      <c r="BE21" s="488">
        <v>1321.7611046022121</v>
      </c>
      <c r="BF21" s="488">
        <v>1236.125999574268</v>
      </c>
      <c r="BG21" s="487">
        <v>1216.8141270590511</v>
      </c>
      <c r="BH21" s="488">
        <v>1176.5420159711953</v>
      </c>
      <c r="BI21" s="487"/>
      <c r="BJ21" s="500"/>
      <c r="BK21" s="462"/>
    </row>
    <row r="22" spans="2:63" ht="14.25" customHeight="1">
      <c r="B22" s="28"/>
      <c r="C22" s="28"/>
      <c r="D22" s="28"/>
      <c r="E22" s="28"/>
      <c r="F22" s="28"/>
      <c r="G22" s="28"/>
      <c r="H22" s="28"/>
      <c r="I22" s="28"/>
      <c r="J22" s="28"/>
      <c r="K22" s="28"/>
      <c r="L22" s="28"/>
      <c r="M22" s="28"/>
      <c r="N22" s="28"/>
      <c r="O22" s="28"/>
      <c r="P22" s="28"/>
      <c r="Q22" s="443"/>
      <c r="R22" s="485"/>
      <c r="S22" s="486" t="s">
        <v>40</v>
      </c>
      <c r="T22" s="991"/>
      <c r="V22" s="1911"/>
      <c r="W22" s="1919"/>
      <c r="X22" s="486" t="s">
        <v>386</v>
      </c>
      <c r="Y22" s="991"/>
      <c r="Z22" s="472"/>
      <c r="AA22" s="487">
        <v>11870.55890730538</v>
      </c>
      <c r="AB22" s="487">
        <v>11612.873226389773</v>
      </c>
      <c r="AC22" s="487">
        <v>11732.695669807408</v>
      </c>
      <c r="AD22" s="487">
        <v>11479.774415016072</v>
      </c>
      <c r="AE22" s="487">
        <v>12249.015071307758</v>
      </c>
      <c r="AF22" s="487">
        <v>12043.782289261551</v>
      </c>
      <c r="AG22" s="487">
        <v>11524.978853780423</v>
      </c>
      <c r="AH22" s="487">
        <v>10905.605582883622</v>
      </c>
      <c r="AI22" s="487">
        <v>10457.005815201564</v>
      </c>
      <c r="AJ22" s="487">
        <v>10291.421653348216</v>
      </c>
      <c r="AK22" s="487">
        <v>9941.9675174560034</v>
      </c>
      <c r="AL22" s="487">
        <v>9422.9589436870756</v>
      </c>
      <c r="AM22" s="487">
        <v>9281.5946145220914</v>
      </c>
      <c r="AN22" s="487">
        <v>9032.3610536071137</v>
      </c>
      <c r="AO22" s="487">
        <v>8628.5510434296029</v>
      </c>
      <c r="AP22" s="487">
        <v>8329.3196769512761</v>
      </c>
      <c r="AQ22" s="487">
        <v>8076.344667571344</v>
      </c>
      <c r="AR22" s="487">
        <v>8134.1624848159545</v>
      </c>
      <c r="AS22" s="487">
        <v>6095.789239138091</v>
      </c>
      <c r="AT22" s="487">
        <v>5948.0452005154448</v>
      </c>
      <c r="AU22" s="487">
        <v>6525.6663270902582</v>
      </c>
      <c r="AV22" s="487">
        <v>9310.2881279160993</v>
      </c>
      <c r="AW22" s="487">
        <v>8806.3442722156997</v>
      </c>
      <c r="AX22" s="487">
        <v>7499.4910149857842</v>
      </c>
      <c r="AY22" s="487">
        <v>7478.1889760831818</v>
      </c>
      <c r="AZ22" s="487">
        <v>7502.7893760744355</v>
      </c>
      <c r="BA22" s="488">
        <v>7468.2165824710328</v>
      </c>
      <c r="BB22" s="487">
        <v>7665.2114798809025</v>
      </c>
      <c r="BC22" s="489">
        <v>7216.6086288316628</v>
      </c>
      <c r="BD22" s="487">
        <v>6453.99797098817</v>
      </c>
      <c r="BE22" s="488">
        <v>7113.3682578668295</v>
      </c>
      <c r="BF22" s="488">
        <v>7917.731514527457</v>
      </c>
      <c r="BG22" s="487">
        <v>7207.5386552328973</v>
      </c>
      <c r="BH22" s="488">
        <v>7044.7276612144924</v>
      </c>
      <c r="BI22" s="1434"/>
      <c r="BJ22" s="501"/>
      <c r="BK22" s="462"/>
    </row>
    <row r="23" spans="2:63" ht="28.5" customHeight="1">
      <c r="O23" s="28"/>
      <c r="Q23" s="443"/>
      <c r="R23" s="485"/>
      <c r="S23" s="502"/>
      <c r="T23" s="533" t="s">
        <v>83</v>
      </c>
      <c r="V23" s="1911"/>
      <c r="W23" s="1919"/>
      <c r="X23" s="502"/>
      <c r="Y23" s="1969" t="s">
        <v>215</v>
      </c>
      <c r="Z23" s="532"/>
      <c r="AA23" s="491">
        <v>6871.6617321424501</v>
      </c>
      <c r="AB23" s="491">
        <v>6731.5462413288933</v>
      </c>
      <c r="AC23" s="491">
        <v>6833.4014683300447</v>
      </c>
      <c r="AD23" s="491">
        <v>6787.2616841818581</v>
      </c>
      <c r="AE23" s="491">
        <v>7233.1120985740481</v>
      </c>
      <c r="AF23" s="491">
        <v>7168.087443006425</v>
      </c>
      <c r="AG23" s="491">
        <v>6824.4423715774992</v>
      </c>
      <c r="AH23" s="491">
        <v>6418.882425465662</v>
      </c>
      <c r="AI23" s="491">
        <v>6110.5818969637767</v>
      </c>
      <c r="AJ23" s="491">
        <v>5936.6755050631355</v>
      </c>
      <c r="AK23" s="491">
        <v>5653.6193578496277</v>
      </c>
      <c r="AL23" s="491">
        <v>5359.2377065566707</v>
      </c>
      <c r="AM23" s="491">
        <v>5188.2066063224856</v>
      </c>
      <c r="AN23" s="491">
        <v>5003.7044624288719</v>
      </c>
      <c r="AO23" s="491">
        <v>4795.1621595246097</v>
      </c>
      <c r="AP23" s="491">
        <v>4581.8457006265999</v>
      </c>
      <c r="AQ23" s="491">
        <v>4460.6499294967352</v>
      </c>
      <c r="AR23" s="491">
        <v>4451.458763245113</v>
      </c>
      <c r="AS23" s="491">
        <v>3240.8603046826083</v>
      </c>
      <c r="AT23" s="491">
        <v>3431.3251626156411</v>
      </c>
      <c r="AU23" s="491">
        <v>3818.4789508669155</v>
      </c>
      <c r="AV23" s="491">
        <v>4851.834834133062</v>
      </c>
      <c r="AW23" s="491">
        <v>4891.8218155101458</v>
      </c>
      <c r="AX23" s="491">
        <v>4553.2361589515285</v>
      </c>
      <c r="AY23" s="491">
        <v>4338.563057243633</v>
      </c>
      <c r="AZ23" s="491">
        <v>4295.2247494929343</v>
      </c>
      <c r="BA23" s="492">
        <v>4248.9533583942357</v>
      </c>
      <c r="BB23" s="491">
        <v>4500.8087306788002</v>
      </c>
      <c r="BC23" s="493">
        <v>4275.6061881212509</v>
      </c>
      <c r="BD23" s="457">
        <v>3932.0909214905864</v>
      </c>
      <c r="BE23" s="458">
        <v>4311.2974253785596</v>
      </c>
      <c r="BF23" s="458">
        <v>4788.3850521178538</v>
      </c>
      <c r="BG23" s="457">
        <v>4145.5583822586432</v>
      </c>
      <c r="BH23" s="458">
        <v>4060.5585136264535</v>
      </c>
      <c r="BI23" s="457"/>
      <c r="BJ23" s="461"/>
      <c r="BK23" s="412"/>
    </row>
    <row r="24" spans="2:63" ht="28.5" customHeight="1">
      <c r="O24" s="28"/>
      <c r="Q24" s="443"/>
      <c r="R24" s="485"/>
      <c r="S24" s="502"/>
      <c r="T24" s="536" t="s">
        <v>84</v>
      </c>
      <c r="V24" s="1911"/>
      <c r="W24" s="1919"/>
      <c r="X24" s="502"/>
      <c r="Y24" s="1970" t="s">
        <v>216</v>
      </c>
      <c r="Z24" s="535"/>
      <c r="AA24" s="463">
        <v>3531.7530432146764</v>
      </c>
      <c r="AB24" s="463">
        <v>3423.0692521880719</v>
      </c>
      <c r="AC24" s="463">
        <v>3416.864935727303</v>
      </c>
      <c r="AD24" s="463">
        <v>3251.5729147376787</v>
      </c>
      <c r="AE24" s="463">
        <v>3446.7226743879755</v>
      </c>
      <c r="AF24" s="463">
        <v>3328.2812223464025</v>
      </c>
      <c r="AG24" s="463">
        <v>3190.6161264856837</v>
      </c>
      <c r="AH24" s="463">
        <v>3027.8997272254546</v>
      </c>
      <c r="AI24" s="463">
        <v>2922.3139727972734</v>
      </c>
      <c r="AJ24" s="463">
        <v>2911.9368885028844</v>
      </c>
      <c r="AK24" s="463">
        <v>2848.0999707079927</v>
      </c>
      <c r="AL24" s="463">
        <v>2690.7986044548838</v>
      </c>
      <c r="AM24" s="463">
        <v>2700.9536457639692</v>
      </c>
      <c r="AN24" s="463">
        <v>2644.5851738502165</v>
      </c>
      <c r="AO24" s="463">
        <v>2503.2437367094612</v>
      </c>
      <c r="AP24" s="463">
        <v>2433.5674333119091</v>
      </c>
      <c r="AQ24" s="463">
        <v>2348.8726379467448</v>
      </c>
      <c r="AR24" s="463">
        <v>2386.8012210871334</v>
      </c>
      <c r="AS24" s="463">
        <v>1658.577079363648</v>
      </c>
      <c r="AT24" s="463">
        <v>1227.723727152732</v>
      </c>
      <c r="AU24" s="463">
        <v>1392.7960093628858</v>
      </c>
      <c r="AV24" s="463">
        <v>2708.7470588328465</v>
      </c>
      <c r="AW24" s="463">
        <v>2125.5249637694019</v>
      </c>
      <c r="AX24" s="463">
        <v>1509.4287500418868</v>
      </c>
      <c r="AY24" s="463">
        <v>1697.256697806708</v>
      </c>
      <c r="AZ24" s="463">
        <v>1705.1044884279568</v>
      </c>
      <c r="BA24" s="495">
        <v>1852.6914944543701</v>
      </c>
      <c r="BB24" s="463">
        <v>1754.5871130620674</v>
      </c>
      <c r="BC24" s="496">
        <v>1578.7908553105135</v>
      </c>
      <c r="BD24" s="464">
        <v>1363.9625494865211</v>
      </c>
      <c r="BE24" s="465">
        <v>1595.3392464314625</v>
      </c>
      <c r="BF24" s="465">
        <v>1736.287012739785</v>
      </c>
      <c r="BG24" s="464">
        <v>1836.0707095447046</v>
      </c>
      <c r="BH24" s="465">
        <v>1804.2325026179267</v>
      </c>
      <c r="BI24" s="464"/>
      <c r="BJ24" s="468"/>
      <c r="BK24" s="412"/>
    </row>
    <row r="25" spans="2:63">
      <c r="O25" s="28"/>
      <c r="Q25" s="443"/>
      <c r="R25" s="485"/>
      <c r="S25" s="502"/>
      <c r="T25" s="536" t="s">
        <v>85</v>
      </c>
      <c r="V25" s="1911"/>
      <c r="W25" s="1919"/>
      <c r="X25" s="502"/>
      <c r="Y25" s="1967" t="s">
        <v>217</v>
      </c>
      <c r="Z25" s="535"/>
      <c r="AA25" s="463">
        <v>1467.144131948256</v>
      </c>
      <c r="AB25" s="463">
        <v>1458.2577328728075</v>
      </c>
      <c r="AC25" s="463">
        <v>1482.4292657500564</v>
      </c>
      <c r="AD25" s="463">
        <v>1440.9398160965345</v>
      </c>
      <c r="AE25" s="463">
        <v>1569.1802983457326</v>
      </c>
      <c r="AF25" s="463">
        <v>1547.4136239087231</v>
      </c>
      <c r="AG25" s="463">
        <v>1509.9203557172432</v>
      </c>
      <c r="AH25" s="463">
        <v>1458.8234301925067</v>
      </c>
      <c r="AI25" s="463">
        <v>1424.1099454405144</v>
      </c>
      <c r="AJ25" s="463">
        <v>1442.8092597821917</v>
      </c>
      <c r="AK25" s="463">
        <v>1440.2481888983859</v>
      </c>
      <c r="AL25" s="463">
        <v>1372.9226326755213</v>
      </c>
      <c r="AM25" s="463">
        <v>1392.4343624356347</v>
      </c>
      <c r="AN25" s="463">
        <v>1384.0714173280237</v>
      </c>
      <c r="AO25" s="463">
        <v>1330.1451471955311</v>
      </c>
      <c r="AP25" s="463">
        <v>1313.9065430127707</v>
      </c>
      <c r="AQ25" s="463">
        <v>1266.8221001278637</v>
      </c>
      <c r="AR25" s="463">
        <v>1295.9025004837101</v>
      </c>
      <c r="AS25" s="463">
        <v>1196.3518550918341</v>
      </c>
      <c r="AT25" s="463">
        <v>1288.9963107470703</v>
      </c>
      <c r="AU25" s="463">
        <v>1314.3913668604571</v>
      </c>
      <c r="AV25" s="463">
        <v>1749.7062349501912</v>
      </c>
      <c r="AW25" s="463">
        <v>1788.9974929361533</v>
      </c>
      <c r="AX25" s="463">
        <v>1436.8261059923702</v>
      </c>
      <c r="AY25" s="463">
        <v>1442.3692210328397</v>
      </c>
      <c r="AZ25" s="463">
        <v>1502.4601381535458</v>
      </c>
      <c r="BA25" s="495">
        <v>1366.5717296224266</v>
      </c>
      <c r="BB25" s="463">
        <v>1409.8156361400347</v>
      </c>
      <c r="BC25" s="496">
        <v>1362.2115853998976</v>
      </c>
      <c r="BD25" s="497">
        <v>1157.9445000110616</v>
      </c>
      <c r="BE25" s="498">
        <v>1206.7315860568096</v>
      </c>
      <c r="BF25" s="498">
        <v>1393.0594496698177</v>
      </c>
      <c r="BG25" s="497">
        <v>1225.9095634295491</v>
      </c>
      <c r="BH25" s="498">
        <v>1179.9366449701124</v>
      </c>
      <c r="BI25" s="497"/>
      <c r="BJ25" s="473"/>
      <c r="BK25" s="412"/>
    </row>
    <row r="26" spans="2:63">
      <c r="Q26" s="443"/>
      <c r="R26" s="485"/>
      <c r="S26" s="2305" t="s">
        <v>41</v>
      </c>
      <c r="T26" s="2306"/>
      <c r="V26" s="1911"/>
      <c r="W26" s="1919"/>
      <c r="X26" s="1916" t="s">
        <v>171</v>
      </c>
      <c r="Y26" s="1971"/>
      <c r="Z26" s="1015"/>
      <c r="AA26" s="480">
        <f>SUM(AA27,AA30,AA31,AA32,AA35,AA36,AA37,AA38,AA48)</f>
        <v>465475.5962515212</v>
      </c>
      <c r="AB26" s="480">
        <f t="shared" ref="AB26:BE26" si="14">SUM(AB27,AB30,AB31,AB32,AB35,AB36,AB37,AB38,AB48)</f>
        <v>458940.23075655365</v>
      </c>
      <c r="AC26" s="480">
        <f t="shared" si="14"/>
        <v>450819.22544611222</v>
      </c>
      <c r="AD26" s="480">
        <f t="shared" si="14"/>
        <v>439367.27733163128</v>
      </c>
      <c r="AE26" s="480">
        <f t="shared" si="14"/>
        <v>457142.06417950761</v>
      </c>
      <c r="AF26" s="480">
        <f t="shared" si="14"/>
        <v>454449.31861348753</v>
      </c>
      <c r="AG26" s="480">
        <f t="shared" si="14"/>
        <v>458389.97175007884</v>
      </c>
      <c r="AH26" s="480">
        <f t="shared" si="14"/>
        <v>449422.31142127031</v>
      </c>
      <c r="AI26" s="480">
        <f t="shared" si="14"/>
        <v>419990.72167146293</v>
      </c>
      <c r="AJ26" s="480">
        <f t="shared" si="14"/>
        <v>431686.51700032252</v>
      </c>
      <c r="AK26" s="480">
        <f t="shared" si="14"/>
        <v>444894.80206818006</v>
      </c>
      <c r="AL26" s="480">
        <f t="shared" si="14"/>
        <v>432630.35108438222</v>
      </c>
      <c r="AM26" s="480">
        <f t="shared" si="14"/>
        <v>442126.43914794276</v>
      </c>
      <c r="AN26" s="480">
        <f t="shared" si="14"/>
        <v>444415.9036637494</v>
      </c>
      <c r="AO26" s="480">
        <f t="shared" si="14"/>
        <v>439928.26544153941</v>
      </c>
      <c r="AP26" s="480">
        <f t="shared" si="14"/>
        <v>438339.38888994034</v>
      </c>
      <c r="AQ26" s="480">
        <f t="shared" si="14"/>
        <v>433545.22982634674</v>
      </c>
      <c r="AR26" s="480">
        <f t="shared" si="14"/>
        <v>444638.60821331351</v>
      </c>
      <c r="AS26" s="480">
        <f t="shared" si="14"/>
        <v>405336.21277232107</v>
      </c>
      <c r="AT26" s="480">
        <f t="shared" si="14"/>
        <v>376623.41091177013</v>
      </c>
      <c r="AU26" s="480">
        <f t="shared" si="14"/>
        <v>404963.55734188028</v>
      </c>
      <c r="AV26" s="480">
        <f t="shared" si="14"/>
        <v>418485.82274746185</v>
      </c>
      <c r="AW26" s="480">
        <f t="shared" si="14"/>
        <v>430116.57234529511</v>
      </c>
      <c r="AX26" s="480">
        <f t="shared" si="14"/>
        <v>437566.87115617073</v>
      </c>
      <c r="AY26" s="480">
        <f t="shared" si="14"/>
        <v>420137.98535519803</v>
      </c>
      <c r="AZ26" s="480">
        <f t="shared" si="14"/>
        <v>403511.40097060811</v>
      </c>
      <c r="BA26" s="481">
        <f t="shared" si="14"/>
        <v>391900.09318792721</v>
      </c>
      <c r="BB26" s="480">
        <f t="shared" si="14"/>
        <v>384701.06162658724</v>
      </c>
      <c r="BC26" s="482">
        <f t="shared" si="14"/>
        <v>377996.92593284865</v>
      </c>
      <c r="BD26" s="480">
        <f t="shared" si="14"/>
        <v>361673.76697115565</v>
      </c>
      <c r="BE26" s="481">
        <f t="shared" si="14"/>
        <v>328244.59317970806</v>
      </c>
      <c r="BF26" s="481">
        <f t="shared" ref="BF26:BG26" si="15">SUM(BF27,BF30,BF31,BF32,BF35,BF36,BF37,BF38,BF48)</f>
        <v>346738.31614290114</v>
      </c>
      <c r="BG26" s="480">
        <f t="shared" si="15"/>
        <v>326594.93230967893</v>
      </c>
      <c r="BH26" s="481">
        <f t="shared" ref="BH26" si="16">SUM(BH27,BH30,BH31,BH32,BH35,BH36,BH37,BH38,BH48)</f>
        <v>312755.97346753895</v>
      </c>
      <c r="BI26" s="480"/>
      <c r="BJ26" s="484"/>
      <c r="BK26" s="451"/>
    </row>
    <row r="27" spans="2:63" ht="14.25" customHeight="1">
      <c r="Q27" s="443"/>
      <c r="R27" s="485"/>
      <c r="S27" s="383" t="s">
        <v>515</v>
      </c>
      <c r="T27" s="992"/>
      <c r="V27" s="1911"/>
      <c r="W27" s="1919"/>
      <c r="X27" s="383" t="s">
        <v>203</v>
      </c>
      <c r="Y27" s="992"/>
      <c r="Z27" s="460"/>
      <c r="AA27" s="487">
        <v>14155.320445661833</v>
      </c>
      <c r="AB27" s="487">
        <v>14667.211275632924</v>
      </c>
      <c r="AC27" s="487">
        <v>15316.740753616468</v>
      </c>
      <c r="AD27" s="487">
        <v>15546.096709075817</v>
      </c>
      <c r="AE27" s="487">
        <v>16622.586033394946</v>
      </c>
      <c r="AF27" s="487">
        <v>17276.398456866311</v>
      </c>
      <c r="AG27" s="487">
        <v>17175.939437978501</v>
      </c>
      <c r="AH27" s="487">
        <v>17302.158177869642</v>
      </c>
      <c r="AI27" s="487">
        <v>17868.014695198908</v>
      </c>
      <c r="AJ27" s="487">
        <v>18546.111879825559</v>
      </c>
      <c r="AK27" s="487">
        <v>18863.621271634707</v>
      </c>
      <c r="AL27" s="487">
        <v>19268.214529890123</v>
      </c>
      <c r="AM27" s="487">
        <v>20371.353332407492</v>
      </c>
      <c r="AN27" s="487">
        <v>20574.389592867625</v>
      </c>
      <c r="AO27" s="487">
        <v>21112.009520730935</v>
      </c>
      <c r="AP27" s="487">
        <v>21438.154742207531</v>
      </c>
      <c r="AQ27" s="487">
        <v>20971.391182099938</v>
      </c>
      <c r="AR27" s="487">
        <v>21456.22188670047</v>
      </c>
      <c r="AS27" s="487">
        <v>22461.936539090966</v>
      </c>
      <c r="AT27" s="487">
        <v>19652.015975571216</v>
      </c>
      <c r="AU27" s="487">
        <v>21428.756670468596</v>
      </c>
      <c r="AV27" s="487">
        <v>23404.915795261793</v>
      </c>
      <c r="AW27" s="487">
        <v>23760.845365316287</v>
      </c>
      <c r="AX27" s="487">
        <v>24905.051123209505</v>
      </c>
      <c r="AY27" s="487">
        <v>22873.456953415938</v>
      </c>
      <c r="AZ27" s="487">
        <v>22117.351745321834</v>
      </c>
      <c r="BA27" s="488">
        <v>21436.321482722757</v>
      </c>
      <c r="BB27" s="487">
        <v>19981.572911999763</v>
      </c>
      <c r="BC27" s="489">
        <v>21880.384104525696</v>
      </c>
      <c r="BD27" s="487">
        <v>20079.883571765829</v>
      </c>
      <c r="BE27" s="488">
        <v>18970.533028797487</v>
      </c>
      <c r="BF27" s="488">
        <v>19959.985369371861</v>
      </c>
      <c r="BG27" s="487">
        <v>18291.722396709509</v>
      </c>
      <c r="BH27" s="488">
        <v>17309.348459215631</v>
      </c>
      <c r="BI27" s="565"/>
      <c r="BJ27" s="490"/>
      <c r="BK27" s="462"/>
    </row>
    <row r="28" spans="2:63">
      <c r="O28" s="28"/>
      <c r="Q28" s="443"/>
      <c r="R28" s="485"/>
      <c r="S28" s="486"/>
      <c r="T28" s="533" t="s">
        <v>86</v>
      </c>
      <c r="V28" s="1911"/>
      <c r="W28" s="1919"/>
      <c r="X28" s="486"/>
      <c r="Y28" s="1966" t="s">
        <v>218</v>
      </c>
      <c r="Z28" s="532"/>
      <c r="AA28" s="491">
        <v>10777.039605064259</v>
      </c>
      <c r="AB28" s="491">
        <v>11136.94853059265</v>
      </c>
      <c r="AC28" s="491">
        <v>11654.092181925338</v>
      </c>
      <c r="AD28" s="491">
        <v>11826.287325122605</v>
      </c>
      <c r="AE28" s="491">
        <v>12614.269127954067</v>
      </c>
      <c r="AF28" s="491">
        <v>13123.029049676261</v>
      </c>
      <c r="AG28" s="491">
        <v>13043.520470294154</v>
      </c>
      <c r="AH28" s="491">
        <v>13147.125621840518</v>
      </c>
      <c r="AI28" s="491">
        <v>13633.966915720601</v>
      </c>
      <c r="AJ28" s="491">
        <v>14183.287788175345</v>
      </c>
      <c r="AK28" s="491">
        <v>14421.798054477</v>
      </c>
      <c r="AL28" s="491">
        <v>14809.60690689424</v>
      </c>
      <c r="AM28" s="491">
        <v>15753.952530142558</v>
      </c>
      <c r="AN28" s="491">
        <v>15938.997144789471</v>
      </c>
      <c r="AO28" s="491">
        <v>16407.126180293242</v>
      </c>
      <c r="AP28" s="491">
        <v>16711.078946343805</v>
      </c>
      <c r="AQ28" s="491">
        <v>16392.437865868935</v>
      </c>
      <c r="AR28" s="491">
        <v>16749.031367547446</v>
      </c>
      <c r="AS28" s="491">
        <v>16783.491452053597</v>
      </c>
      <c r="AT28" s="491">
        <v>14959.064959724083</v>
      </c>
      <c r="AU28" s="491">
        <v>16504.965372385661</v>
      </c>
      <c r="AV28" s="491">
        <v>18280.882587980424</v>
      </c>
      <c r="AW28" s="491">
        <v>18354.607583705467</v>
      </c>
      <c r="AX28" s="491">
        <v>19233.286494945904</v>
      </c>
      <c r="AY28" s="491">
        <v>17773.18700897185</v>
      </c>
      <c r="AZ28" s="491">
        <v>17665.653186658983</v>
      </c>
      <c r="BA28" s="492">
        <v>17036.563235019792</v>
      </c>
      <c r="BB28" s="491">
        <v>15407.865138846799</v>
      </c>
      <c r="BC28" s="493">
        <v>17320.191186332635</v>
      </c>
      <c r="BD28" s="456">
        <v>15783.136913850627</v>
      </c>
      <c r="BE28" s="494">
        <v>14914.791737721895</v>
      </c>
      <c r="BF28" s="494">
        <v>15906.815922838703</v>
      </c>
      <c r="BG28" s="456">
        <v>14540.445527303409</v>
      </c>
      <c r="BH28" s="494">
        <v>13730.098530198457</v>
      </c>
      <c r="BI28" s="457"/>
      <c r="BJ28" s="461"/>
      <c r="BK28" s="412"/>
    </row>
    <row r="29" spans="2:63">
      <c r="O29" s="28"/>
      <c r="Q29" s="443"/>
      <c r="R29" s="485"/>
      <c r="S29" s="326"/>
      <c r="T29" s="473" t="s">
        <v>87</v>
      </c>
      <c r="V29" s="1911"/>
      <c r="W29" s="1919"/>
      <c r="X29" s="326"/>
      <c r="Y29" s="1968" t="s">
        <v>219</v>
      </c>
      <c r="Z29" s="472"/>
      <c r="AA29" s="497">
        <v>3378.2808405975752</v>
      </c>
      <c r="AB29" s="497">
        <v>3530.2627450402751</v>
      </c>
      <c r="AC29" s="497">
        <v>3662.648571691132</v>
      </c>
      <c r="AD29" s="497">
        <v>3719.8093839532107</v>
      </c>
      <c r="AE29" s="497">
        <v>4008.3169054408809</v>
      </c>
      <c r="AF29" s="497">
        <v>4153.3694071900491</v>
      </c>
      <c r="AG29" s="497">
        <v>4132.418967684348</v>
      </c>
      <c r="AH29" s="497">
        <v>4155.0325560291221</v>
      </c>
      <c r="AI29" s="497">
        <v>4234.0477794783064</v>
      </c>
      <c r="AJ29" s="497">
        <v>4362.8240916502155</v>
      </c>
      <c r="AK29" s="497">
        <v>4441.8232171577047</v>
      </c>
      <c r="AL29" s="497">
        <v>4458.6076229958817</v>
      </c>
      <c r="AM29" s="497">
        <v>4617.4008022649332</v>
      </c>
      <c r="AN29" s="497">
        <v>4635.3924480781525</v>
      </c>
      <c r="AO29" s="497">
        <v>4704.8833404376874</v>
      </c>
      <c r="AP29" s="497">
        <v>4727.0757958637241</v>
      </c>
      <c r="AQ29" s="497">
        <v>4578.9533162310054</v>
      </c>
      <c r="AR29" s="497">
        <v>4707.1905191530213</v>
      </c>
      <c r="AS29" s="497">
        <v>5678.4450870373694</v>
      </c>
      <c r="AT29" s="497">
        <v>4692.9510158471312</v>
      </c>
      <c r="AU29" s="497">
        <v>4923.791298082936</v>
      </c>
      <c r="AV29" s="497">
        <v>5124.033207281368</v>
      </c>
      <c r="AW29" s="497">
        <v>5406.237781610821</v>
      </c>
      <c r="AX29" s="497">
        <v>5671.7646282635997</v>
      </c>
      <c r="AY29" s="497">
        <v>5100.2699444440877</v>
      </c>
      <c r="AZ29" s="497">
        <v>4451.6985586628489</v>
      </c>
      <c r="BA29" s="498">
        <v>4399.7582477029646</v>
      </c>
      <c r="BB29" s="497">
        <v>4573.7077731529662</v>
      </c>
      <c r="BC29" s="499">
        <v>4560.1929181930582</v>
      </c>
      <c r="BD29" s="497">
        <v>4296.7466579151996</v>
      </c>
      <c r="BE29" s="498">
        <v>4055.7412910755902</v>
      </c>
      <c r="BF29" s="498">
        <v>4053.169446533158</v>
      </c>
      <c r="BG29" s="497">
        <v>3751.2768694061024</v>
      </c>
      <c r="BH29" s="498">
        <v>3579.249929017175</v>
      </c>
      <c r="BI29" s="497"/>
      <c r="BJ29" s="473"/>
      <c r="BK29" s="412"/>
    </row>
    <row r="30" spans="2:63" ht="14.25" customHeight="1">
      <c r="Q30" s="443"/>
      <c r="R30" s="485"/>
      <c r="S30" s="301" t="s">
        <v>88</v>
      </c>
      <c r="T30" s="993"/>
      <c r="V30" s="1911"/>
      <c r="W30" s="1919"/>
      <c r="X30" s="301" t="s">
        <v>204</v>
      </c>
      <c r="Y30" s="993"/>
      <c r="Z30" s="467"/>
      <c r="AA30" s="487">
        <v>20989.116853910469</v>
      </c>
      <c r="AB30" s="487">
        <v>20253.767336337856</v>
      </c>
      <c r="AC30" s="487">
        <v>20125.785697521722</v>
      </c>
      <c r="AD30" s="487">
        <v>19119.428793405525</v>
      </c>
      <c r="AE30" s="487">
        <v>19783.613464034086</v>
      </c>
      <c r="AF30" s="487">
        <v>19337.559642455635</v>
      </c>
      <c r="AG30" s="487">
        <v>18613.483753279725</v>
      </c>
      <c r="AH30" s="487">
        <v>18312.556324504276</v>
      </c>
      <c r="AI30" s="487">
        <v>17951.804543529463</v>
      </c>
      <c r="AJ30" s="487">
        <v>17156.076425848209</v>
      </c>
      <c r="AK30" s="487">
        <v>16337.842743533489</v>
      </c>
      <c r="AL30" s="487">
        <v>15825.228940597997</v>
      </c>
      <c r="AM30" s="487">
        <v>15621.976230137112</v>
      </c>
      <c r="AN30" s="487">
        <v>15379.427210236579</v>
      </c>
      <c r="AO30" s="487">
        <v>14548.795883609677</v>
      </c>
      <c r="AP30" s="487">
        <v>12992.726452091578</v>
      </c>
      <c r="AQ30" s="487">
        <v>12157.962544028396</v>
      </c>
      <c r="AR30" s="487">
        <v>11719.690208684748</v>
      </c>
      <c r="AS30" s="487">
        <v>9815.1100210703516</v>
      </c>
      <c r="AT30" s="487">
        <v>9090.7992633613867</v>
      </c>
      <c r="AU30" s="487">
        <v>9660.0123731444255</v>
      </c>
      <c r="AV30" s="487">
        <v>9869.4306192593122</v>
      </c>
      <c r="AW30" s="487">
        <v>9294.1316306092231</v>
      </c>
      <c r="AX30" s="487">
        <v>9619.1107367035147</v>
      </c>
      <c r="AY30" s="487">
        <v>9269.6178544577233</v>
      </c>
      <c r="AZ30" s="487">
        <v>9860.7049774399457</v>
      </c>
      <c r="BA30" s="488">
        <v>8913.0574437892228</v>
      </c>
      <c r="BB30" s="487">
        <v>8445.0428507159904</v>
      </c>
      <c r="BC30" s="489">
        <v>8401.6851857627153</v>
      </c>
      <c r="BD30" s="487">
        <v>8020.9637743863277</v>
      </c>
      <c r="BE30" s="488">
        <v>7336.7531041219609</v>
      </c>
      <c r="BF30" s="488">
        <v>7947.2111722113495</v>
      </c>
      <c r="BG30" s="487">
        <v>7784.8815649599801</v>
      </c>
      <c r="BH30" s="488">
        <v>6665.3325024326132</v>
      </c>
      <c r="BI30" s="555"/>
      <c r="BJ30" s="504"/>
      <c r="BK30" s="462"/>
    </row>
    <row r="31" spans="2:63" ht="14.25" customHeight="1">
      <c r="Q31" s="443"/>
      <c r="R31" s="485"/>
      <c r="S31" s="301" t="s">
        <v>383</v>
      </c>
      <c r="T31" s="993"/>
      <c r="V31" s="1911"/>
      <c r="W31" s="1919"/>
      <c r="X31" s="301" t="s">
        <v>205</v>
      </c>
      <c r="Y31" s="993"/>
      <c r="Z31" s="467"/>
      <c r="AA31" s="487">
        <v>32697.780480846552</v>
      </c>
      <c r="AB31" s="487">
        <v>32713.438094852667</v>
      </c>
      <c r="AC31" s="487">
        <v>32058.216137316362</v>
      </c>
      <c r="AD31" s="487">
        <v>31962.169282975745</v>
      </c>
      <c r="AE31" s="487">
        <v>33194.508667850096</v>
      </c>
      <c r="AF31" s="487">
        <v>34426.403853717318</v>
      </c>
      <c r="AG31" s="487">
        <v>34728.765183348733</v>
      </c>
      <c r="AH31" s="487">
        <v>34546.966794066175</v>
      </c>
      <c r="AI31" s="487">
        <v>33075.870238594704</v>
      </c>
      <c r="AJ31" s="487">
        <v>33725.978641558671</v>
      </c>
      <c r="AK31" s="487">
        <v>34546.090973912069</v>
      </c>
      <c r="AL31" s="487">
        <v>33794.476184494772</v>
      </c>
      <c r="AM31" s="487">
        <v>33285.372163760912</v>
      </c>
      <c r="AN31" s="487">
        <v>32999.697068597612</v>
      </c>
      <c r="AO31" s="487">
        <v>32453.097377777332</v>
      </c>
      <c r="AP31" s="487">
        <v>31080.548007543613</v>
      </c>
      <c r="AQ31" s="487">
        <v>29080.316056364452</v>
      </c>
      <c r="AR31" s="487">
        <v>28481.984374707015</v>
      </c>
      <c r="AS31" s="487">
        <v>26636.014103985908</v>
      </c>
      <c r="AT31" s="487">
        <v>24449.164978477922</v>
      </c>
      <c r="AU31" s="487">
        <v>24016.104189457183</v>
      </c>
      <c r="AV31" s="487">
        <v>24425.6026602573</v>
      </c>
      <c r="AW31" s="487">
        <v>26168.591347635334</v>
      </c>
      <c r="AX31" s="487">
        <v>25293.946727017334</v>
      </c>
      <c r="AY31" s="487">
        <v>23727.911415147842</v>
      </c>
      <c r="AZ31" s="487">
        <v>23552.315721066239</v>
      </c>
      <c r="BA31" s="488">
        <v>23168.948031649863</v>
      </c>
      <c r="BB31" s="487">
        <v>22691.005987967343</v>
      </c>
      <c r="BC31" s="489">
        <v>22464.610620890315</v>
      </c>
      <c r="BD31" s="487">
        <v>21075.115334783615</v>
      </c>
      <c r="BE31" s="488">
        <v>20027.232060517144</v>
      </c>
      <c r="BF31" s="488">
        <v>19348.793524625016</v>
      </c>
      <c r="BG31" s="487">
        <v>18134.962667115778</v>
      </c>
      <c r="BH31" s="488">
        <v>16902.622159445993</v>
      </c>
      <c r="BI31" s="487"/>
      <c r="BJ31" s="500"/>
      <c r="BK31" s="462"/>
    </row>
    <row r="32" spans="2:63" ht="14.25" customHeight="1">
      <c r="Q32" s="443"/>
      <c r="R32" s="485"/>
      <c r="S32" s="486" t="s">
        <v>516</v>
      </c>
      <c r="T32" s="992"/>
      <c r="V32" s="1911"/>
      <c r="W32" s="1919"/>
      <c r="X32" s="383" t="s">
        <v>379</v>
      </c>
      <c r="Y32" s="992"/>
      <c r="Z32" s="467"/>
      <c r="AA32" s="487">
        <v>63908.001053665073</v>
      </c>
      <c r="AB32" s="487">
        <v>64396.994398727998</v>
      </c>
      <c r="AC32" s="487">
        <v>64663.824514477412</v>
      </c>
      <c r="AD32" s="487">
        <v>63923.043370397565</v>
      </c>
      <c r="AE32" s="487">
        <v>68195.010983157292</v>
      </c>
      <c r="AF32" s="487">
        <v>68917.851036341919</v>
      </c>
      <c r="AG32" s="487">
        <v>71052.924556407117</v>
      </c>
      <c r="AH32" s="487">
        <v>71935.399675459354</v>
      </c>
      <c r="AI32" s="487">
        <v>67246.944064867785</v>
      </c>
      <c r="AJ32" s="487">
        <v>69047.156938408865</v>
      </c>
      <c r="AK32" s="487">
        <v>72845.263088906126</v>
      </c>
      <c r="AL32" s="487">
        <v>70195.120489001361</v>
      </c>
      <c r="AM32" s="487">
        <v>69737.837606644753</v>
      </c>
      <c r="AN32" s="487">
        <v>69167.723853211253</v>
      </c>
      <c r="AO32" s="487">
        <v>69321.955275987129</v>
      </c>
      <c r="AP32" s="487">
        <v>71983.001423729263</v>
      </c>
      <c r="AQ32" s="487">
        <v>70472.514321227354</v>
      </c>
      <c r="AR32" s="487">
        <v>70972.225981136347</v>
      </c>
      <c r="AS32" s="487">
        <v>65823.886040632526</v>
      </c>
      <c r="AT32" s="487">
        <v>65010.96639461122</v>
      </c>
      <c r="AU32" s="487">
        <v>67446.091370994764</v>
      </c>
      <c r="AV32" s="487">
        <v>69594.539608187682</v>
      </c>
      <c r="AW32" s="487">
        <v>67946.583956777744</v>
      </c>
      <c r="AX32" s="487">
        <v>69548.245276157162</v>
      </c>
      <c r="AY32" s="487">
        <v>66162.120960807617</v>
      </c>
      <c r="AZ32" s="487">
        <v>64273.607012496708</v>
      </c>
      <c r="BA32" s="488">
        <v>61156.084932083904</v>
      </c>
      <c r="BB32" s="487">
        <v>60621.525560978494</v>
      </c>
      <c r="BC32" s="489">
        <v>58704.175632244085</v>
      </c>
      <c r="BD32" s="487">
        <v>57966.899644145</v>
      </c>
      <c r="BE32" s="488">
        <v>54987.097521571493</v>
      </c>
      <c r="BF32" s="488">
        <v>57766.477143451775</v>
      </c>
      <c r="BG32" s="487">
        <v>55040.07721579622</v>
      </c>
      <c r="BH32" s="488">
        <v>52301.442369727527</v>
      </c>
      <c r="BI32" s="487"/>
      <c r="BJ32" s="500"/>
      <c r="BK32" s="462"/>
    </row>
    <row r="33" spans="15:63">
      <c r="O33" s="28"/>
      <c r="Q33" s="443"/>
      <c r="R33" s="485"/>
      <c r="S33" s="486"/>
      <c r="T33" s="533" t="s">
        <v>517</v>
      </c>
      <c r="V33" s="1911"/>
      <c r="W33" s="1919"/>
      <c r="X33" s="486"/>
      <c r="Y33" s="1966" t="s">
        <v>220</v>
      </c>
      <c r="Z33" s="532"/>
      <c r="AA33" s="491">
        <v>61179.516547545652</v>
      </c>
      <c r="AB33" s="491">
        <v>61517.480975906677</v>
      </c>
      <c r="AC33" s="491">
        <v>61701.672075817936</v>
      </c>
      <c r="AD33" s="491">
        <v>60867.258717031167</v>
      </c>
      <c r="AE33" s="491">
        <v>64767.786531528152</v>
      </c>
      <c r="AF33" s="491">
        <v>65304.243825120961</v>
      </c>
      <c r="AG33" s="491">
        <v>67192.933235248653</v>
      </c>
      <c r="AH33" s="491">
        <v>67887.187821979111</v>
      </c>
      <c r="AI33" s="491">
        <v>64123.444707670118</v>
      </c>
      <c r="AJ33" s="491">
        <v>65836.611573320275</v>
      </c>
      <c r="AK33" s="491">
        <v>69738.847660375512</v>
      </c>
      <c r="AL33" s="491">
        <v>67325.956270202674</v>
      </c>
      <c r="AM33" s="491">
        <v>66666.661375989817</v>
      </c>
      <c r="AN33" s="491">
        <v>65897.927289349551</v>
      </c>
      <c r="AO33" s="491">
        <v>65929.926039118465</v>
      </c>
      <c r="AP33" s="491">
        <v>68704.267223592542</v>
      </c>
      <c r="AQ33" s="491">
        <v>67344.434183080317</v>
      </c>
      <c r="AR33" s="491">
        <v>68144.914609235915</v>
      </c>
      <c r="AS33" s="491">
        <v>63135.06199572912</v>
      </c>
      <c r="AT33" s="491">
        <v>62001.426606904497</v>
      </c>
      <c r="AU33" s="491">
        <v>64642.43129605538</v>
      </c>
      <c r="AV33" s="491">
        <v>66224.265437489841</v>
      </c>
      <c r="AW33" s="491">
        <v>64529.772156221079</v>
      </c>
      <c r="AX33" s="491">
        <v>65943.947846842828</v>
      </c>
      <c r="AY33" s="491">
        <v>62670.64173953361</v>
      </c>
      <c r="AZ33" s="491">
        <v>61402.871988683764</v>
      </c>
      <c r="BA33" s="492">
        <v>58386.629193162255</v>
      </c>
      <c r="BB33" s="491">
        <v>57939.110707144006</v>
      </c>
      <c r="BC33" s="493">
        <v>56034.746055282638</v>
      </c>
      <c r="BD33" s="456">
        <v>55449.244336759395</v>
      </c>
      <c r="BE33" s="494">
        <v>52597.406959284956</v>
      </c>
      <c r="BF33" s="494">
        <v>55281.015172935869</v>
      </c>
      <c r="BG33" s="456">
        <v>52342.877945628672</v>
      </c>
      <c r="BH33" s="494">
        <v>49971.884405172117</v>
      </c>
      <c r="BI33" s="456"/>
      <c r="BJ33" s="506"/>
      <c r="BK33" s="412"/>
    </row>
    <row r="34" spans="15:63">
      <c r="O34" s="28"/>
      <c r="Q34" s="443"/>
      <c r="R34" s="485"/>
      <c r="S34" s="326"/>
      <c r="T34" s="473" t="s">
        <v>89</v>
      </c>
      <c r="V34" s="1911"/>
      <c r="W34" s="1919"/>
      <c r="X34" s="326"/>
      <c r="Y34" s="1968" t="s">
        <v>221</v>
      </c>
      <c r="Z34" s="472"/>
      <c r="AA34" s="497">
        <v>2728.4845061194019</v>
      </c>
      <c r="AB34" s="497">
        <v>2879.5134228213001</v>
      </c>
      <c r="AC34" s="497">
        <v>2962.1524386594647</v>
      </c>
      <c r="AD34" s="497">
        <v>3055.7846533663951</v>
      </c>
      <c r="AE34" s="497">
        <v>3427.2244516291294</v>
      </c>
      <c r="AF34" s="497">
        <v>3613.6072112209649</v>
      </c>
      <c r="AG34" s="497">
        <v>3859.9913211584771</v>
      </c>
      <c r="AH34" s="497">
        <v>4048.2118534802362</v>
      </c>
      <c r="AI34" s="497">
        <v>3123.4993571976675</v>
      </c>
      <c r="AJ34" s="497">
        <v>3210.5453650885574</v>
      </c>
      <c r="AK34" s="497">
        <v>3106.4154285306031</v>
      </c>
      <c r="AL34" s="497">
        <v>2869.1642187986818</v>
      </c>
      <c r="AM34" s="497">
        <v>3071.1762306549422</v>
      </c>
      <c r="AN34" s="497">
        <v>3269.7965638617243</v>
      </c>
      <c r="AO34" s="497">
        <v>3392.0292368686651</v>
      </c>
      <c r="AP34" s="497">
        <v>3278.7342001367201</v>
      </c>
      <c r="AQ34" s="497">
        <v>3128.0801381470474</v>
      </c>
      <c r="AR34" s="497">
        <v>2827.3113719004505</v>
      </c>
      <c r="AS34" s="497">
        <v>2688.8240449033892</v>
      </c>
      <c r="AT34" s="497">
        <v>3009.5397877067662</v>
      </c>
      <c r="AU34" s="497">
        <v>2803.660074939372</v>
      </c>
      <c r="AV34" s="497">
        <v>3370.274170697824</v>
      </c>
      <c r="AW34" s="497">
        <v>3416.8118005566494</v>
      </c>
      <c r="AX34" s="497">
        <v>3604.2974293143438</v>
      </c>
      <c r="AY34" s="497">
        <v>3491.4792212740049</v>
      </c>
      <c r="AZ34" s="497">
        <v>2870.7350238129211</v>
      </c>
      <c r="BA34" s="498">
        <v>2769.455738921632</v>
      </c>
      <c r="BB34" s="497">
        <v>2682.4148538345171</v>
      </c>
      <c r="BC34" s="499">
        <v>2669.4295769614446</v>
      </c>
      <c r="BD34" s="497">
        <v>2517.6553073855998</v>
      </c>
      <c r="BE34" s="498">
        <v>2389.6905622865447</v>
      </c>
      <c r="BF34" s="498">
        <v>2485.4619705159066</v>
      </c>
      <c r="BG34" s="497">
        <v>2697.1992701675499</v>
      </c>
      <c r="BH34" s="498">
        <v>2329.5579645554135</v>
      </c>
      <c r="BI34" s="497"/>
      <c r="BJ34" s="473"/>
      <c r="BK34" s="412"/>
    </row>
    <row r="35" spans="15:63" ht="14.25" customHeight="1">
      <c r="Q35" s="443"/>
      <c r="R35" s="485"/>
      <c r="S35" s="301" t="s">
        <v>518</v>
      </c>
      <c r="T35" s="990"/>
      <c r="V35" s="1911"/>
      <c r="W35" s="1919"/>
      <c r="X35" s="301" t="s">
        <v>850</v>
      </c>
      <c r="Y35" s="990"/>
      <c r="Z35" s="467"/>
      <c r="AA35" s="487">
        <v>54021.868876835848</v>
      </c>
      <c r="AB35" s="487">
        <v>54002.926444100405</v>
      </c>
      <c r="AC35" s="487">
        <v>54114.893946730168</v>
      </c>
      <c r="AD35" s="487">
        <v>53252.549033311137</v>
      </c>
      <c r="AE35" s="487">
        <v>54396.911715386632</v>
      </c>
      <c r="AF35" s="487">
        <v>54005.035116313651</v>
      </c>
      <c r="AG35" s="487">
        <v>53756.957181148959</v>
      </c>
      <c r="AH35" s="487">
        <v>51714.74196562446</v>
      </c>
      <c r="AI35" s="487">
        <v>46730.313577054963</v>
      </c>
      <c r="AJ35" s="487">
        <v>46566.766610126215</v>
      </c>
      <c r="AK35" s="487">
        <v>46476.134626239887</v>
      </c>
      <c r="AL35" s="487">
        <v>44591.080611371341</v>
      </c>
      <c r="AM35" s="487">
        <v>44065.221943271063</v>
      </c>
      <c r="AN35" s="487">
        <v>43692.468250954822</v>
      </c>
      <c r="AO35" s="487">
        <v>41133.669839609182</v>
      </c>
      <c r="AP35" s="487">
        <v>39976.041088455837</v>
      </c>
      <c r="AQ35" s="487">
        <v>39807.446928714882</v>
      </c>
      <c r="AR35" s="487">
        <v>38995.183497976352</v>
      </c>
      <c r="AS35" s="487">
        <v>36240.684449915338</v>
      </c>
      <c r="AT35" s="487">
        <v>32344.653888691486</v>
      </c>
      <c r="AU35" s="487">
        <v>32565.309814226159</v>
      </c>
      <c r="AV35" s="487">
        <v>33104.507989681821</v>
      </c>
      <c r="AW35" s="487">
        <v>33824.854553176672</v>
      </c>
      <c r="AX35" s="487">
        <v>34727.280679982534</v>
      </c>
      <c r="AY35" s="487">
        <v>33024.527333867634</v>
      </c>
      <c r="AZ35" s="487">
        <v>31524.040908948518</v>
      </c>
      <c r="BA35" s="488">
        <v>31785.129186882645</v>
      </c>
      <c r="BB35" s="487">
        <v>31412.970958347265</v>
      </c>
      <c r="BC35" s="489">
        <v>30960.935439812754</v>
      </c>
      <c r="BD35" s="487">
        <v>28926.657491353104</v>
      </c>
      <c r="BE35" s="488">
        <v>28015.455305213778</v>
      </c>
      <c r="BF35" s="488">
        <v>27519.067171883511</v>
      </c>
      <c r="BG35" s="487">
        <v>25861.727863274074</v>
      </c>
      <c r="BH35" s="488">
        <v>23953.055293619858</v>
      </c>
      <c r="BI35" s="487"/>
      <c r="BJ35" s="500"/>
      <c r="BK35" s="462"/>
    </row>
    <row r="36" spans="15:63" ht="14.25" customHeight="1">
      <c r="Q36" s="443"/>
      <c r="R36" s="485"/>
      <c r="S36" s="301" t="s">
        <v>42</v>
      </c>
      <c r="T36" s="990"/>
      <c r="V36" s="1911"/>
      <c r="W36" s="1919"/>
      <c r="X36" s="301" t="s">
        <v>206</v>
      </c>
      <c r="Y36" s="990"/>
      <c r="Z36" s="467"/>
      <c r="AA36" s="487">
        <v>174444.84414343481</v>
      </c>
      <c r="AB36" s="487">
        <v>169060.39441687794</v>
      </c>
      <c r="AC36" s="487">
        <v>161867.2436311593</v>
      </c>
      <c r="AD36" s="487">
        <v>159603.8983152911</v>
      </c>
      <c r="AE36" s="487">
        <v>163417.36949045572</v>
      </c>
      <c r="AF36" s="487">
        <v>164027.24585962514</v>
      </c>
      <c r="AG36" s="487">
        <v>165474.85870049355</v>
      </c>
      <c r="AH36" s="487">
        <v>167556.08727352493</v>
      </c>
      <c r="AI36" s="487">
        <v>156107.90124988611</v>
      </c>
      <c r="AJ36" s="487">
        <v>161861.6797674995</v>
      </c>
      <c r="AK36" s="487">
        <v>168747.73956145631</v>
      </c>
      <c r="AL36" s="487">
        <v>164372.18620318628</v>
      </c>
      <c r="AM36" s="487">
        <v>170821.23775487655</v>
      </c>
      <c r="AN36" s="487">
        <v>172824.30776430827</v>
      </c>
      <c r="AO36" s="487">
        <v>172910.19862423957</v>
      </c>
      <c r="AP36" s="487">
        <v>170850.2111933855</v>
      </c>
      <c r="AQ36" s="487">
        <v>173043.28228555102</v>
      </c>
      <c r="AR36" s="487">
        <v>179949.80719641515</v>
      </c>
      <c r="AS36" s="487">
        <v>162226.92664200388</v>
      </c>
      <c r="AT36" s="487">
        <v>150695.73937198034</v>
      </c>
      <c r="AU36" s="487">
        <v>171202.31778411425</v>
      </c>
      <c r="AV36" s="487">
        <v>171461.52007671128</v>
      </c>
      <c r="AW36" s="487">
        <v>175491.61684815769</v>
      </c>
      <c r="AX36" s="487">
        <v>182240.92767217127</v>
      </c>
      <c r="AY36" s="487">
        <v>178867.19351741768</v>
      </c>
      <c r="AZ36" s="487">
        <v>170658.14979802989</v>
      </c>
      <c r="BA36" s="488">
        <v>166506.46591556523</v>
      </c>
      <c r="BB36" s="487">
        <v>163521.25433496496</v>
      </c>
      <c r="BC36" s="489">
        <v>158550.41221721398</v>
      </c>
      <c r="BD36" s="487">
        <v>154567.3415536742</v>
      </c>
      <c r="BE36" s="488">
        <v>130560.37311506388</v>
      </c>
      <c r="BF36" s="488">
        <v>144629.40365980458</v>
      </c>
      <c r="BG36" s="487">
        <v>133775.84634178848</v>
      </c>
      <c r="BH36" s="488">
        <v>131264.58975234817</v>
      </c>
      <c r="BI36" s="487"/>
      <c r="BJ36" s="500"/>
      <c r="BK36" s="462"/>
    </row>
    <row r="37" spans="15:63" ht="14.25" customHeight="1">
      <c r="Q37" s="443"/>
      <c r="R37" s="485"/>
      <c r="S37" s="301" t="s">
        <v>519</v>
      </c>
      <c r="T37" s="990"/>
      <c r="V37" s="1911"/>
      <c r="W37" s="1919"/>
      <c r="X37" s="301" t="s">
        <v>847</v>
      </c>
      <c r="Y37" s="990"/>
      <c r="Z37" s="467"/>
      <c r="AA37" s="487">
        <v>15028.947383894612</v>
      </c>
      <c r="AB37" s="487">
        <v>14562.522641583801</v>
      </c>
      <c r="AC37" s="487">
        <v>14393.256547685869</v>
      </c>
      <c r="AD37" s="487">
        <v>13467.047708228318</v>
      </c>
      <c r="AE37" s="487">
        <v>13372.262270882529</v>
      </c>
      <c r="AF37" s="487">
        <v>12551.031233059137</v>
      </c>
      <c r="AG37" s="487">
        <v>11815.81444292639</v>
      </c>
      <c r="AH37" s="487">
        <v>12094.102419914419</v>
      </c>
      <c r="AI37" s="487">
        <v>11734.111780909752</v>
      </c>
      <c r="AJ37" s="487">
        <v>12061.303155426342</v>
      </c>
      <c r="AK37" s="487">
        <v>12017.269290222195</v>
      </c>
      <c r="AL37" s="487">
        <v>11846.946270383269</v>
      </c>
      <c r="AM37" s="487">
        <v>12070.021868894062</v>
      </c>
      <c r="AN37" s="487">
        <v>12283.001217247518</v>
      </c>
      <c r="AO37" s="487">
        <v>12052.908484491625</v>
      </c>
      <c r="AP37" s="487">
        <v>11683.342280160252</v>
      </c>
      <c r="AQ37" s="487">
        <v>11517.599240398455</v>
      </c>
      <c r="AR37" s="487">
        <v>11568.5840844944</v>
      </c>
      <c r="AS37" s="487">
        <v>10730.344817257925</v>
      </c>
      <c r="AT37" s="487">
        <v>9159.3476957193743</v>
      </c>
      <c r="AU37" s="487">
        <v>9297.0915569025401</v>
      </c>
      <c r="AV37" s="487">
        <v>9652.3664288150576</v>
      </c>
      <c r="AW37" s="487">
        <v>11425.945560896169</v>
      </c>
      <c r="AX37" s="487">
        <v>10062.147463439851</v>
      </c>
      <c r="AY37" s="487">
        <v>9109.0304550456112</v>
      </c>
      <c r="AZ37" s="487">
        <v>8545.3595941769108</v>
      </c>
      <c r="BA37" s="488">
        <v>9028.9594987077926</v>
      </c>
      <c r="BB37" s="487">
        <v>8553.1751698060925</v>
      </c>
      <c r="BC37" s="489">
        <v>8134.9703037640975</v>
      </c>
      <c r="BD37" s="487">
        <v>7278.8625265023165</v>
      </c>
      <c r="BE37" s="488">
        <v>7253.6089433976504</v>
      </c>
      <c r="BF37" s="488">
        <v>7539.4096250038865</v>
      </c>
      <c r="BG37" s="487">
        <v>7417.1984933794784</v>
      </c>
      <c r="BH37" s="488">
        <v>6987.4379489514713</v>
      </c>
      <c r="BI37" s="487"/>
      <c r="BJ37" s="500"/>
      <c r="BK37" s="462"/>
    </row>
    <row r="38" spans="15:63" ht="14.25" customHeight="1">
      <c r="Q38" s="443"/>
      <c r="R38" s="485"/>
      <c r="S38" s="486" t="s">
        <v>135</v>
      </c>
      <c r="T38" s="991"/>
      <c r="V38" s="1911"/>
      <c r="W38" s="1919"/>
      <c r="X38" s="383" t="s">
        <v>859</v>
      </c>
      <c r="Y38" s="991"/>
      <c r="Z38" s="467"/>
      <c r="AA38" s="487">
        <v>67310.051765614829</v>
      </c>
      <c r="AB38" s="487">
        <v>67096.318599585589</v>
      </c>
      <c r="AC38" s="487">
        <v>66628.370157792277</v>
      </c>
      <c r="AD38" s="487">
        <v>62540.617728487217</v>
      </c>
      <c r="AE38" s="487">
        <v>67124.48456827359</v>
      </c>
      <c r="AF38" s="487">
        <v>64070.181052319662</v>
      </c>
      <c r="AG38" s="487">
        <v>65953.934643513814</v>
      </c>
      <c r="AH38" s="487">
        <v>56130.536481248426</v>
      </c>
      <c r="AI38" s="487">
        <v>49177.583041125494</v>
      </c>
      <c r="AJ38" s="487">
        <v>51898.630410762678</v>
      </c>
      <c r="AK38" s="487">
        <v>53627.906373449492</v>
      </c>
      <c r="AL38" s="487">
        <v>51833.901874753021</v>
      </c>
      <c r="AM38" s="487">
        <v>54652.791096582907</v>
      </c>
      <c r="AN38" s="487">
        <v>55739.340923550873</v>
      </c>
      <c r="AO38" s="487">
        <v>55023.117332218331</v>
      </c>
      <c r="AP38" s="487">
        <v>56883.189046056978</v>
      </c>
      <c r="AQ38" s="487">
        <v>56725.199192290915</v>
      </c>
      <c r="AR38" s="487">
        <v>61072.105703474124</v>
      </c>
      <c r="AS38" s="487">
        <v>54037.628382392948</v>
      </c>
      <c r="AT38" s="487">
        <v>49934.278331405141</v>
      </c>
      <c r="AU38" s="487">
        <v>52574.951599716995</v>
      </c>
      <c r="AV38" s="487">
        <v>57987.107435878075</v>
      </c>
      <c r="AW38" s="487">
        <v>62241.919911596982</v>
      </c>
      <c r="AX38" s="487">
        <v>60912.64894842176</v>
      </c>
      <c r="AY38" s="487">
        <v>56757.4430542236</v>
      </c>
      <c r="AZ38" s="487">
        <v>54164.374943033734</v>
      </c>
      <c r="BA38" s="488">
        <v>51650.236738025953</v>
      </c>
      <c r="BB38" s="487">
        <v>51208.445819064407</v>
      </c>
      <c r="BC38" s="489">
        <v>51494.654917840875</v>
      </c>
      <c r="BD38" s="487">
        <v>47096.967502392064</v>
      </c>
      <c r="BE38" s="488">
        <v>45528.630008427885</v>
      </c>
      <c r="BF38" s="488">
        <v>46626.289846366133</v>
      </c>
      <c r="BG38" s="487">
        <v>44828.065163195308</v>
      </c>
      <c r="BH38" s="488">
        <v>42687.911319489904</v>
      </c>
      <c r="BI38" s="487"/>
      <c r="BJ38" s="500"/>
      <c r="BK38" s="462"/>
    </row>
    <row r="39" spans="15:63">
      <c r="O39" s="28"/>
      <c r="Q39" s="443"/>
      <c r="R39" s="485"/>
      <c r="S39" s="486"/>
      <c r="T39" s="533" t="s">
        <v>90</v>
      </c>
      <c r="V39" s="1911"/>
      <c r="W39" s="1919"/>
      <c r="X39" s="486"/>
      <c r="Y39" s="1966" t="s">
        <v>222</v>
      </c>
      <c r="Z39" s="532"/>
      <c r="AA39" s="491">
        <v>2365.7231451109301</v>
      </c>
      <c r="AB39" s="491">
        <v>2306.3651499150797</v>
      </c>
      <c r="AC39" s="491">
        <v>2260.0847368193536</v>
      </c>
      <c r="AD39" s="491">
        <v>2103.8031895555332</v>
      </c>
      <c r="AE39" s="491">
        <v>2241.3557158089916</v>
      </c>
      <c r="AF39" s="491">
        <v>2132.7707498392656</v>
      </c>
      <c r="AG39" s="491">
        <v>2245.8983863634126</v>
      </c>
      <c r="AH39" s="491">
        <v>2333.8324782712966</v>
      </c>
      <c r="AI39" s="491">
        <v>2451.9093286134366</v>
      </c>
      <c r="AJ39" s="491">
        <v>2671.6940193983924</v>
      </c>
      <c r="AK39" s="491">
        <v>2868.932678591118</v>
      </c>
      <c r="AL39" s="491">
        <v>2842.2009016433208</v>
      </c>
      <c r="AM39" s="491">
        <v>3049.1149654557698</v>
      </c>
      <c r="AN39" s="491">
        <v>3190.269019327618</v>
      </c>
      <c r="AO39" s="491">
        <v>3190.3102215922504</v>
      </c>
      <c r="AP39" s="491">
        <v>3311.2183022869858</v>
      </c>
      <c r="AQ39" s="491">
        <v>3222.4371866049241</v>
      </c>
      <c r="AR39" s="491">
        <v>3620.4570967918553</v>
      </c>
      <c r="AS39" s="491">
        <v>3527.1133029357625</v>
      </c>
      <c r="AT39" s="491">
        <v>3560.3559681052657</v>
      </c>
      <c r="AU39" s="491">
        <v>3144.5776451767897</v>
      </c>
      <c r="AV39" s="491">
        <v>3126.4861259216877</v>
      </c>
      <c r="AW39" s="491">
        <v>3364.4736732627966</v>
      </c>
      <c r="AX39" s="491">
        <v>2904.86057463425</v>
      </c>
      <c r="AY39" s="491">
        <v>2992.2708671738123</v>
      </c>
      <c r="AZ39" s="491">
        <v>2845.6137307564354</v>
      </c>
      <c r="BA39" s="492">
        <v>2676.5067739492383</v>
      </c>
      <c r="BB39" s="491">
        <v>2767.6796466936821</v>
      </c>
      <c r="BC39" s="493">
        <v>2552.0341750091097</v>
      </c>
      <c r="BD39" s="456">
        <v>2367.6502190029746</v>
      </c>
      <c r="BE39" s="494">
        <v>2218.0953028571339</v>
      </c>
      <c r="BF39" s="494">
        <v>2189.2945782988695</v>
      </c>
      <c r="BG39" s="456">
        <v>1935.3104781846769</v>
      </c>
      <c r="BH39" s="494">
        <v>1823.9271928572093</v>
      </c>
      <c r="BI39" s="456"/>
      <c r="BJ39" s="506"/>
      <c r="BK39" s="412"/>
    </row>
    <row r="40" spans="15:63">
      <c r="O40" s="28"/>
      <c r="Q40" s="443"/>
      <c r="R40" s="485"/>
      <c r="S40" s="486"/>
      <c r="T40" s="536" t="s">
        <v>91</v>
      </c>
      <c r="V40" s="1911"/>
      <c r="W40" s="1919"/>
      <c r="X40" s="486"/>
      <c r="Y40" s="1967" t="s">
        <v>223</v>
      </c>
      <c r="Z40" s="535"/>
      <c r="AA40" s="463">
        <v>6027.3126560875999</v>
      </c>
      <c r="AB40" s="463">
        <v>5934.1978191154622</v>
      </c>
      <c r="AC40" s="463">
        <v>5732.2551893073733</v>
      </c>
      <c r="AD40" s="463">
        <v>5320.458909101706</v>
      </c>
      <c r="AE40" s="463">
        <v>5652.9170446905309</v>
      </c>
      <c r="AF40" s="463">
        <v>5425.4683562452074</v>
      </c>
      <c r="AG40" s="463">
        <v>5501.7854084025821</v>
      </c>
      <c r="AH40" s="463">
        <v>3231.8573109882809</v>
      </c>
      <c r="AI40" s="463">
        <v>3270.1435207286527</v>
      </c>
      <c r="AJ40" s="463">
        <v>3461.4188094096794</v>
      </c>
      <c r="AK40" s="463">
        <v>3625.4828380747799</v>
      </c>
      <c r="AL40" s="463">
        <v>3528.4513512102171</v>
      </c>
      <c r="AM40" s="463">
        <v>3759.0425993240642</v>
      </c>
      <c r="AN40" s="463">
        <v>3939.3978919891947</v>
      </c>
      <c r="AO40" s="463">
        <v>3904.6713226823304</v>
      </c>
      <c r="AP40" s="463">
        <v>4055.5005562457477</v>
      </c>
      <c r="AQ40" s="463">
        <v>3961.0444439373109</v>
      </c>
      <c r="AR40" s="463">
        <v>4424.6650737478958</v>
      </c>
      <c r="AS40" s="463">
        <v>3736.4244062451635</v>
      </c>
      <c r="AT40" s="463">
        <v>3321.0493689736977</v>
      </c>
      <c r="AU40" s="463">
        <v>3584.9542675253006</v>
      </c>
      <c r="AV40" s="463">
        <v>4631.7913139122411</v>
      </c>
      <c r="AW40" s="463">
        <v>4996.9170350708609</v>
      </c>
      <c r="AX40" s="463">
        <v>5316.5214695636678</v>
      </c>
      <c r="AY40" s="463">
        <v>4951.3069822452489</v>
      </c>
      <c r="AZ40" s="463">
        <v>5048.3906918978773</v>
      </c>
      <c r="BA40" s="495">
        <v>4401.1349739166417</v>
      </c>
      <c r="BB40" s="463">
        <v>4396.2299438245209</v>
      </c>
      <c r="BC40" s="496">
        <v>4465.9690931505011</v>
      </c>
      <c r="BD40" s="464">
        <v>3850.0938797047224</v>
      </c>
      <c r="BE40" s="465">
        <v>3875.8010004912367</v>
      </c>
      <c r="BF40" s="465">
        <v>3982.543179472229</v>
      </c>
      <c r="BG40" s="464">
        <v>3792.85901381657</v>
      </c>
      <c r="BH40" s="465">
        <v>3584.885900129234</v>
      </c>
      <c r="BI40" s="464"/>
      <c r="BJ40" s="468"/>
      <c r="BK40" s="412"/>
    </row>
    <row r="41" spans="15:63">
      <c r="O41" s="28"/>
      <c r="Q41" s="443"/>
      <c r="R41" s="485"/>
      <c r="S41" s="486"/>
      <c r="T41" s="536" t="s">
        <v>92</v>
      </c>
      <c r="V41" s="1911"/>
      <c r="W41" s="1919"/>
      <c r="X41" s="486"/>
      <c r="Y41" s="1967" t="s">
        <v>224</v>
      </c>
      <c r="Z41" s="535"/>
      <c r="AA41" s="463">
        <v>1466.0058840650775</v>
      </c>
      <c r="AB41" s="463">
        <v>1418.102036591898</v>
      </c>
      <c r="AC41" s="463">
        <v>1375.9170429837841</v>
      </c>
      <c r="AD41" s="463">
        <v>1260.2953120784896</v>
      </c>
      <c r="AE41" s="463">
        <v>1331.4928791750549</v>
      </c>
      <c r="AF41" s="463">
        <v>1244.9604230941386</v>
      </c>
      <c r="AG41" s="463">
        <v>1291.4827981665444</v>
      </c>
      <c r="AH41" s="463">
        <v>1319.0334676917219</v>
      </c>
      <c r="AI41" s="463">
        <v>1371.7067311091841</v>
      </c>
      <c r="AJ41" s="463">
        <v>1477.7584081812927</v>
      </c>
      <c r="AK41" s="463">
        <v>1575.888212108797</v>
      </c>
      <c r="AL41" s="463">
        <v>1551.0329716067677</v>
      </c>
      <c r="AM41" s="463">
        <v>1655.4435535132886</v>
      </c>
      <c r="AN41" s="463">
        <v>1727.3844994412782</v>
      </c>
      <c r="AO41" s="463">
        <v>1716.22281798164</v>
      </c>
      <c r="AP41" s="463">
        <v>1776.7630274753083</v>
      </c>
      <c r="AQ41" s="463">
        <v>1734.627629143527</v>
      </c>
      <c r="AR41" s="463">
        <v>1955.9396098708596</v>
      </c>
      <c r="AS41" s="463">
        <v>1870.7750520932207</v>
      </c>
      <c r="AT41" s="463">
        <v>2060.0322857009628</v>
      </c>
      <c r="AU41" s="463">
        <v>2141.0818744989342</v>
      </c>
      <c r="AV41" s="463">
        <v>1734.1532903071047</v>
      </c>
      <c r="AW41" s="463">
        <v>1868.7178003981921</v>
      </c>
      <c r="AX41" s="463">
        <v>1857.8882275764499</v>
      </c>
      <c r="AY41" s="463">
        <v>1777.1472436378892</v>
      </c>
      <c r="AZ41" s="463">
        <v>1692.0941460176932</v>
      </c>
      <c r="BA41" s="495">
        <v>1684.8577187201577</v>
      </c>
      <c r="BB41" s="463">
        <v>1684.6879891387196</v>
      </c>
      <c r="BC41" s="496">
        <v>1495.8375930345164</v>
      </c>
      <c r="BD41" s="464">
        <v>1418.6153268927978</v>
      </c>
      <c r="BE41" s="465">
        <v>1527.120046485689</v>
      </c>
      <c r="BF41" s="465">
        <v>1403.8916002053129</v>
      </c>
      <c r="BG41" s="464">
        <v>1402.7012130528044</v>
      </c>
      <c r="BH41" s="465">
        <v>1326.5711584652565</v>
      </c>
      <c r="BI41" s="464"/>
      <c r="BJ41" s="468"/>
      <c r="BK41" s="412"/>
    </row>
    <row r="42" spans="15:63">
      <c r="O42" s="28"/>
      <c r="Q42" s="443"/>
      <c r="R42" s="485"/>
      <c r="S42" s="486"/>
      <c r="T42" s="536" t="s">
        <v>93</v>
      </c>
      <c r="V42" s="1911"/>
      <c r="W42" s="1919"/>
      <c r="X42" s="486"/>
      <c r="Y42" s="1967" t="s">
        <v>225</v>
      </c>
      <c r="Z42" s="535"/>
      <c r="AA42" s="463">
        <v>6629.1642746887965</v>
      </c>
      <c r="AB42" s="463">
        <v>6445.942136843305</v>
      </c>
      <c r="AC42" s="463">
        <v>6351.4522266788199</v>
      </c>
      <c r="AD42" s="463">
        <v>5921.8459114017905</v>
      </c>
      <c r="AE42" s="463">
        <v>6234.3951206410293</v>
      </c>
      <c r="AF42" s="463">
        <v>5950.5889667027677</v>
      </c>
      <c r="AG42" s="463">
        <v>6311.6586023738664</v>
      </c>
      <c r="AH42" s="463">
        <v>10269.356681708585</v>
      </c>
      <c r="AI42" s="463">
        <v>10809.465263627966</v>
      </c>
      <c r="AJ42" s="463">
        <v>11490.07710417093</v>
      </c>
      <c r="AK42" s="463">
        <v>12118.689287622803</v>
      </c>
      <c r="AL42" s="463">
        <v>11697.475125748253</v>
      </c>
      <c r="AM42" s="463">
        <v>12302.118117426719</v>
      </c>
      <c r="AN42" s="463">
        <v>12561.549710484327</v>
      </c>
      <c r="AO42" s="463">
        <v>12346.732494277978</v>
      </c>
      <c r="AP42" s="463">
        <v>12646.238456173367</v>
      </c>
      <c r="AQ42" s="463">
        <v>12554.258567207216</v>
      </c>
      <c r="AR42" s="463">
        <v>13349.990112621423</v>
      </c>
      <c r="AS42" s="463">
        <v>11795.757154931774</v>
      </c>
      <c r="AT42" s="463">
        <v>11403.871684655758</v>
      </c>
      <c r="AU42" s="463">
        <v>11924.485556171216</v>
      </c>
      <c r="AV42" s="463">
        <v>11796.341387591439</v>
      </c>
      <c r="AW42" s="463">
        <v>12392.163273174012</v>
      </c>
      <c r="AX42" s="463">
        <v>13388.161635045559</v>
      </c>
      <c r="AY42" s="463">
        <v>10945.708934432138</v>
      </c>
      <c r="AZ42" s="463">
        <v>10728.487806372228</v>
      </c>
      <c r="BA42" s="495">
        <v>9450.8111118678808</v>
      </c>
      <c r="BB42" s="463">
        <v>9095.881759896849</v>
      </c>
      <c r="BC42" s="496">
        <v>10521.018526531165</v>
      </c>
      <c r="BD42" s="464">
        <v>9581.4521303567853</v>
      </c>
      <c r="BE42" s="465">
        <v>9435.8919853464558</v>
      </c>
      <c r="BF42" s="465">
        <v>10362.72867115085</v>
      </c>
      <c r="BG42" s="464">
        <v>9848.2695803796632</v>
      </c>
      <c r="BH42" s="465">
        <v>9411.318640142872</v>
      </c>
      <c r="BI42" s="464"/>
      <c r="BJ42" s="468"/>
      <c r="BK42" s="412"/>
    </row>
    <row r="43" spans="15:63">
      <c r="O43" s="28"/>
      <c r="Q43" s="443"/>
      <c r="R43" s="485"/>
      <c r="S43" s="486"/>
      <c r="T43" s="536" t="s">
        <v>94</v>
      </c>
      <c r="V43" s="1911"/>
      <c r="W43" s="1919"/>
      <c r="X43" s="486"/>
      <c r="Y43" s="1967" t="s">
        <v>226</v>
      </c>
      <c r="Z43" s="535"/>
      <c r="AA43" s="463">
        <v>11150.931821900018</v>
      </c>
      <c r="AB43" s="463">
        <v>11760.544092330227</v>
      </c>
      <c r="AC43" s="463">
        <v>11636.520397416816</v>
      </c>
      <c r="AD43" s="463">
        <v>11168.041643026063</v>
      </c>
      <c r="AE43" s="463">
        <v>12082.660076980237</v>
      </c>
      <c r="AF43" s="463">
        <v>12035.497617425943</v>
      </c>
      <c r="AG43" s="463">
        <v>12377.685447301395</v>
      </c>
      <c r="AH43" s="463">
        <v>3721.1953443245798</v>
      </c>
      <c r="AI43" s="463">
        <v>3883.671033411496</v>
      </c>
      <c r="AJ43" s="463">
        <v>4162.2031493757977</v>
      </c>
      <c r="AK43" s="463">
        <v>4349.5198890081656</v>
      </c>
      <c r="AL43" s="463">
        <v>4231.5220373949487</v>
      </c>
      <c r="AM43" s="463">
        <v>4460.192908171859</v>
      </c>
      <c r="AN43" s="463">
        <v>4568.3109747821418</v>
      </c>
      <c r="AO43" s="463">
        <v>4474.874812437045</v>
      </c>
      <c r="AP43" s="463">
        <v>4607.0067230991117</v>
      </c>
      <c r="AQ43" s="463">
        <v>4779.7277256912939</v>
      </c>
      <c r="AR43" s="463">
        <v>5224.1665914222276</v>
      </c>
      <c r="AS43" s="463">
        <v>5073.5583924808325</v>
      </c>
      <c r="AT43" s="463">
        <v>4215.9626244566971</v>
      </c>
      <c r="AU43" s="463">
        <v>4751.2783091476749</v>
      </c>
      <c r="AV43" s="463">
        <v>4959.4407100472872</v>
      </c>
      <c r="AW43" s="463">
        <v>5141.3933491715106</v>
      </c>
      <c r="AX43" s="463">
        <v>5178.0140234997598</v>
      </c>
      <c r="AY43" s="463">
        <v>4829.1190327977756</v>
      </c>
      <c r="AZ43" s="463">
        <v>4396.0137015685841</v>
      </c>
      <c r="BA43" s="495">
        <v>4232.5575981880993</v>
      </c>
      <c r="BB43" s="463">
        <v>4160.3873248257469</v>
      </c>
      <c r="BC43" s="496">
        <v>3878.7302867440749</v>
      </c>
      <c r="BD43" s="464">
        <v>3429.828260621905</v>
      </c>
      <c r="BE43" s="465">
        <v>3473.1406369551351</v>
      </c>
      <c r="BF43" s="465">
        <v>3236.3584217790644</v>
      </c>
      <c r="BG43" s="464">
        <v>3061.3483468350269</v>
      </c>
      <c r="BH43" s="465">
        <v>2856.5748863962503</v>
      </c>
      <c r="BI43" s="464"/>
      <c r="BJ43" s="468"/>
      <c r="BK43" s="412"/>
    </row>
    <row r="44" spans="15:63">
      <c r="O44" s="28"/>
      <c r="Q44" s="443"/>
      <c r="R44" s="485"/>
      <c r="S44" s="486"/>
      <c r="T44" s="536" t="s">
        <v>95</v>
      </c>
      <c r="V44" s="1911"/>
      <c r="W44" s="1919"/>
      <c r="X44" s="486"/>
      <c r="Y44" s="1970" t="s">
        <v>227</v>
      </c>
      <c r="Z44" s="535"/>
      <c r="AA44" s="463">
        <v>1107.7144635413017</v>
      </c>
      <c r="AB44" s="463">
        <v>1065.2578535441662</v>
      </c>
      <c r="AC44" s="463">
        <v>1034.8297149865359</v>
      </c>
      <c r="AD44" s="463">
        <v>944.14180195846848</v>
      </c>
      <c r="AE44" s="463">
        <v>989.4351534015218</v>
      </c>
      <c r="AF44" s="463">
        <v>923.24971597370484</v>
      </c>
      <c r="AG44" s="463">
        <v>965.20032390650124</v>
      </c>
      <c r="AH44" s="463">
        <v>2203.9879241466979</v>
      </c>
      <c r="AI44" s="463">
        <v>2329.5571874067336</v>
      </c>
      <c r="AJ44" s="463">
        <v>2464.9435026920178</v>
      </c>
      <c r="AK44" s="463">
        <v>2531.2512403641263</v>
      </c>
      <c r="AL44" s="463">
        <v>2283.6241555470542</v>
      </c>
      <c r="AM44" s="463">
        <v>2294.7664397530293</v>
      </c>
      <c r="AN44" s="463">
        <v>2224.0079189809303</v>
      </c>
      <c r="AO44" s="463">
        <v>2143.6829048342465</v>
      </c>
      <c r="AP44" s="463">
        <v>2363.9686590806459</v>
      </c>
      <c r="AQ44" s="463">
        <v>2450.3961188184039</v>
      </c>
      <c r="AR44" s="463">
        <v>2580.0586327665192</v>
      </c>
      <c r="AS44" s="463">
        <v>2456.5420461223916</v>
      </c>
      <c r="AT44" s="463">
        <v>2089.1517149729011</v>
      </c>
      <c r="AU44" s="463">
        <v>2339.4117530790463</v>
      </c>
      <c r="AV44" s="463">
        <v>2405.6951873404587</v>
      </c>
      <c r="AW44" s="463">
        <v>2490.5349190514407</v>
      </c>
      <c r="AX44" s="463">
        <v>2411.8500402566115</v>
      </c>
      <c r="AY44" s="463">
        <v>2303.9887628033421</v>
      </c>
      <c r="AZ44" s="463">
        <v>2194.2330285450889</v>
      </c>
      <c r="BA44" s="495">
        <v>2109.4484482464236</v>
      </c>
      <c r="BB44" s="463">
        <v>2071.3558599447401</v>
      </c>
      <c r="BC44" s="496">
        <v>1938.1524206218373</v>
      </c>
      <c r="BD44" s="464">
        <v>1810.2769241588521</v>
      </c>
      <c r="BE44" s="465">
        <v>1886.984542790475</v>
      </c>
      <c r="BF44" s="465">
        <v>1883.5708587094241</v>
      </c>
      <c r="BG44" s="464">
        <v>1805.2927752003013</v>
      </c>
      <c r="BH44" s="465">
        <v>1705.3057621314049</v>
      </c>
      <c r="BI44" s="464"/>
      <c r="BJ44" s="468"/>
      <c r="BK44" s="412"/>
    </row>
    <row r="45" spans="15:63">
      <c r="O45" s="28"/>
      <c r="Q45" s="443"/>
      <c r="R45" s="485"/>
      <c r="S45" s="486"/>
      <c r="T45" s="536" t="s">
        <v>96</v>
      </c>
      <c r="V45" s="1911"/>
      <c r="W45" s="1919"/>
      <c r="X45" s="486"/>
      <c r="Y45" s="1967" t="s">
        <v>228</v>
      </c>
      <c r="Z45" s="535"/>
      <c r="AA45" s="463">
        <v>13122.682087542489</v>
      </c>
      <c r="AB45" s="463">
        <v>13043.301932937702</v>
      </c>
      <c r="AC45" s="463">
        <v>12998.420574413271</v>
      </c>
      <c r="AD45" s="463">
        <v>12079.543012868426</v>
      </c>
      <c r="AE45" s="463">
        <v>12657.960028760861</v>
      </c>
      <c r="AF45" s="463">
        <v>12191.153456585615</v>
      </c>
      <c r="AG45" s="463">
        <v>12701.012610118076</v>
      </c>
      <c r="AH45" s="463">
        <v>12785.675412141021</v>
      </c>
      <c r="AI45" s="463">
        <v>12667.847135225362</v>
      </c>
      <c r="AJ45" s="463">
        <v>13205.360943132609</v>
      </c>
      <c r="AK45" s="463">
        <v>13441.219290710191</v>
      </c>
      <c r="AL45" s="463">
        <v>13183.548592963456</v>
      </c>
      <c r="AM45" s="463">
        <v>14135.880002504662</v>
      </c>
      <c r="AN45" s="463">
        <v>14545.42966744982</v>
      </c>
      <c r="AO45" s="463">
        <v>14531.279340409899</v>
      </c>
      <c r="AP45" s="463">
        <v>15217.25132734979</v>
      </c>
      <c r="AQ45" s="463">
        <v>15580.417113808093</v>
      </c>
      <c r="AR45" s="463">
        <v>16941.370668835654</v>
      </c>
      <c r="AS45" s="463">
        <v>14551.017167894863</v>
      </c>
      <c r="AT45" s="463">
        <v>13079.554026504005</v>
      </c>
      <c r="AU45" s="463">
        <v>14372.369761125688</v>
      </c>
      <c r="AV45" s="463">
        <v>17476.187542407286</v>
      </c>
      <c r="AW45" s="463">
        <v>19565.331684042711</v>
      </c>
      <c r="AX45" s="463">
        <v>17787.691438577844</v>
      </c>
      <c r="AY45" s="463">
        <v>17381.836917355995</v>
      </c>
      <c r="AZ45" s="463">
        <v>16337.65230387563</v>
      </c>
      <c r="BA45" s="495">
        <v>16022.438924401935</v>
      </c>
      <c r="BB45" s="463">
        <v>16346.951023043261</v>
      </c>
      <c r="BC45" s="496">
        <v>15864.953543518577</v>
      </c>
      <c r="BD45" s="464">
        <v>14477.224128872771</v>
      </c>
      <c r="BE45" s="465">
        <v>13515.188797151448</v>
      </c>
      <c r="BF45" s="465">
        <v>13554.617421463272</v>
      </c>
      <c r="BG45" s="464">
        <v>13268.114379226923</v>
      </c>
      <c r="BH45" s="465">
        <v>12784.542910953087</v>
      </c>
      <c r="BI45" s="464"/>
      <c r="BJ45" s="468"/>
      <c r="BK45" s="412"/>
    </row>
    <row r="46" spans="15:63">
      <c r="O46" s="28"/>
      <c r="Q46" s="443"/>
      <c r="R46" s="485"/>
      <c r="S46" s="486"/>
      <c r="T46" s="536" t="s">
        <v>97</v>
      </c>
      <c r="V46" s="1911"/>
      <c r="W46" s="1919"/>
      <c r="X46" s="486"/>
      <c r="Y46" s="1967" t="s">
        <v>229</v>
      </c>
      <c r="Z46" s="535"/>
      <c r="AA46" s="463">
        <v>17398.632848985628</v>
      </c>
      <c r="AB46" s="463">
        <v>17366.10710244915</v>
      </c>
      <c r="AC46" s="463">
        <v>17454.105530058139</v>
      </c>
      <c r="AD46" s="463">
        <v>16289.891984646274</v>
      </c>
      <c r="AE46" s="463">
        <v>18320.105517013202</v>
      </c>
      <c r="AF46" s="463">
        <v>16663.331903588103</v>
      </c>
      <c r="AG46" s="463">
        <v>16994.662652986171</v>
      </c>
      <c r="AH46" s="463">
        <v>12524.144053901802</v>
      </c>
      <c r="AI46" s="463">
        <v>4332.6035560130258</v>
      </c>
      <c r="AJ46" s="463">
        <v>4417.1711334681768</v>
      </c>
      <c r="AK46" s="463">
        <v>4323.2278639674187</v>
      </c>
      <c r="AL46" s="463">
        <v>3753.9335987693125</v>
      </c>
      <c r="AM46" s="463">
        <v>3767.3412994638288</v>
      </c>
      <c r="AN46" s="463">
        <v>3838.4273378793373</v>
      </c>
      <c r="AO46" s="463">
        <v>3607.8703376146213</v>
      </c>
      <c r="AP46" s="463">
        <v>3674.4849367199895</v>
      </c>
      <c r="AQ46" s="463">
        <v>3581.1135017614615</v>
      </c>
      <c r="AR46" s="463">
        <v>3860.6203271771201</v>
      </c>
      <c r="AS46" s="463">
        <v>3675.4792663955914</v>
      </c>
      <c r="AT46" s="463">
        <v>3137.4908325371366</v>
      </c>
      <c r="AU46" s="463">
        <v>3340.0277757801605</v>
      </c>
      <c r="AV46" s="463">
        <v>3562.4363306770265</v>
      </c>
      <c r="AW46" s="463">
        <v>3529.9377165363135</v>
      </c>
      <c r="AX46" s="463">
        <v>3440.5016601988273</v>
      </c>
      <c r="AY46" s="463">
        <v>3196.8822061032142</v>
      </c>
      <c r="AZ46" s="463">
        <v>3115.4904070734542</v>
      </c>
      <c r="BA46" s="495">
        <v>3194.1160520425187</v>
      </c>
      <c r="BB46" s="463">
        <v>3193.1919999336583</v>
      </c>
      <c r="BC46" s="496">
        <v>3103.9747715865833</v>
      </c>
      <c r="BD46" s="464">
        <v>3126.6035031855076</v>
      </c>
      <c r="BE46" s="465">
        <v>2888.3524199508502</v>
      </c>
      <c r="BF46" s="465">
        <v>2942.3271955591408</v>
      </c>
      <c r="BG46" s="464">
        <v>2977.4576867743585</v>
      </c>
      <c r="BH46" s="465">
        <v>2820.3597987551398</v>
      </c>
      <c r="BI46" s="464"/>
      <c r="BJ46" s="468"/>
      <c r="BK46" s="412"/>
    </row>
    <row r="47" spans="15:63">
      <c r="O47" s="28"/>
      <c r="Q47" s="443"/>
      <c r="R47" s="485"/>
      <c r="S47" s="326"/>
      <c r="T47" s="473" t="s">
        <v>98</v>
      </c>
      <c r="V47" s="1911"/>
      <c r="W47" s="1919"/>
      <c r="X47" s="326"/>
      <c r="Y47" s="1968" t="s">
        <v>230</v>
      </c>
      <c r="Z47" s="472"/>
      <c r="AA47" s="497">
        <v>8041.8845836929877</v>
      </c>
      <c r="AB47" s="497">
        <v>7756.500475858601</v>
      </c>
      <c r="AC47" s="497">
        <v>7784.7847451281805</v>
      </c>
      <c r="AD47" s="497">
        <v>7452.5959638504646</v>
      </c>
      <c r="AE47" s="497">
        <v>7614.1630318021744</v>
      </c>
      <c r="AF47" s="497">
        <v>7503.1598628649172</v>
      </c>
      <c r="AG47" s="497">
        <v>7564.5484138952734</v>
      </c>
      <c r="AH47" s="497">
        <v>7741.4538080744478</v>
      </c>
      <c r="AI47" s="497">
        <v>8060.6792849896356</v>
      </c>
      <c r="AJ47" s="497">
        <v>8548.0033409337848</v>
      </c>
      <c r="AK47" s="497">
        <v>8793.6950730020999</v>
      </c>
      <c r="AL47" s="497">
        <v>8762.1131398696925</v>
      </c>
      <c r="AM47" s="497">
        <v>9228.8912109696939</v>
      </c>
      <c r="AN47" s="497">
        <v>9144.5639032162217</v>
      </c>
      <c r="AO47" s="497">
        <v>9107.4730803883322</v>
      </c>
      <c r="AP47" s="497">
        <v>9230.7570576260259</v>
      </c>
      <c r="AQ47" s="497">
        <v>8861.1769053186799</v>
      </c>
      <c r="AR47" s="497">
        <v>9114.8375902405678</v>
      </c>
      <c r="AS47" s="497">
        <v>7350.9615932933511</v>
      </c>
      <c r="AT47" s="497">
        <v>7066.8098254987117</v>
      </c>
      <c r="AU47" s="497">
        <v>6976.7646572121812</v>
      </c>
      <c r="AV47" s="497">
        <v>8294.575547673543</v>
      </c>
      <c r="AW47" s="497">
        <v>8892.4504608891421</v>
      </c>
      <c r="AX47" s="497">
        <v>8627.1598790687895</v>
      </c>
      <c r="AY47" s="497">
        <v>8379.1821076741981</v>
      </c>
      <c r="AZ47" s="497">
        <v>7806.3991269267353</v>
      </c>
      <c r="BA47" s="498">
        <v>7878.3651366930535</v>
      </c>
      <c r="BB47" s="497">
        <v>7492.0802717632387</v>
      </c>
      <c r="BC47" s="499">
        <v>7673.984507644509</v>
      </c>
      <c r="BD47" s="497">
        <v>7035.2231295957545</v>
      </c>
      <c r="BE47" s="498">
        <v>6708.0552763994656</v>
      </c>
      <c r="BF47" s="498">
        <v>7070.9579197279763</v>
      </c>
      <c r="BG47" s="497">
        <v>6736.7116897249871</v>
      </c>
      <c r="BH47" s="498">
        <v>6374.4250696594472</v>
      </c>
      <c r="BI47" s="497"/>
      <c r="BJ47" s="473"/>
      <c r="BK47" s="412"/>
    </row>
    <row r="48" spans="15:63">
      <c r="Q48" s="443"/>
      <c r="R48" s="485"/>
      <c r="S48" s="507" t="s">
        <v>520</v>
      </c>
      <c r="T48" s="991"/>
      <c r="V48" s="1911"/>
      <c r="W48" s="1919"/>
      <c r="X48" s="1994" t="s">
        <v>961</v>
      </c>
      <c r="Y48" s="991"/>
      <c r="Z48" s="472"/>
      <c r="AA48" s="508">
        <v>22919.665247657234</v>
      </c>
      <c r="AB48" s="508">
        <v>22186.657548854393</v>
      </c>
      <c r="AC48" s="508">
        <v>21650.894059812574</v>
      </c>
      <c r="AD48" s="508">
        <v>19952.426390458844</v>
      </c>
      <c r="AE48" s="508">
        <v>21035.31698607271</v>
      </c>
      <c r="AF48" s="508">
        <v>19837.612362788805</v>
      </c>
      <c r="AG48" s="508">
        <v>19817.293850982078</v>
      </c>
      <c r="AH48" s="508">
        <v>19829.762309058642</v>
      </c>
      <c r="AI48" s="508">
        <v>20098.178480295766</v>
      </c>
      <c r="AJ48" s="508">
        <v>20822.813170866491</v>
      </c>
      <c r="AK48" s="508">
        <v>21432.934138825738</v>
      </c>
      <c r="AL48" s="508">
        <v>20903.195980704117</v>
      </c>
      <c r="AM48" s="508">
        <v>21500.627151367971</v>
      </c>
      <c r="AN48" s="508">
        <v>21755.54778277492</v>
      </c>
      <c r="AO48" s="508">
        <v>21372.5131028756</v>
      </c>
      <c r="AP48" s="508">
        <v>21452.174656309766</v>
      </c>
      <c r="AQ48" s="508">
        <v>19769.518075671371</v>
      </c>
      <c r="AR48" s="508">
        <v>20422.805279724853</v>
      </c>
      <c r="AS48" s="508">
        <v>17363.681775971214</v>
      </c>
      <c r="AT48" s="508">
        <v>16286.44501195207</v>
      </c>
      <c r="AU48" s="508">
        <v>16772.921982855427</v>
      </c>
      <c r="AV48" s="508">
        <v>18985.83213340948</v>
      </c>
      <c r="AW48" s="508">
        <v>19962.083171128976</v>
      </c>
      <c r="AX48" s="508">
        <v>20257.512529067812</v>
      </c>
      <c r="AY48" s="508">
        <v>20346.683810814357</v>
      </c>
      <c r="AZ48" s="508">
        <v>18815.496270094303</v>
      </c>
      <c r="BA48" s="509">
        <v>18254.889958499829</v>
      </c>
      <c r="BB48" s="508">
        <v>18266.0680327429</v>
      </c>
      <c r="BC48" s="510">
        <v>17405.097510794119</v>
      </c>
      <c r="BD48" s="508">
        <v>16661.075572153128</v>
      </c>
      <c r="BE48" s="509">
        <v>15564.910092596752</v>
      </c>
      <c r="BF48" s="509">
        <v>15401.678630183009</v>
      </c>
      <c r="BG48" s="508">
        <v>15460.45060346016</v>
      </c>
      <c r="BH48" s="509">
        <v>14684.233662307761</v>
      </c>
      <c r="BI48" s="508"/>
      <c r="BJ48" s="511"/>
      <c r="BK48" s="462"/>
    </row>
    <row r="49" spans="2:63">
      <c r="O49" s="28"/>
      <c r="Q49" s="443"/>
      <c r="R49" s="485"/>
      <c r="S49" s="486"/>
      <c r="T49" s="533" t="s">
        <v>99</v>
      </c>
      <c r="V49" s="1911"/>
      <c r="W49" s="1919"/>
      <c r="X49" s="486"/>
      <c r="Y49" s="1969" t="s">
        <v>231</v>
      </c>
      <c r="Z49" s="532"/>
      <c r="AA49" s="491">
        <v>2890.3006157730897</v>
      </c>
      <c r="AB49" s="491">
        <v>2841.4436314509544</v>
      </c>
      <c r="AC49" s="491">
        <v>2818.1770699303006</v>
      </c>
      <c r="AD49" s="491">
        <v>2664.755511089455</v>
      </c>
      <c r="AE49" s="491">
        <v>2834.941497125154</v>
      </c>
      <c r="AF49" s="491">
        <v>2733.5561526672409</v>
      </c>
      <c r="AG49" s="491">
        <v>2583.9640181806021</v>
      </c>
      <c r="AH49" s="491">
        <v>2414.8232266311879</v>
      </c>
      <c r="AI49" s="491">
        <v>2319.0906919445169</v>
      </c>
      <c r="AJ49" s="491">
        <v>2261.5054791308698</v>
      </c>
      <c r="AK49" s="491">
        <v>2190.7210993954077</v>
      </c>
      <c r="AL49" s="491">
        <v>2187.1572904802219</v>
      </c>
      <c r="AM49" s="491">
        <v>2071.3223634427582</v>
      </c>
      <c r="AN49" s="491">
        <v>2122.7222979150097</v>
      </c>
      <c r="AO49" s="491">
        <v>2094.5086800061317</v>
      </c>
      <c r="AP49" s="491">
        <v>2133.1893198427838</v>
      </c>
      <c r="AQ49" s="491">
        <v>1952.1808465099627</v>
      </c>
      <c r="AR49" s="491">
        <v>2003.0149687204662</v>
      </c>
      <c r="AS49" s="491">
        <v>1652.0275033271687</v>
      </c>
      <c r="AT49" s="491">
        <v>1520.8299589084959</v>
      </c>
      <c r="AU49" s="491">
        <v>1649.7047415636216</v>
      </c>
      <c r="AV49" s="491">
        <v>1580.4348178261359</v>
      </c>
      <c r="AW49" s="491">
        <v>1665.6240816387713</v>
      </c>
      <c r="AX49" s="491">
        <v>1755.242068422775</v>
      </c>
      <c r="AY49" s="491">
        <v>1906.5215099250058</v>
      </c>
      <c r="AZ49" s="491">
        <v>1669.3040909002716</v>
      </c>
      <c r="BA49" s="492">
        <v>1814.5213681118121</v>
      </c>
      <c r="BB49" s="491">
        <v>1893.3486791258329</v>
      </c>
      <c r="BC49" s="493">
        <v>2111.6511818881572</v>
      </c>
      <c r="BD49" s="457">
        <v>1941.4706106320764</v>
      </c>
      <c r="BE49" s="458">
        <v>1625.1871565920692</v>
      </c>
      <c r="BF49" s="458">
        <v>1874.6911668577416</v>
      </c>
      <c r="BG49" s="457">
        <v>1558.4035025791541</v>
      </c>
      <c r="BH49" s="458">
        <v>1495.7064558192228</v>
      </c>
      <c r="BI49" s="457"/>
      <c r="BJ49" s="461"/>
      <c r="BK49" s="412"/>
    </row>
    <row r="50" spans="2:63">
      <c r="O50" s="28"/>
      <c r="Q50" s="443"/>
      <c r="R50" s="485"/>
      <c r="S50" s="486"/>
      <c r="T50" s="468" t="s">
        <v>100</v>
      </c>
      <c r="V50" s="1911"/>
      <c r="W50" s="1919"/>
      <c r="X50" s="486"/>
      <c r="Y50" s="1967" t="s">
        <v>232</v>
      </c>
      <c r="Z50" s="467"/>
      <c r="AA50" s="464">
        <v>923.07674894433126</v>
      </c>
      <c r="AB50" s="464">
        <v>895.054899787978</v>
      </c>
      <c r="AC50" s="464">
        <v>887.99077792696721</v>
      </c>
      <c r="AD50" s="464">
        <v>830.22144579997598</v>
      </c>
      <c r="AE50" s="464">
        <v>877.55115902138732</v>
      </c>
      <c r="AF50" s="464">
        <v>839.0658057426989</v>
      </c>
      <c r="AG50" s="464">
        <v>800.21081207989357</v>
      </c>
      <c r="AH50" s="464">
        <v>759.23084248604005</v>
      </c>
      <c r="AI50" s="464">
        <v>735.26324767350479</v>
      </c>
      <c r="AJ50" s="464">
        <v>733.78355794561935</v>
      </c>
      <c r="AK50" s="464">
        <v>721.61968368414136</v>
      </c>
      <c r="AL50" s="464">
        <v>716.93047235720917</v>
      </c>
      <c r="AM50" s="464">
        <v>764.40726137620561</v>
      </c>
      <c r="AN50" s="464">
        <v>785.97160048817727</v>
      </c>
      <c r="AO50" s="464">
        <v>785.71173137782603</v>
      </c>
      <c r="AP50" s="464">
        <v>809.85228530117354</v>
      </c>
      <c r="AQ50" s="464">
        <v>771.66133255409511</v>
      </c>
      <c r="AR50" s="464">
        <v>807.79983198749176</v>
      </c>
      <c r="AS50" s="464">
        <v>705.7684122869224</v>
      </c>
      <c r="AT50" s="464">
        <v>661.83025114775558</v>
      </c>
      <c r="AU50" s="464">
        <v>652.07582369834847</v>
      </c>
      <c r="AV50" s="464">
        <v>720.66375970027707</v>
      </c>
      <c r="AW50" s="464">
        <v>783.78819825509345</v>
      </c>
      <c r="AX50" s="464">
        <v>733.12865728542124</v>
      </c>
      <c r="AY50" s="464">
        <v>707.38042508859587</v>
      </c>
      <c r="AZ50" s="464">
        <v>729.23544967208056</v>
      </c>
      <c r="BA50" s="465">
        <v>595.33614197139036</v>
      </c>
      <c r="BB50" s="464">
        <v>571.7707719277164</v>
      </c>
      <c r="BC50" s="466">
        <v>562.79783008641402</v>
      </c>
      <c r="BD50" s="464">
        <v>550.03595987767994</v>
      </c>
      <c r="BE50" s="465">
        <v>478.69811998462103</v>
      </c>
      <c r="BF50" s="465">
        <v>528.59943944471138</v>
      </c>
      <c r="BG50" s="464">
        <v>459.1368057453214</v>
      </c>
      <c r="BH50" s="465">
        <v>433.19797168273851</v>
      </c>
      <c r="BI50" s="464"/>
      <c r="BJ50" s="468"/>
      <c r="BK50" s="412"/>
    </row>
    <row r="51" spans="2:63">
      <c r="O51" s="28"/>
      <c r="Q51" s="443"/>
      <c r="R51" s="485"/>
      <c r="S51" s="486"/>
      <c r="T51" s="515" t="s">
        <v>101</v>
      </c>
      <c r="V51" s="1911"/>
      <c r="W51" s="1919"/>
      <c r="X51" s="486"/>
      <c r="Y51" s="660" t="s">
        <v>380</v>
      </c>
      <c r="Z51" s="514"/>
      <c r="AA51" s="24">
        <v>4217.2624467733513</v>
      </c>
      <c r="AB51" s="24">
        <v>4044.4622735007902</v>
      </c>
      <c r="AC51" s="24">
        <v>3938.3766035477793</v>
      </c>
      <c r="AD51" s="24">
        <v>3600.5353869112414</v>
      </c>
      <c r="AE51" s="24">
        <v>3769.8569630700263</v>
      </c>
      <c r="AF51" s="24">
        <v>3520.1111012994588</v>
      </c>
      <c r="AG51" s="24">
        <v>3525.8450312035748</v>
      </c>
      <c r="AH51" s="24">
        <v>3525.3876475685711</v>
      </c>
      <c r="AI51" s="24">
        <v>3595.7458169868337</v>
      </c>
      <c r="AJ51" s="24">
        <v>3769.4697462022446</v>
      </c>
      <c r="AK51" s="24">
        <v>3913.0879806517232</v>
      </c>
      <c r="AL51" s="24">
        <v>3740.0939601013079</v>
      </c>
      <c r="AM51" s="24">
        <v>3870.8014664164557</v>
      </c>
      <c r="AN51" s="24">
        <v>3865.220438593401</v>
      </c>
      <c r="AO51" s="24">
        <v>3752.4271117668281</v>
      </c>
      <c r="AP51" s="24">
        <v>3752.4816078133185</v>
      </c>
      <c r="AQ51" s="24">
        <v>3483.659163764431</v>
      </c>
      <c r="AR51" s="24">
        <v>3558.1820487247364</v>
      </c>
      <c r="AS51" s="24">
        <v>3046.7768797945882</v>
      </c>
      <c r="AT51" s="24">
        <v>2827.0025856329021</v>
      </c>
      <c r="AU51" s="24">
        <v>2999.5245199029346</v>
      </c>
      <c r="AV51" s="24">
        <v>3354.2201453816356</v>
      </c>
      <c r="AW51" s="24">
        <v>3682.9437584018201</v>
      </c>
      <c r="AX51" s="24">
        <v>3646.7094815478054</v>
      </c>
      <c r="AY51" s="24">
        <v>3710.7535857846742</v>
      </c>
      <c r="AZ51" s="24">
        <v>3181.3995031373802</v>
      </c>
      <c r="BA51" s="25">
        <v>3090.732829892158</v>
      </c>
      <c r="BB51" s="24">
        <v>3100.6366432806253</v>
      </c>
      <c r="BC51" s="513">
        <v>3134.3031674097338</v>
      </c>
      <c r="BD51" s="24">
        <v>2663.5683464325289</v>
      </c>
      <c r="BE51" s="25">
        <v>2680.1515143465917</v>
      </c>
      <c r="BF51" s="25">
        <v>2499.0765290867757</v>
      </c>
      <c r="BG51" s="24">
        <v>2959.3295706792183</v>
      </c>
      <c r="BH51" s="25">
        <v>2795.1057603575232</v>
      </c>
      <c r="BI51" s="24"/>
      <c r="BJ51" s="515"/>
      <c r="BK51" s="412"/>
    </row>
    <row r="52" spans="2:63">
      <c r="O52" s="28"/>
      <c r="Q52" s="443"/>
      <c r="R52" s="485"/>
      <c r="S52" s="486"/>
      <c r="T52" s="468" t="s">
        <v>102</v>
      </c>
      <c r="V52" s="1911"/>
      <c r="W52" s="1919"/>
      <c r="X52" s="486"/>
      <c r="Y52" s="1966" t="s">
        <v>851</v>
      </c>
      <c r="Z52" s="467"/>
      <c r="AA52" s="464">
        <v>9515.3245742784966</v>
      </c>
      <c r="AB52" s="464">
        <v>9218.0892730376672</v>
      </c>
      <c r="AC52" s="464">
        <v>9019.2186046972456</v>
      </c>
      <c r="AD52" s="464">
        <v>8232.0135158656703</v>
      </c>
      <c r="AE52" s="464">
        <v>8805.5280981052565</v>
      </c>
      <c r="AF52" s="464">
        <v>8272.6720562165792</v>
      </c>
      <c r="AG52" s="464">
        <v>8407.0456103091637</v>
      </c>
      <c r="AH52" s="464">
        <v>8622.5543070661188</v>
      </c>
      <c r="AI52" s="464">
        <v>8887.6954782789053</v>
      </c>
      <c r="AJ52" s="464">
        <v>9336.5729186039389</v>
      </c>
      <c r="AK52" s="464">
        <v>9710.8616314409592</v>
      </c>
      <c r="AL52" s="464">
        <v>9445.4606578402017</v>
      </c>
      <c r="AM52" s="464">
        <v>9870.3637321735714</v>
      </c>
      <c r="AN52" s="464">
        <v>9995.0640200757443</v>
      </c>
      <c r="AO52" s="464">
        <v>9763.9435272576502</v>
      </c>
      <c r="AP52" s="464">
        <v>9711.2593593523998</v>
      </c>
      <c r="AQ52" s="464">
        <v>8989.987444705901</v>
      </c>
      <c r="AR52" s="464">
        <v>9319.8394531125923</v>
      </c>
      <c r="AS52" s="464">
        <v>7810.2239704031517</v>
      </c>
      <c r="AT52" s="464">
        <v>7759.1351029614689</v>
      </c>
      <c r="AU52" s="464">
        <v>7932.7943096272047</v>
      </c>
      <c r="AV52" s="464">
        <v>9195.2731186668025</v>
      </c>
      <c r="AW52" s="464">
        <v>9311.2862115180887</v>
      </c>
      <c r="AX52" s="464">
        <v>9634.857605899293</v>
      </c>
      <c r="AY52" s="464">
        <v>9997.6668623217465</v>
      </c>
      <c r="AZ52" s="464">
        <v>8890.3797735178723</v>
      </c>
      <c r="BA52" s="465">
        <v>9233.8868757471846</v>
      </c>
      <c r="BB52" s="464">
        <v>8636.7931581770936</v>
      </c>
      <c r="BC52" s="466">
        <v>8192.4907922855073</v>
      </c>
      <c r="BD52" s="464">
        <v>7963.750534666875</v>
      </c>
      <c r="BE52" s="465">
        <v>7921.0735449967451</v>
      </c>
      <c r="BF52" s="465">
        <v>7173.5388392599334</v>
      </c>
      <c r="BG52" s="464">
        <v>6946.7576146802603</v>
      </c>
      <c r="BH52" s="465">
        <v>6561.7257069089865</v>
      </c>
      <c r="BI52" s="464"/>
      <c r="BJ52" s="468"/>
      <c r="BK52" s="412"/>
    </row>
    <row r="53" spans="2:63">
      <c r="O53" s="28"/>
      <c r="Q53" s="443"/>
      <c r="R53" s="485"/>
      <c r="S53" s="486"/>
      <c r="T53" s="468" t="s">
        <v>103</v>
      </c>
      <c r="V53" s="1911"/>
      <c r="W53" s="1919"/>
      <c r="X53" s="486"/>
      <c r="Y53" s="1967" t="s">
        <v>233</v>
      </c>
      <c r="Z53" s="467"/>
      <c r="AA53" s="464">
        <v>3553.1020713407092</v>
      </c>
      <c r="AB53" s="464">
        <v>3415.9947293416985</v>
      </c>
      <c r="AC53" s="464">
        <v>3255.7903851897922</v>
      </c>
      <c r="AD53" s="464">
        <v>3012.8835395924552</v>
      </c>
      <c r="AE53" s="464">
        <v>3053.3333847626036</v>
      </c>
      <c r="AF53" s="464">
        <v>2860.096057309599</v>
      </c>
      <c r="AG53" s="464">
        <v>2880.3443064877706</v>
      </c>
      <c r="AH53" s="464">
        <v>2898.4373931536757</v>
      </c>
      <c r="AI53" s="464">
        <v>2922.2904258739986</v>
      </c>
      <c r="AJ53" s="464">
        <v>2997.9881881292704</v>
      </c>
      <c r="AK53" s="464">
        <v>3107.9620968319705</v>
      </c>
      <c r="AL53" s="464">
        <v>3089.4082164034785</v>
      </c>
      <c r="AM53" s="464">
        <v>3143.2125355806129</v>
      </c>
      <c r="AN53" s="464">
        <v>3186.7780700068315</v>
      </c>
      <c r="AO53" s="464">
        <v>3230.243891102109</v>
      </c>
      <c r="AP53" s="464">
        <v>3285.6205099161398</v>
      </c>
      <c r="AQ53" s="464">
        <v>2988.487119526319</v>
      </c>
      <c r="AR53" s="464">
        <v>3108.0738567149328</v>
      </c>
      <c r="AS53" s="464">
        <v>2828.2319014546192</v>
      </c>
      <c r="AT53" s="464">
        <v>2194.4827448492706</v>
      </c>
      <c r="AU53" s="464">
        <v>2254.7096481922399</v>
      </c>
      <c r="AV53" s="464">
        <v>2562.9865274904282</v>
      </c>
      <c r="AW53" s="464">
        <v>2807.0368541834951</v>
      </c>
      <c r="AX53" s="464">
        <v>2643.7670173190154</v>
      </c>
      <c r="AY53" s="464">
        <v>2557.9357346576467</v>
      </c>
      <c r="AZ53" s="464">
        <v>2622.9325759799876</v>
      </c>
      <c r="BA53" s="465">
        <v>2221.7939064419061</v>
      </c>
      <c r="BB53" s="464">
        <v>2804.201801353091</v>
      </c>
      <c r="BC53" s="466">
        <v>2212.0974673948313</v>
      </c>
      <c r="BD53" s="464">
        <v>2368.1940314712815</v>
      </c>
      <c r="BE53" s="465">
        <v>1698.6745059080138</v>
      </c>
      <c r="BF53" s="465">
        <v>2041.2450864669404</v>
      </c>
      <c r="BG53" s="464">
        <v>2357.0698906931439</v>
      </c>
      <c r="BH53" s="465">
        <v>2277.0620686945431</v>
      </c>
      <c r="BI53" s="464"/>
      <c r="BJ53" s="468"/>
      <c r="BK53" s="412"/>
    </row>
    <row r="54" spans="2:63">
      <c r="O54" s="28"/>
      <c r="Q54" s="443"/>
      <c r="R54" s="485"/>
      <c r="S54" s="486"/>
      <c r="T54" s="468" t="s">
        <v>104</v>
      </c>
      <c r="V54" s="1911"/>
      <c r="W54" s="1919"/>
      <c r="X54" s="486"/>
      <c r="Y54" s="1967" t="s">
        <v>234</v>
      </c>
      <c r="Z54" s="467"/>
      <c r="AA54" s="464">
        <v>408.63131507181623</v>
      </c>
      <c r="AB54" s="464">
        <v>385.86954405675391</v>
      </c>
      <c r="AC54" s="464">
        <v>367.22857294692091</v>
      </c>
      <c r="AD54" s="464">
        <v>329.06382089237945</v>
      </c>
      <c r="AE54" s="464">
        <v>334.10928288097512</v>
      </c>
      <c r="AF54" s="464">
        <v>305.18096991564562</v>
      </c>
      <c r="AG54" s="464">
        <v>291.62355851918142</v>
      </c>
      <c r="AH54" s="464">
        <v>275.0227765760722</v>
      </c>
      <c r="AI54" s="464">
        <v>266.14963619543727</v>
      </c>
      <c r="AJ54" s="464">
        <v>266.07048458262233</v>
      </c>
      <c r="AK54" s="464">
        <v>263.39324794944446</v>
      </c>
      <c r="AL54" s="464">
        <v>244.67229747344811</v>
      </c>
      <c r="AM54" s="464">
        <v>242.42661905858589</v>
      </c>
      <c r="AN54" s="464">
        <v>234.42399482553648</v>
      </c>
      <c r="AO54" s="464">
        <v>217.01950339376702</v>
      </c>
      <c r="AP54" s="464">
        <v>206.85244577405629</v>
      </c>
      <c r="AQ54" s="464">
        <v>180.80960784729086</v>
      </c>
      <c r="AR54" s="464">
        <v>175.26592372298475</v>
      </c>
      <c r="AS54" s="464">
        <v>127.51737541641168</v>
      </c>
      <c r="AT54" s="464">
        <v>134.08492163040458</v>
      </c>
      <c r="AU54" s="464">
        <v>113.41070875328191</v>
      </c>
      <c r="AV54" s="464">
        <v>116.23221618931893</v>
      </c>
      <c r="AW54" s="464">
        <v>118.24530000302636</v>
      </c>
      <c r="AX54" s="464">
        <v>103.56054687615364</v>
      </c>
      <c r="AY54" s="516">
        <v>97.52450705049587</v>
      </c>
      <c r="AZ54" s="516">
        <v>94.722098205315547</v>
      </c>
      <c r="BA54" s="517">
        <v>94.027726605452273</v>
      </c>
      <c r="BB54" s="516">
        <v>79.136593042508281</v>
      </c>
      <c r="BC54" s="518">
        <v>75.713240390735976</v>
      </c>
      <c r="BD54" s="516">
        <v>65.852703036300525</v>
      </c>
      <c r="BE54" s="517">
        <v>65.105422043285827</v>
      </c>
      <c r="BF54" s="517">
        <v>62.735430294220969</v>
      </c>
      <c r="BG54" s="516">
        <v>67.240998197444213</v>
      </c>
      <c r="BH54" s="517">
        <v>64.027471543080253</v>
      </c>
      <c r="BI54" s="464"/>
      <c r="BJ54" s="468"/>
      <c r="BK54" s="412"/>
    </row>
    <row r="55" spans="2:63">
      <c r="O55" s="28"/>
      <c r="Q55" s="443"/>
      <c r="R55" s="485"/>
      <c r="S55" s="326"/>
      <c r="T55" s="523" t="s">
        <v>105</v>
      </c>
      <c r="V55" s="1911"/>
      <c r="W55" s="1919"/>
      <c r="X55" s="326"/>
      <c r="Y55" s="1968" t="s">
        <v>235</v>
      </c>
      <c r="Z55" s="522"/>
      <c r="AA55" s="519">
        <v>1411.9674754754383</v>
      </c>
      <c r="AB55" s="519">
        <v>1385.7431976785524</v>
      </c>
      <c r="AC55" s="519">
        <v>1364.1120455735677</v>
      </c>
      <c r="AD55" s="519">
        <v>1282.9531703076682</v>
      </c>
      <c r="AE55" s="519">
        <v>1359.9966011073079</v>
      </c>
      <c r="AF55" s="519">
        <v>1306.930219637582</v>
      </c>
      <c r="AG55" s="519">
        <v>1328.2605142018911</v>
      </c>
      <c r="AH55" s="519">
        <v>1334.3061155769769</v>
      </c>
      <c r="AI55" s="519">
        <v>1371.9431833425738</v>
      </c>
      <c r="AJ55" s="519">
        <v>1457.4227962719253</v>
      </c>
      <c r="AK55" s="519">
        <v>1525.288398872093</v>
      </c>
      <c r="AL55" s="519">
        <v>1479.4730860482473</v>
      </c>
      <c r="AM55" s="519">
        <v>1538.0931733197838</v>
      </c>
      <c r="AN55" s="519">
        <v>1565.3673608702204</v>
      </c>
      <c r="AO55" s="519">
        <v>1528.6586579712912</v>
      </c>
      <c r="AP55" s="519">
        <v>1552.9191283098962</v>
      </c>
      <c r="AQ55" s="519">
        <v>1402.7325607633688</v>
      </c>
      <c r="AR55" s="519">
        <v>1450.6291967416491</v>
      </c>
      <c r="AS55" s="519">
        <v>1193.135733288351</v>
      </c>
      <c r="AT55" s="519">
        <v>1189.0794468217728</v>
      </c>
      <c r="AU55" s="519">
        <v>1170.7022311177968</v>
      </c>
      <c r="AV55" s="519">
        <v>1456.0215481548805</v>
      </c>
      <c r="AW55" s="519">
        <v>1593.1587671286813</v>
      </c>
      <c r="AX55" s="519">
        <v>1740.2471517173483</v>
      </c>
      <c r="AY55" s="519">
        <v>1368.9011859861946</v>
      </c>
      <c r="AZ55" s="519">
        <v>1627.5227786813944</v>
      </c>
      <c r="BA55" s="520">
        <v>1204.5911097299243</v>
      </c>
      <c r="BB55" s="519">
        <v>1180.180385836034</v>
      </c>
      <c r="BC55" s="521">
        <v>1116.0438313387438</v>
      </c>
      <c r="BD55" s="519">
        <v>1108.203386036384</v>
      </c>
      <c r="BE55" s="520">
        <v>1096.0198287254266</v>
      </c>
      <c r="BF55" s="520">
        <v>1221.7921387726867</v>
      </c>
      <c r="BG55" s="519">
        <v>1112.5122208856178</v>
      </c>
      <c r="BH55" s="520">
        <v>1057.4082273016684</v>
      </c>
      <c r="BI55" s="519"/>
      <c r="BJ55" s="523"/>
      <c r="BK55" s="412"/>
    </row>
    <row r="56" spans="2:63" ht="14.25" customHeight="1">
      <c r="Q56" s="443"/>
      <c r="R56" s="524" t="s">
        <v>650</v>
      </c>
      <c r="S56" s="525"/>
      <c r="T56" s="994"/>
      <c r="V56" s="1911"/>
      <c r="W56" s="524" t="s">
        <v>646</v>
      </c>
      <c r="X56" s="525"/>
      <c r="Y56" s="955"/>
      <c r="Z56" s="1016"/>
      <c r="AA56" s="526">
        <v>131282.29888875931</v>
      </c>
      <c r="AB56" s="526">
        <v>135219.55340734002</v>
      </c>
      <c r="AC56" s="526">
        <v>139888.08116502798</v>
      </c>
      <c r="AD56" s="526">
        <v>144007.59843525436</v>
      </c>
      <c r="AE56" s="526">
        <v>158726.86286408594</v>
      </c>
      <c r="AF56" s="526">
        <v>163746.63195780414</v>
      </c>
      <c r="AG56" s="526">
        <v>161686.44305927688</v>
      </c>
      <c r="AH56" s="526">
        <v>166217.73955071581</v>
      </c>
      <c r="AI56" s="526">
        <v>173657.31222188304</v>
      </c>
      <c r="AJ56" s="526">
        <v>183973.39345004814</v>
      </c>
      <c r="AK56" s="526">
        <v>190413.38206237866</v>
      </c>
      <c r="AL56" s="526">
        <v>190366.27899138562</v>
      </c>
      <c r="AM56" s="526">
        <v>200623.41587357069</v>
      </c>
      <c r="AN56" s="526">
        <v>207470.75716642881</v>
      </c>
      <c r="AO56" s="526">
        <v>213557.02370602285</v>
      </c>
      <c r="AP56" s="526">
        <v>221800.27420077036</v>
      </c>
      <c r="AQ56" s="526">
        <v>218349.35806613468</v>
      </c>
      <c r="AR56" s="526">
        <v>227392.17007018428</v>
      </c>
      <c r="AS56" s="526">
        <v>220862.40268039636</v>
      </c>
      <c r="AT56" s="526">
        <v>196274.92547848445</v>
      </c>
      <c r="AU56" s="526">
        <v>200109.73107978224</v>
      </c>
      <c r="AV56" s="526">
        <v>224841.7206883599</v>
      </c>
      <c r="AW56" s="526">
        <v>228597.37375374045</v>
      </c>
      <c r="AX56" s="526">
        <v>234784.22261849727</v>
      </c>
      <c r="AY56" s="526">
        <v>225148.40130981314</v>
      </c>
      <c r="AZ56" s="526">
        <v>216807.65284713663</v>
      </c>
      <c r="BA56" s="527">
        <v>211662.57179682644</v>
      </c>
      <c r="BB56" s="526">
        <v>206830.17158618823</v>
      </c>
      <c r="BC56" s="527">
        <v>199700.77863752854</v>
      </c>
      <c r="BD56" s="526">
        <v>190270.81654063601</v>
      </c>
      <c r="BE56" s="528">
        <v>180211.62114857152</v>
      </c>
      <c r="BF56" s="528">
        <v>185697.71692825868</v>
      </c>
      <c r="BG56" s="526">
        <v>176063.07556936733</v>
      </c>
      <c r="BH56" s="528">
        <v>165144.91480606518</v>
      </c>
      <c r="BI56" s="526"/>
      <c r="BJ56" s="530"/>
      <c r="BK56" s="451"/>
    </row>
    <row r="57" spans="2:63" ht="27" customHeight="1">
      <c r="B57" s="28"/>
      <c r="C57" s="28"/>
      <c r="D57" s="28"/>
      <c r="E57" s="28"/>
      <c r="F57" s="28"/>
      <c r="G57" s="28"/>
      <c r="H57" s="28"/>
      <c r="I57" s="28"/>
      <c r="J57" s="28"/>
      <c r="K57" s="28"/>
      <c r="L57" s="28"/>
      <c r="M57" s="28"/>
      <c r="N57" s="28"/>
      <c r="O57" s="28"/>
      <c r="P57" s="28"/>
      <c r="Q57" s="443"/>
      <c r="R57" s="531"/>
      <c r="S57" s="2298" t="s">
        <v>521</v>
      </c>
      <c r="T57" s="2301"/>
      <c r="V57" s="1911"/>
      <c r="W57" s="531"/>
      <c r="X57" s="2298" t="s">
        <v>387</v>
      </c>
      <c r="Y57" s="2299"/>
      <c r="Z57" s="535"/>
      <c r="AA57" s="487">
        <v>10769.985774531542</v>
      </c>
      <c r="AB57" s="487">
        <v>12480.673904144942</v>
      </c>
      <c r="AC57" s="487">
        <v>14355.528853710181</v>
      </c>
      <c r="AD57" s="487">
        <v>15474.266915040247</v>
      </c>
      <c r="AE57" s="487">
        <v>18739.012009739676</v>
      </c>
      <c r="AF57" s="487">
        <v>20021.301486808428</v>
      </c>
      <c r="AG57" s="487">
        <v>19008.45607986988</v>
      </c>
      <c r="AH57" s="487">
        <v>17889.365841575753</v>
      </c>
      <c r="AI57" s="487">
        <v>17166.406910813541</v>
      </c>
      <c r="AJ57" s="487">
        <v>16781.411639829039</v>
      </c>
      <c r="AK57" s="487">
        <v>16377.653832231783</v>
      </c>
      <c r="AL57" s="487">
        <v>15913.005892521847</v>
      </c>
      <c r="AM57" s="487">
        <v>16592.50908747752</v>
      </c>
      <c r="AN57" s="487">
        <v>17014.032916921642</v>
      </c>
      <c r="AO57" s="487">
        <v>16819.608612588363</v>
      </c>
      <c r="AP57" s="487">
        <v>17121.908348436787</v>
      </c>
      <c r="AQ57" s="487">
        <v>16797.06213088943</v>
      </c>
      <c r="AR57" s="487">
        <v>18123.392770072522</v>
      </c>
      <c r="AS57" s="487">
        <v>23045.462215371979</v>
      </c>
      <c r="AT57" s="487">
        <v>22177.993580586128</v>
      </c>
      <c r="AU57" s="487">
        <v>22887.555470533331</v>
      </c>
      <c r="AV57" s="487">
        <v>28232.551781555921</v>
      </c>
      <c r="AW57" s="487">
        <v>30207.397737024301</v>
      </c>
      <c r="AX57" s="487">
        <v>28291.050537848132</v>
      </c>
      <c r="AY57" s="487">
        <v>29956.906217678399</v>
      </c>
      <c r="AZ57" s="487">
        <v>27282.597456785592</v>
      </c>
      <c r="BA57" s="488">
        <v>24331.962473577805</v>
      </c>
      <c r="BB57" s="487">
        <v>24484.798187653152</v>
      </c>
      <c r="BC57" s="489">
        <v>24115.55038352772</v>
      </c>
      <c r="BD57" s="487">
        <v>22682.244598517645</v>
      </c>
      <c r="BE57" s="488">
        <v>24665.253250478472</v>
      </c>
      <c r="BF57" s="488">
        <v>19889.491147859619</v>
      </c>
      <c r="BG57" s="487">
        <v>23252.26958365714</v>
      </c>
      <c r="BH57" s="488">
        <v>21697.764366184965</v>
      </c>
      <c r="BI57" s="487"/>
      <c r="BJ57" s="500"/>
      <c r="BK57" s="462"/>
    </row>
    <row r="58" spans="2:63">
      <c r="B58" s="28"/>
      <c r="C58" s="28"/>
      <c r="D58" s="28"/>
      <c r="E58" s="28"/>
      <c r="F58" s="28"/>
      <c r="G58" s="28"/>
      <c r="H58" s="28"/>
      <c r="I58" s="28"/>
      <c r="J58" s="28"/>
      <c r="K58" s="28"/>
      <c r="L58" s="28"/>
      <c r="M58" s="28"/>
      <c r="N58" s="28"/>
      <c r="O58" s="28"/>
      <c r="P58" s="28"/>
      <c r="Q58" s="443"/>
      <c r="R58" s="531"/>
      <c r="S58" s="1181"/>
      <c r="T58" s="461" t="s">
        <v>816</v>
      </c>
      <c r="V58" s="1911"/>
      <c r="W58" s="531"/>
      <c r="X58" s="1181"/>
      <c r="Y58" s="976" t="s">
        <v>669</v>
      </c>
      <c r="Z58" s="532"/>
      <c r="AA58" s="653">
        <v>2422.4096699421139</v>
      </c>
      <c r="AB58" s="653">
        <v>2562.6141287438199</v>
      </c>
      <c r="AC58" s="653">
        <v>2629.6258930393219</v>
      </c>
      <c r="AD58" s="653">
        <v>2740.0210120040747</v>
      </c>
      <c r="AE58" s="653">
        <v>2999.7231579986415</v>
      </c>
      <c r="AF58" s="653">
        <v>3186.0064244873547</v>
      </c>
      <c r="AG58" s="653">
        <v>2891.0474129829354</v>
      </c>
      <c r="AH58" s="653">
        <v>2631.4902249061479</v>
      </c>
      <c r="AI58" s="653">
        <v>2457.1382687275209</v>
      </c>
      <c r="AJ58" s="653">
        <v>2105.6799374592679</v>
      </c>
      <c r="AK58" s="653">
        <v>1839.8283187186294</v>
      </c>
      <c r="AL58" s="653">
        <v>1793.6433259731552</v>
      </c>
      <c r="AM58" s="653">
        <v>1768.9441956335086</v>
      </c>
      <c r="AN58" s="653">
        <v>1729.6289662390236</v>
      </c>
      <c r="AO58" s="653">
        <v>1718.8693601772975</v>
      </c>
      <c r="AP58" s="653">
        <v>1641.9673289911818</v>
      </c>
      <c r="AQ58" s="653">
        <v>1551.888239030455</v>
      </c>
      <c r="AR58" s="653">
        <v>1313.0207770906541</v>
      </c>
      <c r="AS58" s="653">
        <v>2660.5276697227009</v>
      </c>
      <c r="AT58" s="653">
        <v>1699.0234002861605</v>
      </c>
      <c r="AU58" s="653">
        <v>2206.1145233787133</v>
      </c>
      <c r="AV58" s="653">
        <v>5006.2340554911607</v>
      </c>
      <c r="AW58" s="653">
        <v>3668.9372688923036</v>
      </c>
      <c r="AX58" s="653">
        <v>2889.6836956102866</v>
      </c>
      <c r="AY58" s="653">
        <v>6016.8917007521513</v>
      </c>
      <c r="AZ58" s="653">
        <v>3685.5786172257572</v>
      </c>
      <c r="BA58" s="653">
        <v>1845.2121660784308</v>
      </c>
      <c r="BB58" s="653">
        <v>1805.5167056301893</v>
      </c>
      <c r="BC58" s="653">
        <v>1853.4029019394945</v>
      </c>
      <c r="BD58" s="653">
        <v>1407.7619208291328</v>
      </c>
      <c r="BE58" s="653">
        <v>3749.7953701528322</v>
      </c>
      <c r="BF58" s="653">
        <v>1299.2781673965874</v>
      </c>
      <c r="BG58" s="653">
        <v>1055.0928455812839</v>
      </c>
      <c r="BH58" s="653">
        <v>789.59337672559889</v>
      </c>
      <c r="BI58" s="653"/>
      <c r="BJ58" s="653"/>
      <c r="BK58" s="462"/>
    </row>
    <row r="59" spans="2:63">
      <c r="O59" s="28"/>
      <c r="Q59" s="443"/>
      <c r="R59" s="531"/>
      <c r="S59" s="486"/>
      <c r="T59" s="468" t="s">
        <v>817</v>
      </c>
      <c r="V59" s="1911"/>
      <c r="W59" s="531"/>
      <c r="X59" s="486"/>
      <c r="Y59" s="977" t="s">
        <v>671</v>
      </c>
      <c r="Z59" s="532"/>
      <c r="AA59" s="464">
        <v>2642.6722466181982</v>
      </c>
      <c r="AB59" s="464">
        <v>3374.1767817292671</v>
      </c>
      <c r="AC59" s="464">
        <v>4141.4370212741396</v>
      </c>
      <c r="AD59" s="464">
        <v>4560.8042873388858</v>
      </c>
      <c r="AE59" s="464">
        <v>5867.2389693745909</v>
      </c>
      <c r="AF59" s="464">
        <v>6326.6958154521262</v>
      </c>
      <c r="AG59" s="464">
        <v>5957.6694953397937</v>
      </c>
      <c r="AH59" s="464">
        <v>5508.6048722364367</v>
      </c>
      <c r="AI59" s="464">
        <v>5194.7999727359438</v>
      </c>
      <c r="AJ59" s="464">
        <v>5092.0143768080616</v>
      </c>
      <c r="AK59" s="464">
        <v>4971.0389547894783</v>
      </c>
      <c r="AL59" s="464">
        <v>4763.4944762745854</v>
      </c>
      <c r="AM59" s="464">
        <v>4988.6272982556893</v>
      </c>
      <c r="AN59" s="464">
        <v>5155.5626179238343</v>
      </c>
      <c r="AO59" s="464">
        <v>5029.2802788132476</v>
      </c>
      <c r="AP59" s="464">
        <v>5151.9494691707669</v>
      </c>
      <c r="AQ59" s="464">
        <v>5036.1759197445108</v>
      </c>
      <c r="AR59" s="464">
        <v>5599.1200144875211</v>
      </c>
      <c r="AS59" s="464">
        <v>7468.9845539011003</v>
      </c>
      <c r="AT59" s="464">
        <v>7769.7920330274183</v>
      </c>
      <c r="AU59" s="464">
        <v>7826.5131315329509</v>
      </c>
      <c r="AV59" s="464">
        <v>8490.804767371872</v>
      </c>
      <c r="AW59" s="464">
        <v>10934.929867182362</v>
      </c>
      <c r="AX59" s="464">
        <v>9369.4662600115207</v>
      </c>
      <c r="AY59" s="464">
        <v>9308.5958292116247</v>
      </c>
      <c r="AZ59" s="464">
        <v>8265.0511568453239</v>
      </c>
      <c r="BA59" s="464">
        <v>7847.5063658832196</v>
      </c>
      <c r="BB59" s="464">
        <v>8046.6394882401728</v>
      </c>
      <c r="BC59" s="464">
        <v>8324.405722833686</v>
      </c>
      <c r="BD59" s="464">
        <v>7612.8411745358917</v>
      </c>
      <c r="BE59" s="464">
        <v>6894.3437842130934</v>
      </c>
      <c r="BF59" s="464">
        <v>6344.1451978075393</v>
      </c>
      <c r="BG59" s="464">
        <v>7540.4090282834904</v>
      </c>
      <c r="BH59" s="464">
        <v>7095.9324090253112</v>
      </c>
      <c r="BI59" s="464"/>
      <c r="BJ59" s="464"/>
      <c r="BK59" s="534"/>
    </row>
    <row r="60" spans="2:63">
      <c r="O60" s="28"/>
      <c r="Q60" s="443"/>
      <c r="R60" s="531"/>
      <c r="S60" s="486"/>
      <c r="T60" s="995" t="s">
        <v>106</v>
      </c>
      <c r="V60" s="1911"/>
      <c r="W60" s="531"/>
      <c r="X60" s="502"/>
      <c r="Y60" s="1924" t="s">
        <v>236</v>
      </c>
      <c r="Z60" s="535"/>
      <c r="AA60" s="463">
        <v>1452.8804290210132</v>
      </c>
      <c r="AB60" s="463">
        <v>1788.6605257553233</v>
      </c>
      <c r="AC60" s="463">
        <v>2163.0603989706497</v>
      </c>
      <c r="AD60" s="463">
        <v>2364.9392673977295</v>
      </c>
      <c r="AE60" s="463">
        <v>2983.3220907886239</v>
      </c>
      <c r="AF60" s="463">
        <v>3208.1011364140163</v>
      </c>
      <c r="AG60" s="463">
        <v>3301.4234976608468</v>
      </c>
      <c r="AH60" s="463">
        <v>3354.5004897319504</v>
      </c>
      <c r="AI60" s="463">
        <v>3464.3425007299552</v>
      </c>
      <c r="AJ60" s="463">
        <v>3718.3054742168429</v>
      </c>
      <c r="AK60" s="463">
        <v>3973.013738739216</v>
      </c>
      <c r="AL60" s="463">
        <v>3817.6026869441175</v>
      </c>
      <c r="AM60" s="463">
        <v>4027.475353552602</v>
      </c>
      <c r="AN60" s="463">
        <v>4145.2562534801446</v>
      </c>
      <c r="AO60" s="463">
        <v>4056.1490208948853</v>
      </c>
      <c r="AP60" s="463">
        <v>4157.1701821333954</v>
      </c>
      <c r="AQ60" s="463">
        <v>3939.8588138122582</v>
      </c>
      <c r="AR60" s="463">
        <v>4149.2506848157609</v>
      </c>
      <c r="AS60" s="463">
        <v>5073.7991880812597</v>
      </c>
      <c r="AT60" s="463">
        <v>5008.1908623262252</v>
      </c>
      <c r="AU60" s="463">
        <v>5363.2904225592629</v>
      </c>
      <c r="AV60" s="463">
        <v>5898.922521122443</v>
      </c>
      <c r="AW60" s="463">
        <v>6538.392916609062</v>
      </c>
      <c r="AX60" s="463">
        <v>7435.1670047111566</v>
      </c>
      <c r="AY60" s="463">
        <v>6890.4742421450301</v>
      </c>
      <c r="AZ60" s="463">
        <v>6547.1453329366477</v>
      </c>
      <c r="BA60" s="495">
        <v>6616.8355748724662</v>
      </c>
      <c r="BB60" s="463">
        <v>6894.2575065210558</v>
      </c>
      <c r="BC60" s="496">
        <v>6243.891674539952</v>
      </c>
      <c r="BD60" s="463">
        <v>6460.5959332373268</v>
      </c>
      <c r="BE60" s="495">
        <v>6523.7976450545611</v>
      </c>
      <c r="BF60" s="495">
        <v>5035.0129989355091</v>
      </c>
      <c r="BG60" s="463">
        <v>5617.6808103981002</v>
      </c>
      <c r="BH60" s="495">
        <v>5289.8262150429664</v>
      </c>
      <c r="BI60" s="463"/>
      <c r="BJ60" s="536"/>
      <c r="BK60" s="534"/>
    </row>
    <row r="61" spans="2:63">
      <c r="O61" s="28"/>
      <c r="Q61" s="443"/>
      <c r="R61" s="531"/>
      <c r="S61" s="486"/>
      <c r="T61" s="995" t="s">
        <v>107</v>
      </c>
      <c r="V61" s="1911"/>
      <c r="W61" s="531"/>
      <c r="X61" s="502"/>
      <c r="Y61" s="1924" t="s">
        <v>237</v>
      </c>
      <c r="Z61" s="535"/>
      <c r="AA61" s="463">
        <v>4252.0234289502196</v>
      </c>
      <c r="AB61" s="463">
        <v>4755.2224679165301</v>
      </c>
      <c r="AC61" s="463">
        <v>5421.405540426068</v>
      </c>
      <c r="AD61" s="463">
        <v>5808.5023482995557</v>
      </c>
      <c r="AE61" s="463">
        <v>6888.7277915778204</v>
      </c>
      <c r="AF61" s="463">
        <v>7300.4981104549324</v>
      </c>
      <c r="AG61" s="463">
        <v>6858.3156738863036</v>
      </c>
      <c r="AH61" s="463">
        <v>6394.7702547012195</v>
      </c>
      <c r="AI61" s="463">
        <v>6050.1261686201215</v>
      </c>
      <c r="AJ61" s="463">
        <v>5865.4118513448684</v>
      </c>
      <c r="AK61" s="463">
        <v>5593.7728199844596</v>
      </c>
      <c r="AL61" s="463">
        <v>5538.2654033299905</v>
      </c>
      <c r="AM61" s="463">
        <v>5807.4622400357175</v>
      </c>
      <c r="AN61" s="463">
        <v>5983.5850792786377</v>
      </c>
      <c r="AO61" s="463">
        <v>6015.3099527029326</v>
      </c>
      <c r="AP61" s="463">
        <v>6170.8213681414427</v>
      </c>
      <c r="AQ61" s="463">
        <v>6269.139158302205</v>
      </c>
      <c r="AR61" s="463">
        <v>7062.0012936785852</v>
      </c>
      <c r="AS61" s="463">
        <v>7842.1508036669184</v>
      </c>
      <c r="AT61" s="463">
        <v>7700.9872849463254</v>
      </c>
      <c r="AU61" s="463">
        <v>7491.6373930624022</v>
      </c>
      <c r="AV61" s="463">
        <v>8836.5904375704449</v>
      </c>
      <c r="AW61" s="463">
        <v>9065.1376843405724</v>
      </c>
      <c r="AX61" s="463">
        <v>8596.733577515166</v>
      </c>
      <c r="AY61" s="463">
        <v>7740.944445569593</v>
      </c>
      <c r="AZ61" s="463">
        <v>8784.8223497778636</v>
      </c>
      <c r="BA61" s="495">
        <v>8022.4083667436871</v>
      </c>
      <c r="BB61" s="463">
        <v>7738.3844872617337</v>
      </c>
      <c r="BC61" s="496">
        <v>7693.8500842145859</v>
      </c>
      <c r="BD61" s="463">
        <v>7201.0455699152963</v>
      </c>
      <c r="BE61" s="495">
        <v>7497.3164510579845</v>
      </c>
      <c r="BF61" s="495">
        <v>7211.0547837199865</v>
      </c>
      <c r="BG61" s="463">
        <v>9039.0868993942659</v>
      </c>
      <c r="BH61" s="495">
        <v>8522.4123653910883</v>
      </c>
      <c r="BI61" s="463"/>
      <c r="BJ61" s="536"/>
      <c r="BK61" s="534"/>
    </row>
    <row r="62" spans="2:63" ht="34.5" customHeight="1">
      <c r="B62" s="28"/>
      <c r="C62" s="28"/>
      <c r="D62" s="28"/>
      <c r="E62" s="28"/>
      <c r="F62" s="28"/>
      <c r="G62" s="28"/>
      <c r="H62" s="28"/>
      <c r="I62" s="28"/>
      <c r="J62" s="28"/>
      <c r="K62" s="28"/>
      <c r="L62" s="28"/>
      <c r="M62" s="28"/>
      <c r="N62" s="28"/>
      <c r="O62" s="28"/>
      <c r="P62" s="28"/>
      <c r="Q62" s="443"/>
      <c r="R62" s="531"/>
      <c r="S62" s="2298" t="s">
        <v>44</v>
      </c>
      <c r="T62" s="2301"/>
      <c r="V62" s="1911"/>
      <c r="W62" s="531"/>
      <c r="X62" s="2298" t="s">
        <v>388</v>
      </c>
      <c r="Y62" s="2299"/>
      <c r="Z62" s="535"/>
      <c r="AA62" s="487">
        <v>22667.718208798138</v>
      </c>
      <c r="AB62" s="487">
        <v>23080.367217086605</v>
      </c>
      <c r="AC62" s="487">
        <v>23723.288706946601</v>
      </c>
      <c r="AD62" s="487">
        <v>23018.500643544332</v>
      </c>
      <c r="AE62" s="487">
        <v>25547.352327599518</v>
      </c>
      <c r="AF62" s="487">
        <v>25368.139935813229</v>
      </c>
      <c r="AG62" s="487">
        <v>25830.825785511512</v>
      </c>
      <c r="AH62" s="487">
        <v>26039.832444060699</v>
      </c>
      <c r="AI62" s="487">
        <v>26751.477147054084</v>
      </c>
      <c r="AJ62" s="487">
        <v>28505.743734208263</v>
      </c>
      <c r="AK62" s="487">
        <v>29961.607213432064</v>
      </c>
      <c r="AL62" s="487">
        <v>32052.457182963746</v>
      </c>
      <c r="AM62" s="487">
        <v>36939.728819595985</v>
      </c>
      <c r="AN62" s="487">
        <v>41242.263882664003</v>
      </c>
      <c r="AO62" s="487">
        <v>43636.136237721184</v>
      </c>
      <c r="AP62" s="487">
        <v>48021.118830421219</v>
      </c>
      <c r="AQ62" s="487">
        <v>49600.681095066968</v>
      </c>
      <c r="AR62" s="487">
        <v>58254.759255668774</v>
      </c>
      <c r="AS62" s="487">
        <v>49504.429470906871</v>
      </c>
      <c r="AT62" s="487">
        <v>49969.814181896945</v>
      </c>
      <c r="AU62" s="487">
        <v>52138.501491746509</v>
      </c>
      <c r="AV62" s="487">
        <v>60860.144588268005</v>
      </c>
      <c r="AW62" s="487">
        <v>62051.857440656939</v>
      </c>
      <c r="AX62" s="487">
        <v>59283.870775717594</v>
      </c>
      <c r="AY62" s="487">
        <v>57316.34524832129</v>
      </c>
      <c r="AZ62" s="487">
        <v>54559.109515561679</v>
      </c>
      <c r="BA62" s="488">
        <v>56707.097025965406</v>
      </c>
      <c r="BB62" s="487">
        <v>54205.134075297414</v>
      </c>
      <c r="BC62" s="489">
        <v>50182.939338098207</v>
      </c>
      <c r="BD62" s="487">
        <v>46618.19755438975</v>
      </c>
      <c r="BE62" s="488">
        <v>44982.534276719962</v>
      </c>
      <c r="BF62" s="488">
        <v>49610.107323250559</v>
      </c>
      <c r="BG62" s="487">
        <v>45814.904462882398</v>
      </c>
      <c r="BH62" s="488">
        <v>43228.11713559099</v>
      </c>
      <c r="BI62" s="487"/>
      <c r="BJ62" s="500"/>
      <c r="BK62" s="462"/>
    </row>
    <row r="63" spans="2:63">
      <c r="O63" s="28"/>
      <c r="Q63" s="443"/>
      <c r="R63" s="531"/>
      <c r="S63" s="486"/>
      <c r="T63" s="965" t="s">
        <v>108</v>
      </c>
      <c r="V63" s="1911"/>
      <c r="W63" s="531"/>
      <c r="X63" s="486"/>
      <c r="Y63" s="976" t="s">
        <v>238</v>
      </c>
      <c r="Z63" s="532"/>
      <c r="AA63" s="491">
        <v>14964.322147460127</v>
      </c>
      <c r="AB63" s="491">
        <v>15143.214550483668</v>
      </c>
      <c r="AC63" s="491">
        <v>15487.151390898425</v>
      </c>
      <c r="AD63" s="491">
        <v>14944.105286581622</v>
      </c>
      <c r="AE63" s="491">
        <v>16493.801313212574</v>
      </c>
      <c r="AF63" s="491">
        <v>16311.804246689315</v>
      </c>
      <c r="AG63" s="491">
        <v>16679.292349635161</v>
      </c>
      <c r="AH63" s="491">
        <v>16800.252600483385</v>
      </c>
      <c r="AI63" s="491">
        <v>17295.618691769767</v>
      </c>
      <c r="AJ63" s="491">
        <v>18507.489282943505</v>
      </c>
      <c r="AK63" s="491">
        <v>19505.924215430245</v>
      </c>
      <c r="AL63" s="491">
        <v>21824.813547927421</v>
      </c>
      <c r="AM63" s="491">
        <v>26139.530957781702</v>
      </c>
      <c r="AN63" s="491">
        <v>30097.00561559217</v>
      </c>
      <c r="AO63" s="491">
        <v>32592.770806300963</v>
      </c>
      <c r="AP63" s="491">
        <v>36648.586813370181</v>
      </c>
      <c r="AQ63" s="491">
        <v>38430.685519938525</v>
      </c>
      <c r="AR63" s="491">
        <v>46099.10805787993</v>
      </c>
      <c r="AS63" s="491">
        <v>40659.498296320817</v>
      </c>
      <c r="AT63" s="491">
        <v>39854.896301290617</v>
      </c>
      <c r="AU63" s="491">
        <v>42020.010126575449</v>
      </c>
      <c r="AV63" s="491">
        <v>47593.430006311057</v>
      </c>
      <c r="AW63" s="491">
        <v>50313.14481592182</v>
      </c>
      <c r="AX63" s="491">
        <v>49489.226342741007</v>
      </c>
      <c r="AY63" s="491">
        <v>47206.273825530552</v>
      </c>
      <c r="AZ63" s="491">
        <v>45807.445817353691</v>
      </c>
      <c r="BA63" s="492">
        <v>47503.15312237847</v>
      </c>
      <c r="BB63" s="491">
        <v>45023.712801023976</v>
      </c>
      <c r="BC63" s="493">
        <v>42119.826406007625</v>
      </c>
      <c r="BD63" s="491">
        <v>38709.293171850448</v>
      </c>
      <c r="BE63" s="492">
        <v>36684.424045691274</v>
      </c>
      <c r="BF63" s="492">
        <v>41363.573600111216</v>
      </c>
      <c r="BG63" s="491">
        <v>36891.681701800851</v>
      </c>
      <c r="BH63" s="492">
        <v>34763.422168445839</v>
      </c>
      <c r="BI63" s="491"/>
      <c r="BJ63" s="533"/>
      <c r="BK63" s="534"/>
    </row>
    <row r="64" spans="2:63">
      <c r="O64" s="28"/>
      <c r="Q64" s="443"/>
      <c r="R64" s="531"/>
      <c r="S64" s="502"/>
      <c r="T64" s="953" t="s">
        <v>109</v>
      </c>
      <c r="V64" s="1911"/>
      <c r="W64" s="531"/>
      <c r="X64" s="502"/>
      <c r="Y64" s="1924" t="s">
        <v>239</v>
      </c>
      <c r="Z64" s="535"/>
      <c r="AA64" s="463">
        <v>2518.7974702884685</v>
      </c>
      <c r="AB64" s="463">
        <v>2528.2980945163413</v>
      </c>
      <c r="AC64" s="463">
        <v>2561.7629686843948</v>
      </c>
      <c r="AD64" s="463">
        <v>2431.3448857455896</v>
      </c>
      <c r="AE64" s="463">
        <v>2694.7617232839702</v>
      </c>
      <c r="AF64" s="463">
        <v>2614.7830531422665</v>
      </c>
      <c r="AG64" s="463">
        <v>2579.3415469138695</v>
      </c>
      <c r="AH64" s="463">
        <v>2527.9033261548857</v>
      </c>
      <c r="AI64" s="463">
        <v>2523.3700444275596</v>
      </c>
      <c r="AJ64" s="463">
        <v>2614.6475709613164</v>
      </c>
      <c r="AK64" s="463">
        <v>2687.4965967320622</v>
      </c>
      <c r="AL64" s="463">
        <v>2572.152799424869</v>
      </c>
      <c r="AM64" s="463">
        <v>2681.8665872936599</v>
      </c>
      <c r="AN64" s="463">
        <v>2740.0965724777648</v>
      </c>
      <c r="AO64" s="463">
        <v>2655.4466127479432</v>
      </c>
      <c r="AP64" s="463">
        <v>2696.3642899651759</v>
      </c>
      <c r="AQ64" s="463">
        <v>2581.4393150893384</v>
      </c>
      <c r="AR64" s="463">
        <v>2686.9817467907092</v>
      </c>
      <c r="AS64" s="463">
        <v>2742.2526789729063</v>
      </c>
      <c r="AT64" s="463">
        <v>2843.1689296676072</v>
      </c>
      <c r="AU64" s="463">
        <v>2779.4823341052811</v>
      </c>
      <c r="AV64" s="463">
        <v>2980.4077746433145</v>
      </c>
      <c r="AW64" s="463">
        <v>2930.9003191955844</v>
      </c>
      <c r="AX64" s="463">
        <v>2987.9600693863122</v>
      </c>
      <c r="AY64" s="463">
        <v>2982.2960355492041</v>
      </c>
      <c r="AZ64" s="463">
        <v>2682.0926172210629</v>
      </c>
      <c r="BA64" s="495">
        <v>2793.8240729940535</v>
      </c>
      <c r="BB64" s="463">
        <v>2659.1938688780233</v>
      </c>
      <c r="BC64" s="496">
        <v>2451.0822040573562</v>
      </c>
      <c r="BD64" s="463">
        <v>2276.9812510397051</v>
      </c>
      <c r="BE64" s="495">
        <v>2168.5710543378314</v>
      </c>
      <c r="BF64" s="495">
        <v>2127.579545274521</v>
      </c>
      <c r="BG64" s="463">
        <v>1944.0781575619421</v>
      </c>
      <c r="BH64" s="495">
        <v>1833.7850777856047</v>
      </c>
      <c r="BI64" s="463"/>
      <c r="BJ64" s="536"/>
      <c r="BK64" s="534"/>
    </row>
    <row r="65" spans="2:63">
      <c r="O65" s="28"/>
      <c r="Q65" s="443"/>
      <c r="R65" s="531"/>
      <c r="S65" s="502"/>
      <c r="T65" s="953" t="s">
        <v>110</v>
      </c>
      <c r="V65" s="1911"/>
      <c r="W65" s="531"/>
      <c r="X65" s="502"/>
      <c r="Y65" s="1924" t="s">
        <v>240</v>
      </c>
      <c r="Z65" s="535"/>
      <c r="AA65" s="463">
        <v>5184.5985910495428</v>
      </c>
      <c r="AB65" s="463">
        <v>5408.8545720865968</v>
      </c>
      <c r="AC65" s="463">
        <v>5674.3743473637796</v>
      </c>
      <c r="AD65" s="463">
        <v>5643.0504712171196</v>
      </c>
      <c r="AE65" s="463">
        <v>6358.7892911029739</v>
      </c>
      <c r="AF65" s="463">
        <v>6441.5526359816477</v>
      </c>
      <c r="AG65" s="463">
        <v>6572.1918889624803</v>
      </c>
      <c r="AH65" s="463">
        <v>6711.6765174224274</v>
      </c>
      <c r="AI65" s="463">
        <v>6932.4884108567567</v>
      </c>
      <c r="AJ65" s="463">
        <v>7383.6068803034423</v>
      </c>
      <c r="AK65" s="463">
        <v>7768.186401269757</v>
      </c>
      <c r="AL65" s="463">
        <v>7655.4908356114574</v>
      </c>
      <c r="AM65" s="463">
        <v>8118.3312745206231</v>
      </c>
      <c r="AN65" s="463">
        <v>8405.1616945940659</v>
      </c>
      <c r="AO65" s="463">
        <v>8387.9188186722731</v>
      </c>
      <c r="AP65" s="463">
        <v>8676.1677270858618</v>
      </c>
      <c r="AQ65" s="463">
        <v>8588.5562600391077</v>
      </c>
      <c r="AR65" s="463">
        <v>9468.6694509981335</v>
      </c>
      <c r="AS65" s="463">
        <v>6102.6784956131432</v>
      </c>
      <c r="AT65" s="463">
        <v>7271.7489509387251</v>
      </c>
      <c r="AU65" s="463">
        <v>7339.0090310657743</v>
      </c>
      <c r="AV65" s="463">
        <v>10286.306807313629</v>
      </c>
      <c r="AW65" s="463">
        <v>8807.8123055395336</v>
      </c>
      <c r="AX65" s="463">
        <v>6806.6843635902742</v>
      </c>
      <c r="AY65" s="463">
        <v>7127.7753872415378</v>
      </c>
      <c r="AZ65" s="463">
        <v>6069.5710809869288</v>
      </c>
      <c r="BA65" s="495">
        <v>6410.1198305928829</v>
      </c>
      <c r="BB65" s="463">
        <v>6522.2274053954161</v>
      </c>
      <c r="BC65" s="496">
        <v>5612.0307280332254</v>
      </c>
      <c r="BD65" s="463">
        <v>5631.9231314996014</v>
      </c>
      <c r="BE65" s="495">
        <v>6129.5391766908615</v>
      </c>
      <c r="BF65" s="495">
        <v>6118.9541778648236</v>
      </c>
      <c r="BG65" s="463">
        <v>6979.1446035196077</v>
      </c>
      <c r="BH65" s="495">
        <v>6630.9098893595437</v>
      </c>
      <c r="BI65" s="463"/>
      <c r="BJ65" s="536"/>
      <c r="BK65" s="534"/>
    </row>
    <row r="66" spans="2:63" ht="28.5" customHeight="1">
      <c r="B66" s="28"/>
      <c r="C66" s="28"/>
      <c r="D66" s="28"/>
      <c r="E66" s="28"/>
      <c r="F66" s="28"/>
      <c r="G66" s="28"/>
      <c r="H66" s="28"/>
      <c r="I66" s="28"/>
      <c r="J66" s="28"/>
      <c r="K66" s="28"/>
      <c r="L66" s="28"/>
      <c r="M66" s="28"/>
      <c r="N66" s="28"/>
      <c r="O66" s="28"/>
      <c r="P66" s="28"/>
      <c r="Q66" s="443"/>
      <c r="R66" s="531"/>
      <c r="S66" s="2298" t="s">
        <v>111</v>
      </c>
      <c r="T66" s="2301"/>
      <c r="V66" s="1911"/>
      <c r="W66" s="531"/>
      <c r="X66" s="2298" t="s">
        <v>389</v>
      </c>
      <c r="Y66" s="2299"/>
      <c r="Z66" s="535"/>
      <c r="AA66" s="487">
        <v>30886.429819926361</v>
      </c>
      <c r="AB66" s="487">
        <v>32454.874522799702</v>
      </c>
      <c r="AC66" s="487">
        <v>34809.680302940673</v>
      </c>
      <c r="AD66" s="487">
        <v>35742.263169176666</v>
      </c>
      <c r="AE66" s="487">
        <v>39193.572463153454</v>
      </c>
      <c r="AF66" s="487">
        <v>41112.712180497139</v>
      </c>
      <c r="AG66" s="487">
        <v>42232.407824463968</v>
      </c>
      <c r="AH66" s="487">
        <v>43827.620990539886</v>
      </c>
      <c r="AI66" s="487">
        <v>46488.049856838188</v>
      </c>
      <c r="AJ66" s="487">
        <v>50070.514284820718</v>
      </c>
      <c r="AK66" s="487">
        <v>52472.160245642859</v>
      </c>
      <c r="AL66" s="487">
        <v>51783.116232662971</v>
      </c>
      <c r="AM66" s="487">
        <v>54234.922951335226</v>
      </c>
      <c r="AN66" s="487">
        <v>54294.735396724835</v>
      </c>
      <c r="AO66" s="487">
        <v>53640.954943780089</v>
      </c>
      <c r="AP66" s="487">
        <v>53875.77652829446</v>
      </c>
      <c r="AQ66" s="487">
        <v>53727.240711936873</v>
      </c>
      <c r="AR66" s="487">
        <v>55215.140049725924</v>
      </c>
      <c r="AS66" s="487">
        <v>58206.272291096859</v>
      </c>
      <c r="AT66" s="487">
        <v>50072.776406565063</v>
      </c>
      <c r="AU66" s="487">
        <v>50146.419746935921</v>
      </c>
      <c r="AV66" s="487">
        <v>58725.98543740328</v>
      </c>
      <c r="AW66" s="487">
        <v>59634.807335762904</v>
      </c>
      <c r="AX66" s="487">
        <v>58640.168174945822</v>
      </c>
      <c r="AY66" s="487">
        <v>55766.816798708547</v>
      </c>
      <c r="AZ66" s="487">
        <v>52438.320915523836</v>
      </c>
      <c r="BA66" s="488">
        <v>49549.067905718592</v>
      </c>
      <c r="BB66" s="487">
        <v>48510.466355801684</v>
      </c>
      <c r="BC66" s="489">
        <v>48430.979232047757</v>
      </c>
      <c r="BD66" s="487">
        <v>44382.565867773315</v>
      </c>
      <c r="BE66" s="488">
        <v>37327.363133530838</v>
      </c>
      <c r="BF66" s="488">
        <v>47712.972128942965</v>
      </c>
      <c r="BG66" s="487">
        <v>46165.472766038118</v>
      </c>
      <c r="BH66" s="488">
        <v>43401.271600508684</v>
      </c>
      <c r="BI66" s="487"/>
      <c r="BJ66" s="500"/>
      <c r="BK66" s="462"/>
    </row>
    <row r="67" spans="2:63">
      <c r="O67" s="28"/>
      <c r="Q67" s="443"/>
      <c r="R67" s="531"/>
      <c r="S67" s="486"/>
      <c r="T67" s="965" t="s">
        <v>112</v>
      </c>
      <c r="V67" s="1911"/>
      <c r="W67" s="531"/>
      <c r="X67" s="486"/>
      <c r="Y67" s="1926" t="s">
        <v>241</v>
      </c>
      <c r="Z67" s="532"/>
      <c r="AA67" s="491">
        <v>2465.1946766324768</v>
      </c>
      <c r="AB67" s="491">
        <v>2572.8602122448847</v>
      </c>
      <c r="AC67" s="491">
        <v>2696.2513638383994</v>
      </c>
      <c r="AD67" s="491">
        <v>2660.2743651029564</v>
      </c>
      <c r="AE67" s="491">
        <v>3015.0214119568141</v>
      </c>
      <c r="AF67" s="491">
        <v>3041.2416533228925</v>
      </c>
      <c r="AG67" s="491">
        <v>3416.4375972488974</v>
      </c>
      <c r="AH67" s="491">
        <v>3738.8641620353246</v>
      </c>
      <c r="AI67" s="491">
        <v>4135.080215345919</v>
      </c>
      <c r="AJ67" s="491">
        <v>4688.5094437268162</v>
      </c>
      <c r="AK67" s="491">
        <v>5220.7280449311575</v>
      </c>
      <c r="AL67" s="491">
        <v>5014.6154999471773</v>
      </c>
      <c r="AM67" s="491">
        <v>5229.7007876330035</v>
      </c>
      <c r="AN67" s="491">
        <v>5314.4257436601829</v>
      </c>
      <c r="AO67" s="491">
        <v>5162.0140882577352</v>
      </c>
      <c r="AP67" s="491">
        <v>5206.688365396747</v>
      </c>
      <c r="AQ67" s="491">
        <v>5043.5225685927753</v>
      </c>
      <c r="AR67" s="491">
        <v>5460.0374046288407</v>
      </c>
      <c r="AS67" s="491">
        <v>5584.7761377375064</v>
      </c>
      <c r="AT67" s="491">
        <v>6070.7618755101321</v>
      </c>
      <c r="AU67" s="491">
        <v>5840.7399002579532</v>
      </c>
      <c r="AV67" s="491">
        <v>5175.1183894114974</v>
      </c>
      <c r="AW67" s="491">
        <v>5607.8021514117818</v>
      </c>
      <c r="AX67" s="491">
        <v>5508.8777571213686</v>
      </c>
      <c r="AY67" s="491">
        <v>4906.4609034014738</v>
      </c>
      <c r="AZ67" s="491">
        <v>5037.3991573985641</v>
      </c>
      <c r="BA67" s="492">
        <v>4280.0449413930119</v>
      </c>
      <c r="BB67" s="491">
        <v>4332.3078199934107</v>
      </c>
      <c r="BC67" s="493">
        <v>4179.8940645901848</v>
      </c>
      <c r="BD67" s="491">
        <v>3835.8501872747797</v>
      </c>
      <c r="BE67" s="492">
        <v>3744.8213114658411</v>
      </c>
      <c r="BF67" s="492">
        <v>3879.3740996952047</v>
      </c>
      <c r="BG67" s="491">
        <v>3421.3919397465047</v>
      </c>
      <c r="BH67" s="492">
        <v>3240.2648376475963</v>
      </c>
      <c r="BI67" s="491"/>
      <c r="BJ67" s="533"/>
      <c r="BK67" s="534"/>
    </row>
    <row r="68" spans="2:63">
      <c r="O68" s="28"/>
      <c r="Q68" s="443"/>
      <c r="R68" s="531"/>
      <c r="S68" s="486"/>
      <c r="T68" s="953" t="s">
        <v>113</v>
      </c>
      <c r="V68" s="1911"/>
      <c r="W68" s="531"/>
      <c r="X68" s="502"/>
      <c r="Y68" s="1924" t="s">
        <v>242</v>
      </c>
      <c r="Z68" s="535"/>
      <c r="AA68" s="463">
        <v>12991.105930413361</v>
      </c>
      <c r="AB68" s="463">
        <v>13597.739726569283</v>
      </c>
      <c r="AC68" s="463">
        <v>14896.39286520944</v>
      </c>
      <c r="AD68" s="463">
        <v>15761.091536063755</v>
      </c>
      <c r="AE68" s="463">
        <v>16775.502530711259</v>
      </c>
      <c r="AF68" s="463">
        <v>18130.71189473095</v>
      </c>
      <c r="AG68" s="463">
        <v>18426.31488458606</v>
      </c>
      <c r="AH68" s="463">
        <v>19314.368348937922</v>
      </c>
      <c r="AI68" s="463">
        <v>20613.132390092043</v>
      </c>
      <c r="AJ68" s="463">
        <v>22078.51217228725</v>
      </c>
      <c r="AK68" s="463">
        <v>22782.92746865741</v>
      </c>
      <c r="AL68" s="463">
        <v>23008.567202370476</v>
      </c>
      <c r="AM68" s="463">
        <v>24344.53374623401</v>
      </c>
      <c r="AN68" s="463">
        <v>24240.675169203278</v>
      </c>
      <c r="AO68" s="463">
        <v>24442.069623923679</v>
      </c>
      <c r="AP68" s="463">
        <v>24852.906566033689</v>
      </c>
      <c r="AQ68" s="463">
        <v>25596.530886020533</v>
      </c>
      <c r="AR68" s="463">
        <v>26064.5376286994</v>
      </c>
      <c r="AS68" s="463">
        <v>27234.835230472025</v>
      </c>
      <c r="AT68" s="463">
        <v>24901.815492734062</v>
      </c>
      <c r="AU68" s="463">
        <v>24342.846942392611</v>
      </c>
      <c r="AV68" s="463">
        <v>31419.855341615243</v>
      </c>
      <c r="AW68" s="463">
        <v>31383.496326463664</v>
      </c>
      <c r="AX68" s="463">
        <v>31580.911824653074</v>
      </c>
      <c r="AY68" s="463">
        <v>28621.173833796631</v>
      </c>
      <c r="AZ68" s="463">
        <v>27696.205488691092</v>
      </c>
      <c r="BA68" s="495">
        <v>25911.631519041963</v>
      </c>
      <c r="BB68" s="463">
        <v>25404.389995303158</v>
      </c>
      <c r="BC68" s="496">
        <v>26001.861294537215</v>
      </c>
      <c r="BD68" s="463">
        <v>23322.491571228446</v>
      </c>
      <c r="BE68" s="495">
        <v>19246.83644622393</v>
      </c>
      <c r="BF68" s="495">
        <v>24630.467744203455</v>
      </c>
      <c r="BG68" s="463">
        <v>24505.486480808591</v>
      </c>
      <c r="BH68" s="495">
        <v>22977.516541268378</v>
      </c>
      <c r="BI68" s="463"/>
      <c r="BJ68" s="536"/>
      <c r="BK68" s="534"/>
    </row>
    <row r="69" spans="2:63">
      <c r="O69" s="28"/>
      <c r="Q69" s="443"/>
      <c r="R69" s="531"/>
      <c r="S69" s="486"/>
      <c r="T69" s="953" t="s">
        <v>114</v>
      </c>
      <c r="V69" s="1911"/>
      <c r="W69" s="531"/>
      <c r="X69" s="502"/>
      <c r="Y69" s="1972" t="s">
        <v>243</v>
      </c>
      <c r="Z69" s="535"/>
      <c r="AA69" s="463">
        <v>15430.129212880523</v>
      </c>
      <c r="AB69" s="463">
        <v>16284.274583985534</v>
      </c>
      <c r="AC69" s="463">
        <v>17217.036073892836</v>
      </c>
      <c r="AD69" s="463">
        <v>17320.897268009954</v>
      </c>
      <c r="AE69" s="463">
        <v>19403.048520485379</v>
      </c>
      <c r="AF69" s="463">
        <v>19940.758632443292</v>
      </c>
      <c r="AG69" s="463">
        <v>20389.655342629012</v>
      </c>
      <c r="AH69" s="463">
        <v>20774.388479566642</v>
      </c>
      <c r="AI69" s="463">
        <v>21739.837251400222</v>
      </c>
      <c r="AJ69" s="463">
        <v>23303.492668806648</v>
      </c>
      <c r="AK69" s="463">
        <v>24468.504732054291</v>
      </c>
      <c r="AL69" s="463">
        <v>23759.933530345319</v>
      </c>
      <c r="AM69" s="463">
        <v>24660.688417468213</v>
      </c>
      <c r="AN69" s="463">
        <v>24739.634483861377</v>
      </c>
      <c r="AO69" s="463">
        <v>24036.871231598674</v>
      </c>
      <c r="AP69" s="463">
        <v>23816.181596864026</v>
      </c>
      <c r="AQ69" s="463">
        <v>23087.18725732356</v>
      </c>
      <c r="AR69" s="463">
        <v>23690.565016397682</v>
      </c>
      <c r="AS69" s="463">
        <v>25386.660922887328</v>
      </c>
      <c r="AT69" s="463">
        <v>19100.199038320869</v>
      </c>
      <c r="AU69" s="463">
        <v>19962.832904285362</v>
      </c>
      <c r="AV69" s="463">
        <v>22131.011706376543</v>
      </c>
      <c r="AW69" s="463">
        <v>22643.508857887457</v>
      </c>
      <c r="AX69" s="463">
        <v>21550.378593171383</v>
      </c>
      <c r="AY69" s="463">
        <v>22239.182061510444</v>
      </c>
      <c r="AZ69" s="463">
        <v>19704.716269434182</v>
      </c>
      <c r="BA69" s="495">
        <v>19357.391445283614</v>
      </c>
      <c r="BB69" s="463">
        <v>18773.768540505116</v>
      </c>
      <c r="BC69" s="496">
        <v>18249.223872920353</v>
      </c>
      <c r="BD69" s="463">
        <v>17224.224109270093</v>
      </c>
      <c r="BE69" s="495">
        <v>14335.705375841069</v>
      </c>
      <c r="BF69" s="495">
        <v>19203.130285044306</v>
      </c>
      <c r="BG69" s="463">
        <v>18238.594345483023</v>
      </c>
      <c r="BH69" s="495">
        <v>17183.490221592707</v>
      </c>
      <c r="BI69" s="463"/>
      <c r="BJ69" s="536"/>
      <c r="BK69" s="534"/>
    </row>
    <row r="70" spans="2:63" ht="28.5" customHeight="1">
      <c r="B70" s="28"/>
      <c r="C70" s="28"/>
      <c r="D70" s="28"/>
      <c r="E70" s="28"/>
      <c r="F70" s="28"/>
      <c r="G70" s="28"/>
      <c r="H70" s="28"/>
      <c r="I70" s="28"/>
      <c r="J70" s="28"/>
      <c r="K70" s="28"/>
      <c r="L70" s="28"/>
      <c r="M70" s="28"/>
      <c r="N70" s="28"/>
      <c r="O70" s="28"/>
      <c r="P70" s="28"/>
      <c r="Q70" s="443"/>
      <c r="R70" s="531"/>
      <c r="S70" s="2298" t="s">
        <v>46</v>
      </c>
      <c r="T70" s="2299"/>
      <c r="V70" s="1911"/>
      <c r="W70" s="531"/>
      <c r="X70" s="2298" t="s">
        <v>390</v>
      </c>
      <c r="Y70" s="2299"/>
      <c r="Z70" s="535"/>
      <c r="AA70" s="487">
        <v>28449.271193123088</v>
      </c>
      <c r="AB70" s="487">
        <v>30438.653440882168</v>
      </c>
      <c r="AC70" s="487">
        <v>32587.344776343405</v>
      </c>
      <c r="AD70" s="487">
        <v>33527.978903920011</v>
      </c>
      <c r="AE70" s="487">
        <v>37417.932471632106</v>
      </c>
      <c r="AF70" s="487">
        <v>39114.450951832325</v>
      </c>
      <c r="AG70" s="487">
        <v>41036.473059559103</v>
      </c>
      <c r="AH70" s="487">
        <v>42958.935307708918</v>
      </c>
      <c r="AI70" s="487">
        <v>46389.847835698092</v>
      </c>
      <c r="AJ70" s="487">
        <v>50188.314033885057</v>
      </c>
      <c r="AK70" s="487">
        <v>53256.760600159483</v>
      </c>
      <c r="AL70" s="487">
        <v>52682.857253409034</v>
      </c>
      <c r="AM70" s="487">
        <v>55106.0227830886</v>
      </c>
      <c r="AN70" s="487">
        <v>55675.196950452329</v>
      </c>
      <c r="AO70" s="487">
        <v>55473.923175353688</v>
      </c>
      <c r="AP70" s="487">
        <v>55823.554615356472</v>
      </c>
      <c r="AQ70" s="487">
        <v>52900.338594790475</v>
      </c>
      <c r="AR70" s="487">
        <v>54265.024518730701</v>
      </c>
      <c r="AS70" s="487">
        <v>53304.859751264856</v>
      </c>
      <c r="AT70" s="487">
        <v>45878.885299002141</v>
      </c>
      <c r="AU70" s="487">
        <v>47877.854100250348</v>
      </c>
      <c r="AV70" s="487">
        <v>55317.576558675639</v>
      </c>
      <c r="AW70" s="487">
        <v>59173.791698358546</v>
      </c>
      <c r="AX70" s="487">
        <v>64375.018099399975</v>
      </c>
      <c r="AY70" s="487">
        <v>61307.385956468679</v>
      </c>
      <c r="AZ70" s="487">
        <v>64059.548872168089</v>
      </c>
      <c r="BA70" s="488">
        <v>65963.107419970023</v>
      </c>
      <c r="BB70" s="487">
        <v>60633.502008502262</v>
      </c>
      <c r="BC70" s="489">
        <v>60025.363751542944</v>
      </c>
      <c r="BD70" s="487">
        <v>58266.589637613055</v>
      </c>
      <c r="BE70" s="488">
        <v>58707.518293717105</v>
      </c>
      <c r="BF70" s="488">
        <v>57297.784741917319</v>
      </c>
      <c r="BG70" s="487">
        <v>53661.585864769011</v>
      </c>
      <c r="BH70" s="488">
        <v>51128.798287681348</v>
      </c>
      <c r="BI70" s="487"/>
      <c r="BJ70" s="500"/>
      <c r="BK70" s="462"/>
    </row>
    <row r="71" spans="2:63">
      <c r="O71" s="28"/>
      <c r="Q71" s="443"/>
      <c r="R71" s="531"/>
      <c r="S71" s="486"/>
      <c r="T71" s="965" t="s">
        <v>115</v>
      </c>
      <c r="V71" s="1911"/>
      <c r="W71" s="531"/>
      <c r="X71" s="486"/>
      <c r="Y71" s="976" t="s">
        <v>244</v>
      </c>
      <c r="Z71" s="535"/>
      <c r="AA71" s="491">
        <v>6181.0122694858164</v>
      </c>
      <c r="AB71" s="491">
        <v>6815.3348629104385</v>
      </c>
      <c r="AC71" s="491">
        <v>7482.0131160730525</v>
      </c>
      <c r="AD71" s="491">
        <v>7815.2468959914495</v>
      </c>
      <c r="AE71" s="491">
        <v>8999.824461695358</v>
      </c>
      <c r="AF71" s="491">
        <v>9498.2557180474014</v>
      </c>
      <c r="AG71" s="491">
        <v>9754.0374073665225</v>
      </c>
      <c r="AH71" s="491">
        <v>9971.4680533202882</v>
      </c>
      <c r="AI71" s="491">
        <v>10433.754566028019</v>
      </c>
      <c r="AJ71" s="491">
        <v>11213.247092062451</v>
      </c>
      <c r="AK71" s="491">
        <v>11816.040540747461</v>
      </c>
      <c r="AL71" s="491">
        <v>11616.750997462534</v>
      </c>
      <c r="AM71" s="491">
        <v>12281.992660317654</v>
      </c>
      <c r="AN71" s="491">
        <v>12577.801872705155</v>
      </c>
      <c r="AO71" s="491">
        <v>12416.391070123782</v>
      </c>
      <c r="AP71" s="491">
        <v>12624.287302168752</v>
      </c>
      <c r="AQ71" s="491">
        <v>11967.510004447891</v>
      </c>
      <c r="AR71" s="491">
        <v>12543.01638457927</v>
      </c>
      <c r="AS71" s="491">
        <v>13616.903390625344</v>
      </c>
      <c r="AT71" s="491">
        <v>11867.059483334364</v>
      </c>
      <c r="AU71" s="491">
        <v>13250.830542552138</v>
      </c>
      <c r="AV71" s="491">
        <v>13264.968466285385</v>
      </c>
      <c r="AW71" s="491">
        <v>14915.053155752525</v>
      </c>
      <c r="AX71" s="491">
        <v>19050.3596393076</v>
      </c>
      <c r="AY71" s="491">
        <v>18171.757801387685</v>
      </c>
      <c r="AZ71" s="491">
        <v>17641.467235281303</v>
      </c>
      <c r="BA71" s="492">
        <v>17479.256770985405</v>
      </c>
      <c r="BB71" s="491">
        <v>17037.177081171514</v>
      </c>
      <c r="BC71" s="493">
        <v>16002.211580227287</v>
      </c>
      <c r="BD71" s="491">
        <v>16280.049726721145</v>
      </c>
      <c r="BE71" s="492">
        <v>16661.552426856641</v>
      </c>
      <c r="BF71" s="492">
        <v>16715.679822943799</v>
      </c>
      <c r="BG71" s="491">
        <v>16086.022186490134</v>
      </c>
      <c r="BH71" s="492">
        <v>15264.055819541447</v>
      </c>
      <c r="BI71" s="491"/>
      <c r="BJ71" s="533"/>
      <c r="BK71" s="534"/>
    </row>
    <row r="72" spans="2:63">
      <c r="O72" s="28"/>
      <c r="Q72" s="443"/>
      <c r="R72" s="531"/>
      <c r="S72" s="486"/>
      <c r="T72" s="953" t="s">
        <v>116</v>
      </c>
      <c r="V72" s="1911"/>
      <c r="W72" s="531"/>
      <c r="X72" s="502"/>
      <c r="Y72" s="1924" t="s">
        <v>245</v>
      </c>
      <c r="Z72" s="535"/>
      <c r="AA72" s="463">
        <v>11384.825791772544</v>
      </c>
      <c r="AB72" s="463">
        <v>12025.226701661682</v>
      </c>
      <c r="AC72" s="463">
        <v>12781.179696771782</v>
      </c>
      <c r="AD72" s="463">
        <v>13058.165543724534</v>
      </c>
      <c r="AE72" s="463">
        <v>14326.151766066718</v>
      </c>
      <c r="AF72" s="463">
        <v>14966.802737704773</v>
      </c>
      <c r="AG72" s="463">
        <v>15941.941197719552</v>
      </c>
      <c r="AH72" s="463">
        <v>17109.488970906801</v>
      </c>
      <c r="AI72" s="463">
        <v>18713.990467600863</v>
      </c>
      <c r="AJ72" s="463">
        <v>20641.157324133335</v>
      </c>
      <c r="AK72" s="463">
        <v>22165.279841262392</v>
      </c>
      <c r="AL72" s="463">
        <v>21615.845228477036</v>
      </c>
      <c r="AM72" s="463">
        <v>22276.976008975213</v>
      </c>
      <c r="AN72" s="463">
        <v>22025.282659768945</v>
      </c>
      <c r="AO72" s="463">
        <v>21636.52891163313</v>
      </c>
      <c r="AP72" s="463">
        <v>21500.080016898468</v>
      </c>
      <c r="AQ72" s="463">
        <v>19786.07725120171</v>
      </c>
      <c r="AR72" s="463">
        <v>19532.237132235427</v>
      </c>
      <c r="AS72" s="463">
        <v>19651.365627894993</v>
      </c>
      <c r="AT72" s="463">
        <v>18694.245138728053</v>
      </c>
      <c r="AU72" s="463">
        <v>19362.747880879539</v>
      </c>
      <c r="AV72" s="463">
        <v>21841.033839597018</v>
      </c>
      <c r="AW72" s="463">
        <v>23002.913151679702</v>
      </c>
      <c r="AX72" s="463">
        <v>24713.736613271562</v>
      </c>
      <c r="AY72" s="463">
        <v>24016.917328816478</v>
      </c>
      <c r="AZ72" s="463">
        <v>28133.97868972741</v>
      </c>
      <c r="BA72" s="495">
        <v>28972.32411378478</v>
      </c>
      <c r="BB72" s="463">
        <v>23680.797521519034</v>
      </c>
      <c r="BC72" s="496">
        <v>23095.049725371147</v>
      </c>
      <c r="BD72" s="463">
        <v>21907.368926724535</v>
      </c>
      <c r="BE72" s="495">
        <v>21678.781824128517</v>
      </c>
      <c r="BF72" s="495">
        <v>22795.914897551305</v>
      </c>
      <c r="BG72" s="463">
        <v>21776.710336686967</v>
      </c>
      <c r="BH72" s="495">
        <v>20553.110834922765</v>
      </c>
      <c r="BI72" s="463"/>
      <c r="BJ72" s="536"/>
      <c r="BK72" s="534"/>
    </row>
    <row r="73" spans="2:63">
      <c r="O73" s="28"/>
      <c r="Q73" s="443"/>
      <c r="R73" s="531"/>
      <c r="S73" s="486"/>
      <c r="T73" s="953" t="s">
        <v>117</v>
      </c>
      <c r="V73" s="1911"/>
      <c r="W73" s="531"/>
      <c r="X73" s="502"/>
      <c r="Y73" s="1924" t="s">
        <v>246</v>
      </c>
      <c r="Z73" s="535"/>
      <c r="AA73" s="463">
        <v>1056.5524526804293</v>
      </c>
      <c r="AB73" s="463">
        <v>1088.1679004900755</v>
      </c>
      <c r="AC73" s="463">
        <v>1125.8725550941788</v>
      </c>
      <c r="AD73" s="463">
        <v>1107.3967360640829</v>
      </c>
      <c r="AE73" s="463">
        <v>1224.6938937457519</v>
      </c>
      <c r="AF73" s="463">
        <v>1235.8152545340058</v>
      </c>
      <c r="AG73" s="463">
        <v>1233.2935576492378</v>
      </c>
      <c r="AH73" s="463">
        <v>1219.3627724789474</v>
      </c>
      <c r="AI73" s="463">
        <v>1234.5277575827442</v>
      </c>
      <c r="AJ73" s="463">
        <v>1294.8654118116649</v>
      </c>
      <c r="AK73" s="463">
        <v>1331.564662292307</v>
      </c>
      <c r="AL73" s="463">
        <v>1288.6702251449767</v>
      </c>
      <c r="AM73" s="463">
        <v>1341.6452430857803</v>
      </c>
      <c r="AN73" s="463">
        <v>1358.0959869786909</v>
      </c>
      <c r="AO73" s="463">
        <v>1314.4219289150458</v>
      </c>
      <c r="AP73" s="463">
        <v>1324.3403724190348</v>
      </c>
      <c r="AQ73" s="463">
        <v>1240.0398660785488</v>
      </c>
      <c r="AR73" s="463">
        <v>1329.068754798762</v>
      </c>
      <c r="AS73" s="463">
        <v>1284.0230509747482</v>
      </c>
      <c r="AT73" s="463">
        <v>1199.3372945684862</v>
      </c>
      <c r="AU73" s="463">
        <v>1269.1209291900611</v>
      </c>
      <c r="AV73" s="463">
        <v>830.22455610643033</v>
      </c>
      <c r="AW73" s="463">
        <v>912.60178602975816</v>
      </c>
      <c r="AX73" s="463">
        <v>951.36988714041286</v>
      </c>
      <c r="AY73" s="463">
        <v>992.10154700072462</v>
      </c>
      <c r="AZ73" s="463">
        <v>765.33387253147441</v>
      </c>
      <c r="BA73" s="495">
        <v>840.83749760087244</v>
      </c>
      <c r="BB73" s="463">
        <v>729.46853514967188</v>
      </c>
      <c r="BC73" s="496">
        <v>669.9692355272922</v>
      </c>
      <c r="BD73" s="463">
        <v>611.23116122919942</v>
      </c>
      <c r="BE73" s="495">
        <v>607.49114978176465</v>
      </c>
      <c r="BF73" s="495">
        <v>572.47905184955164</v>
      </c>
      <c r="BG73" s="463">
        <v>596.01826313061872</v>
      </c>
      <c r="BH73" s="495">
        <v>562.40912267996475</v>
      </c>
      <c r="BI73" s="463"/>
      <c r="BJ73" s="536"/>
      <c r="BK73" s="534"/>
    </row>
    <row r="74" spans="2:63">
      <c r="O74" s="28"/>
      <c r="Q74" s="443"/>
      <c r="R74" s="531"/>
      <c r="S74" s="486"/>
      <c r="T74" s="953" t="s">
        <v>118</v>
      </c>
      <c r="V74" s="1911"/>
      <c r="W74" s="531"/>
      <c r="X74" s="502"/>
      <c r="Y74" s="1924" t="s">
        <v>247</v>
      </c>
      <c r="Z74" s="535"/>
      <c r="AA74" s="463">
        <v>9826.8806791842981</v>
      </c>
      <c r="AB74" s="463">
        <v>10509.923975819975</v>
      </c>
      <c r="AC74" s="463">
        <v>11198.279408404393</v>
      </c>
      <c r="AD74" s="463">
        <v>11547.169728139948</v>
      </c>
      <c r="AE74" s="463">
        <v>12867.262350124278</v>
      </c>
      <c r="AF74" s="463">
        <v>13413.577241546145</v>
      </c>
      <c r="AG74" s="463">
        <v>14107.200896823791</v>
      </c>
      <c r="AH74" s="463">
        <v>14658.615511002879</v>
      </c>
      <c r="AI74" s="463">
        <v>16007.575044486468</v>
      </c>
      <c r="AJ74" s="463">
        <v>17039.044205877603</v>
      </c>
      <c r="AK74" s="463">
        <v>17943.875555857318</v>
      </c>
      <c r="AL74" s="463">
        <v>18161.590802324496</v>
      </c>
      <c r="AM74" s="463">
        <v>19205.408870709951</v>
      </c>
      <c r="AN74" s="463">
        <v>19714.016430999542</v>
      </c>
      <c r="AO74" s="463">
        <v>20106.581264681732</v>
      </c>
      <c r="AP74" s="463">
        <v>20374.846923870216</v>
      </c>
      <c r="AQ74" s="463">
        <v>19906.711473062322</v>
      </c>
      <c r="AR74" s="463">
        <v>20860.702247117242</v>
      </c>
      <c r="AS74" s="463">
        <v>18752.567681769771</v>
      </c>
      <c r="AT74" s="463">
        <v>14118.243382371242</v>
      </c>
      <c r="AU74" s="463">
        <v>13995.154747628618</v>
      </c>
      <c r="AV74" s="463">
        <v>19381.349696686804</v>
      </c>
      <c r="AW74" s="463">
        <v>20343.223604896557</v>
      </c>
      <c r="AX74" s="463">
        <v>19659.551959680401</v>
      </c>
      <c r="AY74" s="463">
        <v>18126.609279263786</v>
      </c>
      <c r="AZ74" s="463">
        <v>17518.769074627904</v>
      </c>
      <c r="BA74" s="495">
        <v>18670.689037598964</v>
      </c>
      <c r="BB74" s="463">
        <v>19186.05887066204</v>
      </c>
      <c r="BC74" s="496">
        <v>20258.133210417214</v>
      </c>
      <c r="BD74" s="463">
        <v>19467.939822938173</v>
      </c>
      <c r="BE74" s="495">
        <v>19759.692892950181</v>
      </c>
      <c r="BF74" s="495">
        <v>17213.710969572658</v>
      </c>
      <c r="BG74" s="463">
        <v>15202.83507846129</v>
      </c>
      <c r="BH74" s="495">
        <v>14749.222510537173</v>
      </c>
      <c r="BI74" s="463"/>
      <c r="BJ74" s="536"/>
      <c r="BK74" s="534"/>
    </row>
    <row r="75" spans="2:63">
      <c r="O75" s="28"/>
      <c r="Q75" s="443"/>
      <c r="R75" s="531"/>
      <c r="S75" s="1284" t="s">
        <v>119</v>
      </c>
      <c r="T75" s="990"/>
      <c r="V75" s="1911"/>
      <c r="W75" s="531"/>
      <c r="X75" s="1284" t="s">
        <v>262</v>
      </c>
      <c r="Y75" s="990"/>
      <c r="Z75" s="535"/>
      <c r="AA75" s="487">
        <v>1742.559629250452</v>
      </c>
      <c r="AB75" s="487">
        <v>1913.943281126833</v>
      </c>
      <c r="AC75" s="487">
        <v>2095.9763293952997</v>
      </c>
      <c r="AD75" s="487">
        <v>2162.1752669637881</v>
      </c>
      <c r="AE75" s="487">
        <v>2507.7820178024886</v>
      </c>
      <c r="AF75" s="487">
        <v>2617.4205538596016</v>
      </c>
      <c r="AG75" s="487">
        <v>2767.1010702375479</v>
      </c>
      <c r="AH75" s="487">
        <v>2891.5607158011835</v>
      </c>
      <c r="AI75" s="487">
        <v>3103.3116616462908</v>
      </c>
      <c r="AJ75" s="487">
        <v>3403.1955074720836</v>
      </c>
      <c r="AK75" s="487">
        <v>3666.5787597095996</v>
      </c>
      <c r="AL75" s="487">
        <v>3710.057944748939</v>
      </c>
      <c r="AM75" s="487">
        <v>4000.9326079539419</v>
      </c>
      <c r="AN75" s="487">
        <v>4196.0631334567643</v>
      </c>
      <c r="AO75" s="487">
        <v>4281.8512240783384</v>
      </c>
      <c r="AP75" s="487">
        <v>4460.8904149975569</v>
      </c>
      <c r="AQ75" s="487">
        <v>4212.3477981073365</v>
      </c>
      <c r="AR75" s="487">
        <v>4489.2204458384131</v>
      </c>
      <c r="AS75" s="487">
        <v>3655.3388663177034</v>
      </c>
      <c r="AT75" s="487">
        <v>4468.228503454121</v>
      </c>
      <c r="AU75" s="487">
        <v>4671.7288534922045</v>
      </c>
      <c r="AV75" s="487">
        <v>3865.8550478576126</v>
      </c>
      <c r="AW75" s="487">
        <v>5023.7723367129202</v>
      </c>
      <c r="AX75" s="487">
        <v>4411.5753328439441</v>
      </c>
      <c r="AY75" s="487">
        <v>4314.4063553203214</v>
      </c>
      <c r="AZ75" s="487">
        <v>4179.2365442108394</v>
      </c>
      <c r="BA75" s="488">
        <v>4134.7034952871936</v>
      </c>
      <c r="BB75" s="487">
        <v>4080.5058895126103</v>
      </c>
      <c r="BC75" s="489">
        <v>3691.2352996671739</v>
      </c>
      <c r="BD75" s="487">
        <v>3038.2270954050132</v>
      </c>
      <c r="BE75" s="488">
        <v>3034.1764026412884</v>
      </c>
      <c r="BF75" s="488">
        <v>2694.9120512191471</v>
      </c>
      <c r="BG75" s="487">
        <v>2979.2956316114987</v>
      </c>
      <c r="BH75" s="488">
        <v>2790.3931656814948</v>
      </c>
      <c r="BI75" s="463"/>
      <c r="BJ75" s="536"/>
      <c r="BK75" s="534"/>
    </row>
    <row r="76" spans="2:63">
      <c r="O76" s="28"/>
      <c r="Q76" s="443"/>
      <c r="R76" s="537"/>
      <c r="S76" s="1284" t="s">
        <v>120</v>
      </c>
      <c r="T76" s="990"/>
      <c r="V76" s="1911"/>
      <c r="W76" s="537"/>
      <c r="X76" s="1284" t="s">
        <v>248</v>
      </c>
      <c r="Y76" s="990"/>
      <c r="Z76" s="535"/>
      <c r="AA76" s="487">
        <v>36766.33426312972</v>
      </c>
      <c r="AB76" s="487">
        <v>34851.041041299744</v>
      </c>
      <c r="AC76" s="487">
        <v>32316.262195691834</v>
      </c>
      <c r="AD76" s="487">
        <v>34082.413536609325</v>
      </c>
      <c r="AE76" s="487">
        <v>35321.211574158726</v>
      </c>
      <c r="AF76" s="487">
        <v>35512.606848993411</v>
      </c>
      <c r="AG76" s="487">
        <v>30811.179239634883</v>
      </c>
      <c r="AH76" s="487">
        <v>32610.424251029399</v>
      </c>
      <c r="AI76" s="487">
        <v>33758.218809832841</v>
      </c>
      <c r="AJ76" s="487">
        <v>35024.214249832956</v>
      </c>
      <c r="AK76" s="487">
        <v>34678.621411202897</v>
      </c>
      <c r="AL76" s="487">
        <v>34224.784485079093</v>
      </c>
      <c r="AM76" s="487">
        <v>33749.299624119427</v>
      </c>
      <c r="AN76" s="487">
        <v>35048.464886209214</v>
      </c>
      <c r="AO76" s="487">
        <v>39704.549512501246</v>
      </c>
      <c r="AP76" s="487">
        <v>42497.025463263897</v>
      </c>
      <c r="AQ76" s="487">
        <v>41111.687735343599</v>
      </c>
      <c r="AR76" s="487">
        <v>37044.633030147961</v>
      </c>
      <c r="AS76" s="487">
        <v>33146.040085438071</v>
      </c>
      <c r="AT76" s="487">
        <v>23707.227506980045</v>
      </c>
      <c r="AU76" s="487">
        <v>22387.671416823905</v>
      </c>
      <c r="AV76" s="487">
        <v>17839.607274599413</v>
      </c>
      <c r="AW76" s="487">
        <v>12505.747205224859</v>
      </c>
      <c r="AX76" s="487">
        <v>19782.539697741857</v>
      </c>
      <c r="AY76" s="487">
        <v>16486.540733315913</v>
      </c>
      <c r="AZ76" s="487">
        <v>14288.839542886586</v>
      </c>
      <c r="BA76" s="488">
        <v>10976.633476307403</v>
      </c>
      <c r="BB76" s="487">
        <v>14915.765069421128</v>
      </c>
      <c r="BC76" s="489">
        <v>13254.710632644761</v>
      </c>
      <c r="BD76" s="487">
        <v>15282.991786937224</v>
      </c>
      <c r="BE76" s="488">
        <v>11494.775791483809</v>
      </c>
      <c r="BF76" s="488">
        <v>8492.4495350690595</v>
      </c>
      <c r="BG76" s="487">
        <v>4189.5472604091292</v>
      </c>
      <c r="BH76" s="488">
        <v>2898.5702504177275</v>
      </c>
      <c r="BI76" s="463"/>
      <c r="BJ76" s="536"/>
      <c r="BK76" s="534"/>
    </row>
    <row r="77" spans="2:63">
      <c r="B77" s="28"/>
      <c r="C77" s="28"/>
      <c r="D77" s="28"/>
      <c r="E77" s="28"/>
      <c r="F77" s="28"/>
      <c r="G77" s="28"/>
      <c r="H77" s="28"/>
      <c r="I77" s="28"/>
      <c r="J77" s="28"/>
      <c r="K77" s="28"/>
      <c r="L77" s="28"/>
      <c r="M77" s="28"/>
      <c r="N77" s="28"/>
      <c r="O77" s="28"/>
      <c r="P77" s="28"/>
      <c r="Q77" s="443"/>
      <c r="R77" s="538" t="s">
        <v>651</v>
      </c>
      <c r="S77" s="539"/>
      <c r="T77" s="996"/>
      <c r="V77" s="1911"/>
      <c r="W77" s="546" t="s">
        <v>642</v>
      </c>
      <c r="X77" s="1930"/>
      <c r="Y77" s="996"/>
      <c r="Z77" s="1017"/>
      <c r="AA77" s="541">
        <f>SUM(AA78,AA92)</f>
        <v>208428.46404010098</v>
      </c>
      <c r="AB77" s="541">
        <f t="shared" ref="AB77:BE77" si="17">SUM(AB78,AB92)</f>
        <v>220426.31789148814</v>
      </c>
      <c r="AC77" s="541">
        <f t="shared" si="17"/>
        <v>227053.27518602545</v>
      </c>
      <c r="AD77" s="541">
        <f t="shared" si="17"/>
        <v>230460.238716855</v>
      </c>
      <c r="AE77" s="541">
        <f t="shared" si="17"/>
        <v>240154.04103971412</v>
      </c>
      <c r="AF77" s="541">
        <f t="shared" si="17"/>
        <v>249219.32303934323</v>
      </c>
      <c r="AG77" s="541">
        <f t="shared" si="17"/>
        <v>255829.24779154602</v>
      </c>
      <c r="AH77" s="541">
        <f t="shared" si="17"/>
        <v>257308.17924071298</v>
      </c>
      <c r="AI77" s="541">
        <f t="shared" si="17"/>
        <v>255051.04911078798</v>
      </c>
      <c r="AJ77" s="541">
        <f t="shared" si="17"/>
        <v>259405.80203285965</v>
      </c>
      <c r="AK77" s="541">
        <f t="shared" si="17"/>
        <v>258755.69324814266</v>
      </c>
      <c r="AL77" s="541">
        <f t="shared" si="17"/>
        <v>262834.00705027458</v>
      </c>
      <c r="AM77" s="541">
        <f t="shared" si="17"/>
        <v>259609.33501764369</v>
      </c>
      <c r="AN77" s="541">
        <f t="shared" si="17"/>
        <v>255967.35719444702</v>
      </c>
      <c r="AO77" s="541">
        <f t="shared" si="17"/>
        <v>249834.84828803115</v>
      </c>
      <c r="AP77" s="541">
        <f t="shared" si="17"/>
        <v>244449.2805860097</v>
      </c>
      <c r="AQ77" s="541">
        <f t="shared" si="17"/>
        <v>241473.22165394289</v>
      </c>
      <c r="AR77" s="541">
        <f t="shared" si="17"/>
        <v>239400.53714521325</v>
      </c>
      <c r="AS77" s="541">
        <f t="shared" si="17"/>
        <v>231655.32116752013</v>
      </c>
      <c r="AT77" s="541">
        <f t="shared" si="17"/>
        <v>228012.90444340726</v>
      </c>
      <c r="AU77" s="541">
        <f t="shared" si="17"/>
        <v>228777.9419147908</v>
      </c>
      <c r="AV77" s="541">
        <f t="shared" si="17"/>
        <v>225176.85816416211</v>
      </c>
      <c r="AW77" s="541">
        <f t="shared" si="17"/>
        <v>226970.95390268354</v>
      </c>
      <c r="AX77" s="541">
        <f t="shared" si="17"/>
        <v>224243.71261025243</v>
      </c>
      <c r="AY77" s="541">
        <f t="shared" si="17"/>
        <v>218890.58883632085</v>
      </c>
      <c r="AZ77" s="541">
        <f t="shared" si="17"/>
        <v>217418.88715780631</v>
      </c>
      <c r="BA77" s="542">
        <f t="shared" si="17"/>
        <v>215387.13057140191</v>
      </c>
      <c r="BB77" s="541">
        <f t="shared" si="17"/>
        <v>213296.16945629194</v>
      </c>
      <c r="BC77" s="543">
        <f t="shared" si="17"/>
        <v>210207.85629868851</v>
      </c>
      <c r="BD77" s="541">
        <f t="shared" si="17"/>
        <v>205881.19349277552</v>
      </c>
      <c r="BE77" s="542">
        <f t="shared" si="17"/>
        <v>183358.3391602363</v>
      </c>
      <c r="BF77" s="542">
        <f t="shared" ref="BF77:BG77" si="18">SUM(BF78,BF92)</f>
        <v>184753.73188113386</v>
      </c>
      <c r="BG77" s="541">
        <f t="shared" si="18"/>
        <v>191501.89953309356</v>
      </c>
      <c r="BH77" s="542">
        <f t="shared" ref="BH77" si="19">SUM(BH78,BH92)</f>
        <v>190136.02883670171</v>
      </c>
      <c r="BI77" s="541"/>
      <c r="BJ77" s="544"/>
      <c r="BK77" s="451"/>
    </row>
    <row r="78" spans="2:63">
      <c r="B78" s="28"/>
      <c r="C78" s="28"/>
      <c r="D78" s="28"/>
      <c r="E78" s="28"/>
      <c r="F78" s="28"/>
      <c r="G78" s="28"/>
      <c r="H78" s="28"/>
      <c r="I78" s="28"/>
      <c r="J78" s="28"/>
      <c r="K78" s="28"/>
      <c r="L78" s="28"/>
      <c r="M78" s="28"/>
      <c r="N78" s="28"/>
      <c r="O78" s="28"/>
      <c r="P78" s="28"/>
      <c r="Q78" s="443"/>
      <c r="R78" s="545"/>
      <c r="S78" s="546" t="s">
        <v>121</v>
      </c>
      <c r="T78" s="997"/>
      <c r="V78" s="1911"/>
      <c r="W78" s="1931"/>
      <c r="X78" s="546" t="s">
        <v>207</v>
      </c>
      <c r="Y78" s="996"/>
      <c r="Z78" s="1017"/>
      <c r="AA78" s="547">
        <v>105912.37305784106</v>
      </c>
      <c r="AB78" s="547">
        <v>113843.60363297477</v>
      </c>
      <c r="AC78" s="547">
        <v>120176.60863933785</v>
      </c>
      <c r="AD78" s="547">
        <v>123485.66416724893</v>
      </c>
      <c r="AE78" s="547">
        <v>129195.42627947801</v>
      </c>
      <c r="AF78" s="547">
        <v>136070.28863355386</v>
      </c>
      <c r="AG78" s="547">
        <v>141796.13158561106</v>
      </c>
      <c r="AH78" s="547">
        <v>146108.73441736915</v>
      </c>
      <c r="AI78" s="547">
        <v>146461.07231864129</v>
      </c>
      <c r="AJ78" s="547">
        <v>151296.73618146233</v>
      </c>
      <c r="AK78" s="547">
        <v>151350.3051677857</v>
      </c>
      <c r="AL78" s="547">
        <v>155786.544376684</v>
      </c>
      <c r="AM78" s="547">
        <v>156162.75087340386</v>
      </c>
      <c r="AN78" s="547">
        <v>154346.5749416264</v>
      </c>
      <c r="AO78" s="547">
        <v>148846.82880935143</v>
      </c>
      <c r="AP78" s="547">
        <v>144354.98274595061</v>
      </c>
      <c r="AQ78" s="547">
        <v>140809.57507891228</v>
      </c>
      <c r="AR78" s="547">
        <v>140474.39477007661</v>
      </c>
      <c r="AS78" s="547">
        <v>135761.67836943248</v>
      </c>
      <c r="AT78" s="547">
        <v>136752.72135301353</v>
      </c>
      <c r="AU78" s="547">
        <v>136325.11830559149</v>
      </c>
      <c r="AV78" s="547">
        <v>135911.09138067727</v>
      </c>
      <c r="AW78" s="547">
        <v>137727.17379031685</v>
      </c>
      <c r="AX78" s="547">
        <v>134753.859327969</v>
      </c>
      <c r="AY78" s="547">
        <v>129455.89254166771</v>
      </c>
      <c r="AZ78" s="547">
        <v>128659.15256009302</v>
      </c>
      <c r="BA78" s="548">
        <v>128014.87301122239</v>
      </c>
      <c r="BB78" s="547">
        <v>126833.12014697194</v>
      </c>
      <c r="BC78" s="549">
        <v>124599.18972173725</v>
      </c>
      <c r="BD78" s="547">
        <v>121526.60734636059</v>
      </c>
      <c r="BE78" s="548">
        <v>103834.55978441014</v>
      </c>
      <c r="BF78" s="548">
        <v>102884.75480024783</v>
      </c>
      <c r="BG78" s="547">
        <v>110329.93978291286</v>
      </c>
      <c r="BH78" s="548">
        <v>109665.15607088435</v>
      </c>
      <c r="BI78" s="547"/>
      <c r="BJ78" s="550"/>
      <c r="BK78" s="451"/>
    </row>
    <row r="79" spans="2:63">
      <c r="B79" s="28"/>
      <c r="C79" s="28"/>
      <c r="D79" s="28"/>
      <c r="E79" s="28"/>
      <c r="F79" s="28"/>
      <c r="G79" s="28"/>
      <c r="H79" s="28"/>
      <c r="I79" s="28"/>
      <c r="J79" s="28"/>
      <c r="K79" s="28"/>
      <c r="L79" s="28"/>
      <c r="M79" s="28"/>
      <c r="N79" s="28"/>
      <c r="O79" s="28"/>
      <c r="P79" s="28"/>
      <c r="Q79" s="443"/>
      <c r="R79" s="551"/>
      <c r="S79" s="551"/>
      <c r="T79" s="998" t="s">
        <v>382</v>
      </c>
      <c r="V79" s="1911"/>
      <c r="W79" s="1932"/>
      <c r="X79" s="1932"/>
      <c r="Y79" s="1973" t="s">
        <v>208</v>
      </c>
      <c r="Z79" s="532"/>
      <c r="AA79" s="552">
        <f>SUM(AA80,AA85,AA88)</f>
        <v>88359.778126812336</v>
      </c>
      <c r="AB79" s="552">
        <f t="shared" ref="AB79:BE79" si="20">SUM(AB80,AB85,AB88)</f>
        <v>95035.155832889577</v>
      </c>
      <c r="AC79" s="552">
        <f t="shared" si="20"/>
        <v>100949.08465468255</v>
      </c>
      <c r="AD79" s="552">
        <f t="shared" si="20"/>
        <v>104075.88077019436</v>
      </c>
      <c r="AE79" s="552">
        <f t="shared" si="20"/>
        <v>108981.3881084032</v>
      </c>
      <c r="AF79" s="552">
        <f t="shared" si="20"/>
        <v>114888.60930146443</v>
      </c>
      <c r="AG79" s="552">
        <f t="shared" si="20"/>
        <v>120371.92550301366</v>
      </c>
      <c r="AH79" s="552">
        <f t="shared" si="20"/>
        <v>123130.87591296475</v>
      </c>
      <c r="AI79" s="552">
        <f t="shared" si="20"/>
        <v>125308.02933943717</v>
      </c>
      <c r="AJ79" s="552">
        <f t="shared" si="20"/>
        <v>130270.43472756316</v>
      </c>
      <c r="AK79" s="552">
        <f t="shared" si="20"/>
        <v>130438.87835082336</v>
      </c>
      <c r="AL79" s="552">
        <f t="shared" si="20"/>
        <v>135387.82281358543</v>
      </c>
      <c r="AM79" s="552">
        <f t="shared" si="20"/>
        <v>134613.50960600338</v>
      </c>
      <c r="AN79" s="552">
        <f t="shared" si="20"/>
        <v>132418.02947084006</v>
      </c>
      <c r="AO79" s="552">
        <f t="shared" si="20"/>
        <v>128033.3202300675</v>
      </c>
      <c r="AP79" s="552">
        <f t="shared" si="20"/>
        <v>123290.18727250867</v>
      </c>
      <c r="AQ79" s="552">
        <f t="shared" si="20"/>
        <v>120030.51235096497</v>
      </c>
      <c r="AR79" s="552">
        <f t="shared" si="20"/>
        <v>119618.05189668186</v>
      </c>
      <c r="AS79" s="552">
        <f t="shared" si="20"/>
        <v>115869.73723877057</v>
      </c>
      <c r="AT79" s="552">
        <f t="shared" si="20"/>
        <v>117858.75451516897</v>
      </c>
      <c r="AU79" s="552">
        <f t="shared" si="20"/>
        <v>117798.80347951667</v>
      </c>
      <c r="AV79" s="552">
        <f t="shared" si="20"/>
        <v>116462.05135964062</v>
      </c>
      <c r="AW79" s="552">
        <f t="shared" si="20"/>
        <v>116788.13413313215</v>
      </c>
      <c r="AX79" s="552">
        <f t="shared" si="20"/>
        <v>113146.3795020479</v>
      </c>
      <c r="AY79" s="552">
        <f t="shared" si="20"/>
        <v>108271.33121249429</v>
      </c>
      <c r="AZ79" s="552">
        <f t="shared" si="20"/>
        <v>107816.72766086303</v>
      </c>
      <c r="BA79" s="552">
        <f t="shared" si="20"/>
        <v>107252.97912853214</v>
      </c>
      <c r="BB79" s="552">
        <f t="shared" si="20"/>
        <v>106130.94565993029</v>
      </c>
      <c r="BC79" s="552">
        <f t="shared" si="20"/>
        <v>104305.8136112043</v>
      </c>
      <c r="BD79" s="552">
        <f t="shared" si="20"/>
        <v>101521.96590540941</v>
      </c>
      <c r="BE79" s="553">
        <f t="shared" si="20"/>
        <v>89347.530803817193</v>
      </c>
      <c r="BF79" s="553">
        <f t="shared" ref="BF79:BG79" si="21">SUM(BF80,BF85,BF88)</f>
        <v>86787.764332700288</v>
      </c>
      <c r="BG79" s="552">
        <f t="shared" si="21"/>
        <v>91091.935654699919</v>
      </c>
      <c r="BH79" s="553">
        <f t="shared" ref="BH79" si="22">SUM(BH80,BH85,BH88)</f>
        <v>90191.539334570858</v>
      </c>
      <c r="BI79" s="565"/>
      <c r="BJ79" s="490"/>
      <c r="BK79" s="462"/>
    </row>
    <row r="80" spans="2:63">
      <c r="O80" s="28"/>
      <c r="Q80" s="443"/>
      <c r="R80" s="554"/>
      <c r="S80" s="551"/>
      <c r="T80" s="536" t="s">
        <v>122</v>
      </c>
      <c r="V80" s="1911"/>
      <c r="W80" s="227"/>
      <c r="X80" s="1932"/>
      <c r="Y80" s="1967" t="s">
        <v>968</v>
      </c>
      <c r="Z80" s="535"/>
      <c r="AA80" s="463">
        <v>81877.7553639291</v>
      </c>
      <c r="AB80" s="463">
        <v>88788.428086578948</v>
      </c>
      <c r="AC80" s="463">
        <v>94826.555626141126</v>
      </c>
      <c r="AD80" s="463">
        <v>98088.389572068118</v>
      </c>
      <c r="AE80" s="463">
        <v>102878.48000850643</v>
      </c>
      <c r="AF80" s="463">
        <v>108970.25358116682</v>
      </c>
      <c r="AG80" s="463">
        <v>114587.6737260353</v>
      </c>
      <c r="AH80" s="463">
        <v>117513.39883389359</v>
      </c>
      <c r="AI80" s="463">
        <v>119767.30537369449</v>
      </c>
      <c r="AJ80" s="463">
        <v>124726.82671151291</v>
      </c>
      <c r="AK80" s="463">
        <v>125122.32560628933</v>
      </c>
      <c r="AL80" s="463">
        <v>129962.55917088289</v>
      </c>
      <c r="AM80" s="463">
        <v>129405.58101170097</v>
      </c>
      <c r="AN80" s="463">
        <v>127104.43786021377</v>
      </c>
      <c r="AO80" s="463">
        <v>122513.18978561544</v>
      </c>
      <c r="AP80" s="463">
        <v>117709.88742594323</v>
      </c>
      <c r="AQ80" s="463">
        <v>114395.30211092455</v>
      </c>
      <c r="AR80" s="463">
        <v>114002.92392432896</v>
      </c>
      <c r="AS80" s="463">
        <v>110435.82139770147</v>
      </c>
      <c r="AT80" s="463">
        <v>112579.06992426071</v>
      </c>
      <c r="AU80" s="463">
        <v>112362.50263999848</v>
      </c>
      <c r="AV80" s="463">
        <v>111178.20582544133</v>
      </c>
      <c r="AW80" s="463">
        <v>111428.48893611855</v>
      </c>
      <c r="AX80" s="463">
        <v>107805.48600675403</v>
      </c>
      <c r="AY80" s="463">
        <v>102968.75716711822</v>
      </c>
      <c r="AZ80" s="463">
        <v>102562.79355062937</v>
      </c>
      <c r="BA80" s="463">
        <v>102096.17790374943</v>
      </c>
      <c r="BB80" s="463">
        <v>101168.71844933425</v>
      </c>
      <c r="BC80" s="463">
        <v>99419.441977253082</v>
      </c>
      <c r="BD80" s="463">
        <v>96814.498844889036</v>
      </c>
      <c r="BE80" s="495">
        <v>85659.67891926282</v>
      </c>
      <c r="BF80" s="495">
        <v>83156.650366537098</v>
      </c>
      <c r="BG80" s="463">
        <v>86982.390875962112</v>
      </c>
      <c r="BH80" s="495">
        <v>85796.238101555806</v>
      </c>
      <c r="BI80" s="463"/>
      <c r="BJ80" s="536"/>
      <c r="BK80" s="534"/>
    </row>
    <row r="81" spans="2:63">
      <c r="O81" s="28"/>
      <c r="Q81" s="443"/>
      <c r="R81" s="554"/>
      <c r="S81" s="551"/>
      <c r="T81" s="536" t="s">
        <v>123</v>
      </c>
      <c r="V81" s="1911"/>
      <c r="W81" s="227"/>
      <c r="X81" s="1932"/>
      <c r="Y81" s="1967" t="s">
        <v>969</v>
      </c>
      <c r="Z81" s="535"/>
      <c r="AA81" s="463">
        <v>76702.92261025685</v>
      </c>
      <c r="AB81" s="463">
        <v>83474.117063363752</v>
      </c>
      <c r="AC81" s="463">
        <v>89578.114588620301</v>
      </c>
      <c r="AD81" s="463">
        <v>92904.754216401721</v>
      </c>
      <c r="AE81" s="463">
        <v>97700.582020060901</v>
      </c>
      <c r="AF81" s="463">
        <v>103761.51494176099</v>
      </c>
      <c r="AG81" s="463">
        <v>109422.47380829297</v>
      </c>
      <c r="AH81" s="463">
        <v>112399.8897945213</v>
      </c>
      <c r="AI81" s="463">
        <v>114716.97089912288</v>
      </c>
      <c r="AJ81" s="463">
        <v>119730.5222706709</v>
      </c>
      <c r="AK81" s="463">
        <v>120092.709479401</v>
      </c>
      <c r="AL81" s="463">
        <v>125006.55282189432</v>
      </c>
      <c r="AM81" s="463">
        <v>124384.45510906882</v>
      </c>
      <c r="AN81" s="463">
        <v>122167.00276856015</v>
      </c>
      <c r="AO81" s="463">
        <v>117869.3721647135</v>
      </c>
      <c r="AP81" s="463">
        <v>113145.77209095277</v>
      </c>
      <c r="AQ81" s="463">
        <v>109873.78211877172</v>
      </c>
      <c r="AR81" s="463">
        <v>109605.86441106205</v>
      </c>
      <c r="AS81" s="463">
        <v>106232.16737967158</v>
      </c>
      <c r="AT81" s="463">
        <v>108466.4461016883</v>
      </c>
      <c r="AU81" s="463">
        <v>108480.6443311762</v>
      </c>
      <c r="AV81" s="463">
        <v>107540.3611568007</v>
      </c>
      <c r="AW81" s="463">
        <v>107928.35307778505</v>
      </c>
      <c r="AX81" s="463">
        <v>104457.20173051863</v>
      </c>
      <c r="AY81" s="463">
        <v>99753.124183725711</v>
      </c>
      <c r="AZ81" s="463">
        <v>99496.682866169154</v>
      </c>
      <c r="BA81" s="463">
        <v>99269.224230499982</v>
      </c>
      <c r="BB81" s="463">
        <v>98478.799002303422</v>
      </c>
      <c r="BC81" s="463">
        <v>96936.700435473555</v>
      </c>
      <c r="BD81" s="463">
        <v>94588.976454242482</v>
      </c>
      <c r="BE81" s="495">
        <v>84395.48173986256</v>
      </c>
      <c r="BF81" s="495">
        <v>81906.205703745189</v>
      </c>
      <c r="BG81" s="463">
        <v>85588.212434276909</v>
      </c>
      <c r="BH81" s="495">
        <v>84469.003575668918</v>
      </c>
      <c r="BI81" s="463"/>
      <c r="BJ81" s="536"/>
      <c r="BK81" s="534"/>
    </row>
    <row r="82" spans="2:63">
      <c r="O82" s="28"/>
      <c r="Q82" s="443"/>
      <c r="R82" s="554"/>
      <c r="S82" s="551"/>
      <c r="T82" s="536" t="s">
        <v>124</v>
      </c>
      <c r="V82" s="1911"/>
      <c r="W82" s="227"/>
      <c r="X82" s="1932"/>
      <c r="Y82" s="1967" t="s">
        <v>970</v>
      </c>
      <c r="Z82" s="535"/>
      <c r="AA82" s="463">
        <v>49503.851639002445</v>
      </c>
      <c r="AB82" s="463">
        <v>49355.598012815462</v>
      </c>
      <c r="AC82" s="463">
        <v>57013.088604653298</v>
      </c>
      <c r="AD82" s="463">
        <v>61149.327952769796</v>
      </c>
      <c r="AE82" s="463">
        <v>67511.757603489765</v>
      </c>
      <c r="AF82" s="463">
        <v>67806.89252982875</v>
      </c>
      <c r="AG82" s="463">
        <v>73338.363396588436</v>
      </c>
      <c r="AH82" s="463">
        <v>67125.696910063067</v>
      </c>
      <c r="AI82" s="463">
        <v>71719.740069885156</v>
      </c>
      <c r="AJ82" s="463">
        <v>75588.113566412023</v>
      </c>
      <c r="AK82" s="463">
        <v>77717.942894232823</v>
      </c>
      <c r="AL82" s="463">
        <v>76954.883454407609</v>
      </c>
      <c r="AM82" s="463">
        <v>78216.392457698268</v>
      </c>
      <c r="AN82" s="463">
        <v>79696.644775933382</v>
      </c>
      <c r="AO82" s="463">
        <v>78220.725193266597</v>
      </c>
      <c r="AP82" s="463">
        <v>76267.034583278553</v>
      </c>
      <c r="AQ82" s="463">
        <v>74365.58091400539</v>
      </c>
      <c r="AR82" s="463">
        <v>73076.200146655043</v>
      </c>
      <c r="AS82" s="463">
        <v>73385.04784567254</v>
      </c>
      <c r="AT82" s="463">
        <v>69351.474263486976</v>
      </c>
      <c r="AU82" s="463">
        <v>68996.101382280234</v>
      </c>
      <c r="AV82" s="463">
        <v>66934.56705165928</v>
      </c>
      <c r="AW82" s="463">
        <v>68452.536900987558</v>
      </c>
      <c r="AX82" s="463">
        <v>65921.064289856906</v>
      </c>
      <c r="AY82" s="463">
        <v>61863.172086629631</v>
      </c>
      <c r="AZ82" s="463">
        <v>62092.515550385353</v>
      </c>
      <c r="BA82" s="463">
        <v>59483.563049277443</v>
      </c>
      <c r="BB82" s="463">
        <v>60727.871845956055</v>
      </c>
      <c r="BC82" s="463">
        <v>62130.44518343854</v>
      </c>
      <c r="BD82" s="463">
        <v>61858.258684633132</v>
      </c>
      <c r="BE82" s="495">
        <v>53067.46445289519</v>
      </c>
      <c r="BF82" s="495">
        <v>54444.464215503373</v>
      </c>
      <c r="BG82" s="463">
        <v>58004.58330754692</v>
      </c>
      <c r="BH82" s="495">
        <v>58964.809100080231</v>
      </c>
      <c r="BI82" s="463"/>
      <c r="BJ82" s="536"/>
      <c r="BK82" s="534"/>
    </row>
    <row r="83" spans="2:63">
      <c r="O83" s="28"/>
      <c r="Q83" s="443"/>
      <c r="R83" s="554"/>
      <c r="S83" s="551"/>
      <c r="T83" s="536" t="s">
        <v>522</v>
      </c>
      <c r="V83" s="1911"/>
      <c r="W83" s="227"/>
      <c r="X83" s="1932"/>
      <c r="Y83" s="1967" t="s">
        <v>971</v>
      </c>
      <c r="Z83" s="535"/>
      <c r="AA83" s="463">
        <v>27199.070971254401</v>
      </c>
      <c r="AB83" s="463">
        <v>34118.519050548297</v>
      </c>
      <c r="AC83" s="463">
        <v>32565.025983967014</v>
      </c>
      <c r="AD83" s="463">
        <v>31755.426263631929</v>
      </c>
      <c r="AE83" s="463">
        <v>30188.824416571162</v>
      </c>
      <c r="AF83" s="463">
        <v>35954.622411932229</v>
      </c>
      <c r="AG83" s="463">
        <v>36084.110411704547</v>
      </c>
      <c r="AH83" s="463">
        <v>45274.192884458236</v>
      </c>
      <c r="AI83" s="463">
        <v>42997.230829237727</v>
      </c>
      <c r="AJ83" s="463">
        <v>44142.408704258909</v>
      </c>
      <c r="AK83" s="463">
        <v>42374.766585168174</v>
      </c>
      <c r="AL83" s="463">
        <v>48051.66936748672</v>
      </c>
      <c r="AM83" s="463">
        <v>46168.062651370557</v>
      </c>
      <c r="AN83" s="463">
        <v>42470.357992626748</v>
      </c>
      <c r="AO83" s="463">
        <v>39648.646971446891</v>
      </c>
      <c r="AP83" s="463">
        <v>36878.737507674246</v>
      </c>
      <c r="AQ83" s="463">
        <v>35508.201204766337</v>
      </c>
      <c r="AR83" s="463">
        <v>36529.664264407002</v>
      </c>
      <c r="AS83" s="463">
        <v>32847.119533999037</v>
      </c>
      <c r="AT83" s="463">
        <v>39114.971838201302</v>
      </c>
      <c r="AU83" s="463">
        <v>39484.542948895971</v>
      </c>
      <c r="AV83" s="463">
        <v>40605.794105141409</v>
      </c>
      <c r="AW83" s="463">
        <v>39475.816176797496</v>
      </c>
      <c r="AX83" s="463">
        <v>38536.137440661732</v>
      </c>
      <c r="AY83" s="463">
        <v>37889.952097096073</v>
      </c>
      <c r="AZ83" s="463">
        <v>37404.16731578383</v>
      </c>
      <c r="BA83" s="463">
        <v>39785.661181222531</v>
      </c>
      <c r="BB83" s="463">
        <v>37750.927156347359</v>
      </c>
      <c r="BC83" s="463">
        <v>34806.255252035015</v>
      </c>
      <c r="BD83" s="463">
        <v>32730.717769609353</v>
      </c>
      <c r="BE83" s="495">
        <v>31328.01728696737</v>
      </c>
      <c r="BF83" s="495">
        <v>27461.741488241809</v>
      </c>
      <c r="BG83" s="463">
        <v>27583.629126729986</v>
      </c>
      <c r="BH83" s="495">
        <v>25504.194475588683</v>
      </c>
      <c r="BI83" s="463"/>
      <c r="BJ83" s="536"/>
      <c r="BK83" s="534"/>
    </row>
    <row r="84" spans="2:63">
      <c r="O84" s="28"/>
      <c r="Q84" s="443"/>
      <c r="R84" s="554"/>
      <c r="S84" s="551"/>
      <c r="T84" s="536" t="s">
        <v>523</v>
      </c>
      <c r="V84" s="1911"/>
      <c r="W84" s="227"/>
      <c r="X84" s="1932"/>
      <c r="Y84" s="1967" t="s">
        <v>972</v>
      </c>
      <c r="Z84" s="535"/>
      <c r="AA84" s="463">
        <v>5174.8327536722718</v>
      </c>
      <c r="AB84" s="463">
        <v>5314.3110232151957</v>
      </c>
      <c r="AC84" s="463">
        <v>5248.441037520809</v>
      </c>
      <c r="AD84" s="463">
        <v>5183.6353556663889</v>
      </c>
      <c r="AE84" s="463">
        <v>5177.8979884455284</v>
      </c>
      <c r="AF84" s="463">
        <v>5208.7386394058312</v>
      </c>
      <c r="AG84" s="463">
        <v>5165.1999177423395</v>
      </c>
      <c r="AH84" s="463">
        <v>5113.5090393722921</v>
      </c>
      <c r="AI84" s="463">
        <v>5050.334474571614</v>
      </c>
      <c r="AJ84" s="463">
        <v>4996.304440841971</v>
      </c>
      <c r="AK84" s="463">
        <v>5029.6161268883316</v>
      </c>
      <c r="AL84" s="463">
        <v>4956.0063489885652</v>
      </c>
      <c r="AM84" s="463">
        <v>5021.1259026321823</v>
      </c>
      <c r="AN84" s="463">
        <v>4937.4350916536159</v>
      </c>
      <c r="AO84" s="463">
        <v>4643.8176209019575</v>
      </c>
      <c r="AP84" s="463">
        <v>4564.1153349904562</v>
      </c>
      <c r="AQ84" s="463">
        <v>4521.5199921528256</v>
      </c>
      <c r="AR84" s="463">
        <v>4397.0595132669096</v>
      </c>
      <c r="AS84" s="463">
        <v>4203.6540180298807</v>
      </c>
      <c r="AT84" s="463">
        <v>4112.6238225724219</v>
      </c>
      <c r="AU84" s="463">
        <v>3881.858308822279</v>
      </c>
      <c r="AV84" s="463">
        <v>3637.8446686406155</v>
      </c>
      <c r="AW84" s="463">
        <v>3500.1358583335009</v>
      </c>
      <c r="AX84" s="463">
        <v>3348.2842762354076</v>
      </c>
      <c r="AY84" s="463">
        <v>3215.6329833925133</v>
      </c>
      <c r="AZ84" s="463">
        <v>3066.1106844602095</v>
      </c>
      <c r="BA84" s="463">
        <v>2826.9536732494512</v>
      </c>
      <c r="BB84" s="463">
        <v>2689.919447030843</v>
      </c>
      <c r="BC84" s="463">
        <v>2482.7415417795305</v>
      </c>
      <c r="BD84" s="463">
        <v>2225.5223906465499</v>
      </c>
      <c r="BE84" s="495">
        <v>1264.1971794002457</v>
      </c>
      <c r="BF84" s="495">
        <v>1250.4446627919076</v>
      </c>
      <c r="BG84" s="463">
        <v>1394.1784416852001</v>
      </c>
      <c r="BH84" s="495">
        <v>1327.2345258869123</v>
      </c>
      <c r="BI84" s="463"/>
      <c r="BJ84" s="536"/>
      <c r="BK84" s="534"/>
    </row>
    <row r="85" spans="2:63">
      <c r="O85" s="28"/>
      <c r="Q85" s="443"/>
      <c r="R85" s="554"/>
      <c r="S85" s="551"/>
      <c r="T85" s="536" t="s">
        <v>125</v>
      </c>
      <c r="V85" s="1911"/>
      <c r="W85" s="227"/>
      <c r="X85" s="1932"/>
      <c r="Y85" s="1967" t="s">
        <v>973</v>
      </c>
      <c r="Z85" s="535"/>
      <c r="AA85" s="463">
        <v>5107.9903522823624</v>
      </c>
      <c r="AB85" s="463">
        <v>4941.2013289037732</v>
      </c>
      <c r="AC85" s="463">
        <v>4852.7092343834684</v>
      </c>
      <c r="AD85" s="463">
        <v>4900.5197233830413</v>
      </c>
      <c r="AE85" s="463">
        <v>5042.1708916194439</v>
      </c>
      <c r="AF85" s="463">
        <v>4976.0651131961722</v>
      </c>
      <c r="AG85" s="463">
        <v>4868.2019510000946</v>
      </c>
      <c r="AH85" s="463">
        <v>4769.6217152839772</v>
      </c>
      <c r="AI85" s="463">
        <v>4712.8169018369581</v>
      </c>
      <c r="AJ85" s="463">
        <v>4727.6287375808733</v>
      </c>
      <c r="AK85" s="463">
        <v>4520.8233394606887</v>
      </c>
      <c r="AL85" s="463">
        <v>4610.7365066027469</v>
      </c>
      <c r="AM85" s="463">
        <v>4394.5258691406461</v>
      </c>
      <c r="AN85" s="463">
        <v>4464.0185123532328</v>
      </c>
      <c r="AO85" s="463">
        <v>4662.3010388547882</v>
      </c>
      <c r="AP85" s="463">
        <v>4695.1142666178021</v>
      </c>
      <c r="AQ85" s="463">
        <v>4732.2513365323211</v>
      </c>
      <c r="AR85" s="463">
        <v>4711.4191533287858</v>
      </c>
      <c r="AS85" s="463">
        <v>4531.9619371727586</v>
      </c>
      <c r="AT85" s="463">
        <v>4384.7260879872747</v>
      </c>
      <c r="AU85" s="463">
        <v>4567.7932163548157</v>
      </c>
      <c r="AV85" s="463">
        <v>4444.6406219356522</v>
      </c>
      <c r="AW85" s="463">
        <v>4513.140728432757</v>
      </c>
      <c r="AX85" s="463">
        <v>4503.7186746498692</v>
      </c>
      <c r="AY85" s="463">
        <v>4454.6452675960209</v>
      </c>
      <c r="AZ85" s="463">
        <v>4385.8857617907206</v>
      </c>
      <c r="BA85" s="463">
        <v>4292.0796785100556</v>
      </c>
      <c r="BB85" s="463">
        <v>4170.8418039011576</v>
      </c>
      <c r="BC85" s="463">
        <v>4099.4857785276954</v>
      </c>
      <c r="BD85" s="463">
        <v>3990.4891739422883</v>
      </c>
      <c r="BE85" s="495">
        <v>2939.1589230184363</v>
      </c>
      <c r="BF85" s="495">
        <v>2892.2711265040894</v>
      </c>
      <c r="BG85" s="463">
        <v>3331.4463954311655</v>
      </c>
      <c r="BH85" s="495">
        <v>3628.4012337230738</v>
      </c>
      <c r="BI85" s="463"/>
      <c r="BJ85" s="536"/>
      <c r="BK85" s="534"/>
    </row>
    <row r="86" spans="2:63">
      <c r="O86" s="28"/>
      <c r="Q86" s="443"/>
      <c r="R86" s="554"/>
      <c r="S86" s="551"/>
      <c r="T86" s="536" t="s">
        <v>126</v>
      </c>
      <c r="V86" s="1911"/>
      <c r="W86" s="227"/>
      <c r="X86" s="1932"/>
      <c r="Y86" s="1967" t="s">
        <v>969</v>
      </c>
      <c r="Z86" s="535"/>
      <c r="AA86" s="463">
        <v>1100.5225416402277</v>
      </c>
      <c r="AB86" s="463">
        <v>1107.6686300954532</v>
      </c>
      <c r="AC86" s="463">
        <v>1061.6737637558379</v>
      </c>
      <c r="AD86" s="463">
        <v>1030.9738327935577</v>
      </c>
      <c r="AE86" s="463">
        <v>1020.9764586570018</v>
      </c>
      <c r="AF86" s="463">
        <v>975.89130909425239</v>
      </c>
      <c r="AG86" s="463">
        <v>937.88553850005439</v>
      </c>
      <c r="AH86" s="463">
        <v>903.36433936416108</v>
      </c>
      <c r="AI86" s="463">
        <v>853.48581847492062</v>
      </c>
      <c r="AJ86" s="463">
        <v>877.1216272037226</v>
      </c>
      <c r="AK86" s="463">
        <v>852.53184455932296</v>
      </c>
      <c r="AL86" s="463">
        <v>889.03907793799158</v>
      </c>
      <c r="AM86" s="463">
        <v>798.80500996485569</v>
      </c>
      <c r="AN86" s="463">
        <v>771.22487353465112</v>
      </c>
      <c r="AO86" s="463">
        <v>797.49588912535023</v>
      </c>
      <c r="AP86" s="463">
        <v>804.34664303463694</v>
      </c>
      <c r="AQ86" s="463">
        <v>823.58196969074163</v>
      </c>
      <c r="AR86" s="463">
        <v>851.95919350377301</v>
      </c>
      <c r="AS86" s="463">
        <v>777.47574816187011</v>
      </c>
      <c r="AT86" s="463">
        <v>784.14248063227842</v>
      </c>
      <c r="AU86" s="463">
        <v>791.45973118551183</v>
      </c>
      <c r="AV86" s="463">
        <v>752.13254123809656</v>
      </c>
      <c r="AW86" s="463">
        <v>735.15912439652618</v>
      </c>
      <c r="AX86" s="463">
        <v>727.19193215876237</v>
      </c>
      <c r="AY86" s="463">
        <v>705.363882465453</v>
      </c>
      <c r="AZ86" s="463">
        <v>708.49702774733998</v>
      </c>
      <c r="BA86" s="463">
        <v>687.26577988631345</v>
      </c>
      <c r="BB86" s="463">
        <v>684.60595698059956</v>
      </c>
      <c r="BC86" s="463">
        <v>683.86063751204676</v>
      </c>
      <c r="BD86" s="463">
        <v>654.45504008223952</v>
      </c>
      <c r="BE86" s="495">
        <v>470.60250879022544</v>
      </c>
      <c r="BF86" s="495">
        <v>497.53967694921272</v>
      </c>
      <c r="BG86" s="463">
        <v>552.93735961081859</v>
      </c>
      <c r="BH86" s="495">
        <v>598.68929579212443</v>
      </c>
      <c r="BI86" s="463"/>
      <c r="BJ86" s="536"/>
      <c r="BK86" s="534"/>
    </row>
    <row r="87" spans="2:63">
      <c r="O87" s="28"/>
      <c r="Q87" s="443"/>
      <c r="R87" s="554"/>
      <c r="S87" s="551"/>
      <c r="T87" s="536" t="s">
        <v>127</v>
      </c>
      <c r="V87" s="1911"/>
      <c r="W87" s="227"/>
      <c r="X87" s="1932"/>
      <c r="Y87" s="1967" t="s">
        <v>974</v>
      </c>
      <c r="Z87" s="535"/>
      <c r="AA87" s="463">
        <v>4007.4678106421347</v>
      </c>
      <c r="AB87" s="463">
        <v>3833.5326988083202</v>
      </c>
      <c r="AC87" s="463">
        <v>3791.0354706276298</v>
      </c>
      <c r="AD87" s="463">
        <v>3869.5458905894834</v>
      </c>
      <c r="AE87" s="463">
        <v>4021.1944329624425</v>
      </c>
      <c r="AF87" s="463">
        <v>4000.1738041019203</v>
      </c>
      <c r="AG87" s="463">
        <v>3930.3164125000408</v>
      </c>
      <c r="AH87" s="463">
        <v>3866.2573759198162</v>
      </c>
      <c r="AI87" s="463">
        <v>3859.3310833620376</v>
      </c>
      <c r="AJ87" s="463">
        <v>3850.5071103771506</v>
      </c>
      <c r="AK87" s="463">
        <v>3668.2914949013666</v>
      </c>
      <c r="AL87" s="463">
        <v>3721.697428664756</v>
      </c>
      <c r="AM87" s="463">
        <v>3595.7208591757903</v>
      </c>
      <c r="AN87" s="463">
        <v>3692.7936388185817</v>
      </c>
      <c r="AO87" s="463">
        <v>3864.8051497294387</v>
      </c>
      <c r="AP87" s="463">
        <v>3890.7676235831645</v>
      </c>
      <c r="AQ87" s="463">
        <v>3908.6693668415792</v>
      </c>
      <c r="AR87" s="463">
        <v>3859.4599598250138</v>
      </c>
      <c r="AS87" s="463">
        <v>3754.4861890108878</v>
      </c>
      <c r="AT87" s="463">
        <v>3600.5836073549963</v>
      </c>
      <c r="AU87" s="463">
        <v>3776.3334851693039</v>
      </c>
      <c r="AV87" s="463">
        <v>3692.5080806975561</v>
      </c>
      <c r="AW87" s="463">
        <v>3777.9816040362311</v>
      </c>
      <c r="AX87" s="463">
        <v>3776.5267424911076</v>
      </c>
      <c r="AY87" s="463">
        <v>3749.2813851305682</v>
      </c>
      <c r="AZ87" s="463">
        <v>3677.3887340433803</v>
      </c>
      <c r="BA87" s="463">
        <v>3604.8138986237418</v>
      </c>
      <c r="BB87" s="463">
        <v>3486.2358469205587</v>
      </c>
      <c r="BC87" s="463">
        <v>3415.6251410156488</v>
      </c>
      <c r="BD87" s="463">
        <v>3336.0341338600488</v>
      </c>
      <c r="BE87" s="495">
        <v>2468.5564142282105</v>
      </c>
      <c r="BF87" s="495">
        <v>2394.7314495548771</v>
      </c>
      <c r="BG87" s="463">
        <v>2778.5090358203465</v>
      </c>
      <c r="BH87" s="495">
        <v>3029.7119379309493</v>
      </c>
      <c r="BI87" s="463"/>
      <c r="BJ87" s="536"/>
      <c r="BK87" s="534"/>
    </row>
    <row r="88" spans="2:63">
      <c r="O88" s="28"/>
      <c r="Q88" s="443"/>
      <c r="R88" s="554"/>
      <c r="S88" s="551"/>
      <c r="T88" s="536" t="s">
        <v>128</v>
      </c>
      <c r="V88" s="1911"/>
      <c r="W88" s="227"/>
      <c r="X88" s="1932"/>
      <c r="Y88" s="1967" t="s">
        <v>975</v>
      </c>
      <c r="Z88" s="535"/>
      <c r="AA88" s="463">
        <v>1374.0324106008775</v>
      </c>
      <c r="AB88" s="463">
        <v>1305.5264174068625</v>
      </c>
      <c r="AC88" s="463">
        <v>1269.8197941579572</v>
      </c>
      <c r="AD88" s="463">
        <v>1086.9714747431954</v>
      </c>
      <c r="AE88" s="463">
        <v>1060.737208277322</v>
      </c>
      <c r="AF88" s="463">
        <v>942.29060710142619</v>
      </c>
      <c r="AG88" s="463">
        <v>916.04982597825722</v>
      </c>
      <c r="AH88" s="463">
        <v>847.85536378718393</v>
      </c>
      <c r="AI88" s="463">
        <v>827.90706390573871</v>
      </c>
      <c r="AJ88" s="463">
        <v>815.97927846937102</v>
      </c>
      <c r="AK88" s="463">
        <v>795.72940507332635</v>
      </c>
      <c r="AL88" s="463">
        <v>814.52713609977911</v>
      </c>
      <c r="AM88" s="463">
        <v>813.40272516177458</v>
      </c>
      <c r="AN88" s="463">
        <v>849.57309827305085</v>
      </c>
      <c r="AO88" s="463">
        <v>857.82940559727911</v>
      </c>
      <c r="AP88" s="463">
        <v>885.18557994763421</v>
      </c>
      <c r="AQ88" s="463">
        <v>902.95890350809543</v>
      </c>
      <c r="AR88" s="463">
        <v>903.70881902411588</v>
      </c>
      <c r="AS88" s="463">
        <v>901.95390389633758</v>
      </c>
      <c r="AT88" s="463">
        <v>894.95850292099169</v>
      </c>
      <c r="AU88" s="463">
        <v>868.50762316338944</v>
      </c>
      <c r="AV88" s="463">
        <v>839.20491226364391</v>
      </c>
      <c r="AW88" s="463">
        <v>846.50446858084285</v>
      </c>
      <c r="AX88" s="463">
        <v>837.17482064401099</v>
      </c>
      <c r="AY88" s="463">
        <v>847.92877778005436</v>
      </c>
      <c r="AZ88" s="463">
        <v>868.04834844293669</v>
      </c>
      <c r="BA88" s="463">
        <v>864.72154627266445</v>
      </c>
      <c r="BB88" s="463">
        <v>791.38540669488532</v>
      </c>
      <c r="BC88" s="463">
        <v>786.8858554235145</v>
      </c>
      <c r="BD88" s="463">
        <v>716.977886578077</v>
      </c>
      <c r="BE88" s="495">
        <v>748.69296153594553</v>
      </c>
      <c r="BF88" s="495">
        <v>738.84283965910299</v>
      </c>
      <c r="BG88" s="463">
        <v>778.098383306649</v>
      </c>
      <c r="BH88" s="495">
        <v>766.89999929199064</v>
      </c>
      <c r="BI88" s="463"/>
      <c r="BJ88" s="536"/>
      <c r="BK88" s="534"/>
    </row>
    <row r="89" spans="2:63">
      <c r="Q89" s="443"/>
      <c r="R89" s="554"/>
      <c r="S89" s="551"/>
      <c r="T89" s="999" t="s">
        <v>129</v>
      </c>
      <c r="V89" s="1911"/>
      <c r="W89" s="227"/>
      <c r="X89" s="1932"/>
      <c r="Y89" s="999" t="s">
        <v>249</v>
      </c>
      <c r="Z89" s="503"/>
      <c r="AA89" s="555">
        <v>7012.655853896551</v>
      </c>
      <c r="AB89" s="555">
        <v>7236.7840714884433</v>
      </c>
      <c r="AC89" s="555">
        <v>7272.2467882929768</v>
      </c>
      <c r="AD89" s="555">
        <v>6908.6297059677936</v>
      </c>
      <c r="AE89" s="555">
        <v>7372.8793452788996</v>
      </c>
      <c r="AF89" s="555">
        <v>7101.9717852010299</v>
      </c>
      <c r="AG89" s="555">
        <v>7007.0171196719966</v>
      </c>
      <c r="AH89" s="555">
        <v>6791.8505378973932</v>
      </c>
      <c r="AI89" s="555">
        <v>6468.1220068572411</v>
      </c>
      <c r="AJ89" s="555">
        <v>6670.7814619385226</v>
      </c>
      <c r="AK89" s="555">
        <v>6449.7753290943592</v>
      </c>
      <c r="AL89" s="555">
        <v>6349.9270978705426</v>
      </c>
      <c r="AM89" s="555">
        <v>6733.5428924010421</v>
      </c>
      <c r="AN89" s="555">
        <v>7043.6796171130645</v>
      </c>
      <c r="AO89" s="555">
        <v>6887.3702843643796</v>
      </c>
      <c r="AP89" s="555">
        <v>7016.495829174095</v>
      </c>
      <c r="AQ89" s="555">
        <v>6745.3839924488166</v>
      </c>
      <c r="AR89" s="555">
        <v>7430.718012759382</v>
      </c>
      <c r="AS89" s="555">
        <v>7313.590776606201</v>
      </c>
      <c r="AT89" s="555">
        <v>6980.4786445610152</v>
      </c>
      <c r="AU89" s="555">
        <v>7289.187842406599</v>
      </c>
      <c r="AV89" s="555">
        <v>8405.4381907135012</v>
      </c>
      <c r="AW89" s="555">
        <v>9259.529628204069</v>
      </c>
      <c r="AX89" s="555">
        <v>9396.1941747700494</v>
      </c>
      <c r="AY89" s="555">
        <v>9004.4487290892394</v>
      </c>
      <c r="AZ89" s="555">
        <v>8822.0147909894404</v>
      </c>
      <c r="BA89" s="555">
        <v>8584.1526215963277</v>
      </c>
      <c r="BB89" s="555">
        <v>8285.2391391793626</v>
      </c>
      <c r="BC89" s="555">
        <v>7700.0905297620393</v>
      </c>
      <c r="BD89" s="555">
        <v>7468.3976588242822</v>
      </c>
      <c r="BE89" s="556">
        <v>7110.8206485443943</v>
      </c>
      <c r="BF89" s="556">
        <v>7008.3179157628456</v>
      </c>
      <c r="BG89" s="555">
        <v>7143.6315955530445</v>
      </c>
      <c r="BH89" s="556">
        <v>6859.3194572093644</v>
      </c>
      <c r="BI89" s="1435"/>
      <c r="BJ89" s="557"/>
      <c r="BK89" s="534"/>
    </row>
    <row r="90" spans="2:63">
      <c r="O90" s="28"/>
      <c r="Q90" s="443"/>
      <c r="R90" s="554"/>
      <c r="S90" s="551"/>
      <c r="T90" s="999" t="s">
        <v>463</v>
      </c>
      <c r="V90" s="1911"/>
      <c r="W90" s="227"/>
      <c r="X90" s="1932"/>
      <c r="Y90" s="999" t="s">
        <v>319</v>
      </c>
      <c r="Z90" s="1018"/>
      <c r="AA90" s="555">
        <v>4603.1382840692931</v>
      </c>
      <c r="AB90" s="555">
        <v>5078.3824840634024</v>
      </c>
      <c r="AC90" s="555">
        <v>4982.2686935111769</v>
      </c>
      <c r="AD90" s="555">
        <v>5204.8893893335326</v>
      </c>
      <c r="AE90" s="555">
        <v>5146.2715533851733</v>
      </c>
      <c r="AF90" s="555">
        <v>5439.3626872304412</v>
      </c>
      <c r="AG90" s="555">
        <v>5911.9846537745962</v>
      </c>
      <c r="AH90" s="555">
        <v>7070.3642013237195</v>
      </c>
      <c r="AI90" s="555">
        <v>5553.3197107894512</v>
      </c>
      <c r="AJ90" s="555">
        <v>5389.177021057918</v>
      </c>
      <c r="AK90" s="555">
        <v>5412.3169469871864</v>
      </c>
      <c r="AL90" s="555">
        <v>4824.8907915432392</v>
      </c>
      <c r="AM90" s="555">
        <v>5368.2813654861093</v>
      </c>
      <c r="AN90" s="555">
        <v>5382.1272055985446</v>
      </c>
      <c r="AO90" s="555">
        <v>4831.620839643916</v>
      </c>
      <c r="AP90" s="555">
        <v>4836.6354059190335</v>
      </c>
      <c r="AQ90" s="555">
        <v>4482.3868813061863</v>
      </c>
      <c r="AR90" s="555">
        <v>4218.3844635022597</v>
      </c>
      <c r="AS90" s="555">
        <v>3852.6960469829851</v>
      </c>
      <c r="AT90" s="555">
        <v>3658.7389885372345</v>
      </c>
      <c r="AU90" s="555">
        <v>3490.835189029207</v>
      </c>
      <c r="AV90" s="555">
        <v>3453.8788717245411</v>
      </c>
      <c r="AW90" s="555">
        <v>3568.372221454259</v>
      </c>
      <c r="AX90" s="555">
        <v>3568.6372735352766</v>
      </c>
      <c r="AY90" s="555">
        <v>3505.5054183437351</v>
      </c>
      <c r="AZ90" s="555">
        <v>3409.9482584278439</v>
      </c>
      <c r="BA90" s="555">
        <v>3401.43407634819</v>
      </c>
      <c r="BB90" s="555">
        <v>3378.6674119012996</v>
      </c>
      <c r="BC90" s="555">
        <v>3313.8284492502398</v>
      </c>
      <c r="BD90" s="555">
        <v>3267.5648914210815</v>
      </c>
      <c r="BE90" s="556">
        <v>3162.2426765274377</v>
      </c>
      <c r="BF90" s="556">
        <v>3307.1992901270619</v>
      </c>
      <c r="BG90" s="555">
        <v>3345.5842196003546</v>
      </c>
      <c r="BH90" s="556">
        <v>3314.2779307919818</v>
      </c>
      <c r="BI90" s="1435"/>
      <c r="BJ90" s="557"/>
      <c r="BK90" s="534"/>
    </row>
    <row r="91" spans="2:63">
      <c r="O91" s="28"/>
      <c r="Q91" s="443"/>
      <c r="R91" s="554"/>
      <c r="S91" s="551"/>
      <c r="T91" s="998" t="s">
        <v>461</v>
      </c>
      <c r="V91" s="1911"/>
      <c r="W91" s="227"/>
      <c r="X91" s="1932"/>
      <c r="Y91" s="998" t="s">
        <v>250</v>
      </c>
      <c r="Z91" s="503"/>
      <c r="AA91" s="555">
        <v>5936.8007930628728</v>
      </c>
      <c r="AB91" s="555">
        <v>6493.2812445333529</v>
      </c>
      <c r="AC91" s="555">
        <v>6973.0085028511858</v>
      </c>
      <c r="AD91" s="555">
        <v>7296.26430175325</v>
      </c>
      <c r="AE91" s="555">
        <v>7694.8872724107396</v>
      </c>
      <c r="AF91" s="555">
        <v>8640.3448596579838</v>
      </c>
      <c r="AG91" s="555">
        <v>8505.2043091507639</v>
      </c>
      <c r="AH91" s="555">
        <v>9115.6437651832657</v>
      </c>
      <c r="AI91" s="555">
        <v>9131.6012615574164</v>
      </c>
      <c r="AJ91" s="555">
        <v>8966.3429709027387</v>
      </c>
      <c r="AK91" s="555">
        <v>9049.3345408807927</v>
      </c>
      <c r="AL91" s="555">
        <v>9223.9036736848011</v>
      </c>
      <c r="AM91" s="555">
        <v>9447.4170095132358</v>
      </c>
      <c r="AN91" s="555">
        <v>9502.7386480747482</v>
      </c>
      <c r="AO91" s="555">
        <v>9094.5174552756507</v>
      </c>
      <c r="AP91" s="555">
        <v>9211.6642383487651</v>
      </c>
      <c r="AQ91" s="555">
        <v>9551.2918541923427</v>
      </c>
      <c r="AR91" s="555">
        <v>9207.2403971331514</v>
      </c>
      <c r="AS91" s="555">
        <v>8725.6543070727621</v>
      </c>
      <c r="AT91" s="555">
        <v>8254.7492047463002</v>
      </c>
      <c r="AU91" s="555">
        <v>7746.291794639018</v>
      </c>
      <c r="AV91" s="555">
        <v>7589.7229585986033</v>
      </c>
      <c r="AW91" s="555">
        <v>8111.1378075263683</v>
      </c>
      <c r="AX91" s="555">
        <v>8642.6483776157456</v>
      </c>
      <c r="AY91" s="555">
        <v>8674.6071817404154</v>
      </c>
      <c r="AZ91" s="555">
        <v>8610.4618498126729</v>
      </c>
      <c r="BA91" s="555">
        <v>8776.3071847457177</v>
      </c>
      <c r="BB91" s="555">
        <v>9038.2679359609629</v>
      </c>
      <c r="BC91" s="555">
        <v>9279.4571315206576</v>
      </c>
      <c r="BD91" s="555">
        <v>9268.6788907058199</v>
      </c>
      <c r="BE91" s="509">
        <v>4213.9656555211104</v>
      </c>
      <c r="BF91" s="509">
        <v>5781.4732616576384</v>
      </c>
      <c r="BG91" s="508">
        <v>8748.7883130595656</v>
      </c>
      <c r="BH91" s="509">
        <v>9300.0193483121184</v>
      </c>
      <c r="BI91" s="1435"/>
      <c r="BJ91" s="557"/>
      <c r="BK91" s="534"/>
    </row>
    <row r="92" spans="2:63">
      <c r="B92" s="28"/>
      <c r="C92" s="28"/>
      <c r="D92" s="28"/>
      <c r="E92" s="28"/>
      <c r="F92" s="28"/>
      <c r="G92" s="28"/>
      <c r="H92" s="28"/>
      <c r="I92" s="28"/>
      <c r="J92" s="28"/>
      <c r="K92" s="28"/>
      <c r="L92" s="28"/>
      <c r="M92" s="28"/>
      <c r="N92" s="28"/>
      <c r="O92" s="28"/>
      <c r="P92" s="28"/>
      <c r="Q92" s="443"/>
      <c r="R92" s="554"/>
      <c r="S92" s="546" t="s">
        <v>415</v>
      </c>
      <c r="T92" s="997"/>
      <c r="V92" s="1911"/>
      <c r="W92" s="227"/>
      <c r="X92" s="546" t="s">
        <v>209</v>
      </c>
      <c r="Y92" s="996"/>
      <c r="Z92" s="562"/>
      <c r="AA92" s="559">
        <v>102516.09098225992</v>
      </c>
      <c r="AB92" s="559">
        <v>106582.71425851336</v>
      </c>
      <c r="AC92" s="559">
        <v>106876.6665466876</v>
      </c>
      <c r="AD92" s="559">
        <v>106974.57454960607</v>
      </c>
      <c r="AE92" s="559">
        <v>110958.61476023613</v>
      </c>
      <c r="AF92" s="559">
        <v>113149.03440578937</v>
      </c>
      <c r="AG92" s="559">
        <v>114033.11620593496</v>
      </c>
      <c r="AH92" s="559">
        <v>111199.44482334383</v>
      </c>
      <c r="AI92" s="559">
        <v>108589.97679214667</v>
      </c>
      <c r="AJ92" s="559">
        <v>108109.06585139733</v>
      </c>
      <c r="AK92" s="559">
        <v>107405.38808035696</v>
      </c>
      <c r="AL92" s="559">
        <v>107047.46267359056</v>
      </c>
      <c r="AM92" s="559">
        <v>103446.58414423982</v>
      </c>
      <c r="AN92" s="559">
        <v>101620.7822528206</v>
      </c>
      <c r="AO92" s="559">
        <v>100988.01947867972</v>
      </c>
      <c r="AP92" s="559">
        <v>100094.29784005909</v>
      </c>
      <c r="AQ92" s="559">
        <v>100663.64657503059</v>
      </c>
      <c r="AR92" s="559">
        <v>98926.142375136638</v>
      </c>
      <c r="AS92" s="559">
        <v>95893.642798087632</v>
      </c>
      <c r="AT92" s="559">
        <v>91260.183090393708</v>
      </c>
      <c r="AU92" s="559">
        <v>92452.823609199317</v>
      </c>
      <c r="AV92" s="559">
        <v>89265.76678348484</v>
      </c>
      <c r="AW92" s="559">
        <v>89243.780112366687</v>
      </c>
      <c r="AX92" s="559">
        <v>89489.853282283439</v>
      </c>
      <c r="AY92" s="559">
        <v>89434.696294653128</v>
      </c>
      <c r="AZ92" s="559">
        <v>88759.734597713294</v>
      </c>
      <c r="BA92" s="560">
        <v>87372.25756017954</v>
      </c>
      <c r="BB92" s="559">
        <v>86463.049309320006</v>
      </c>
      <c r="BC92" s="561">
        <v>85608.666576951277</v>
      </c>
      <c r="BD92" s="559">
        <v>84354.586146414935</v>
      </c>
      <c r="BE92" s="560">
        <v>79523.779375826154</v>
      </c>
      <c r="BF92" s="560">
        <v>81868.977080886019</v>
      </c>
      <c r="BG92" s="559">
        <v>81171.9597501807</v>
      </c>
      <c r="BH92" s="560">
        <v>80470.872765817374</v>
      </c>
      <c r="BI92" s="559"/>
      <c r="BJ92" s="563"/>
      <c r="BK92" s="462"/>
    </row>
    <row r="93" spans="2:63">
      <c r="B93" s="28"/>
      <c r="C93" s="28"/>
      <c r="D93" s="28"/>
      <c r="E93" s="28"/>
      <c r="F93" s="28"/>
      <c r="G93" s="28"/>
      <c r="H93" s="28"/>
      <c r="I93" s="28"/>
      <c r="J93" s="28"/>
      <c r="K93" s="28"/>
      <c r="L93" s="28"/>
      <c r="M93" s="28"/>
      <c r="N93" s="28"/>
      <c r="O93" s="28"/>
      <c r="P93" s="28"/>
      <c r="Q93" s="443"/>
      <c r="R93" s="554"/>
      <c r="S93" s="554"/>
      <c r="T93" s="998" t="s">
        <v>524</v>
      </c>
      <c r="V93" s="1911"/>
      <c r="W93" s="227"/>
      <c r="X93" s="227"/>
      <c r="Y93" s="998" t="s">
        <v>251</v>
      </c>
      <c r="Z93" s="505"/>
      <c r="AA93" s="552">
        <v>91993.070356667304</v>
      </c>
      <c r="AB93" s="552">
        <v>95910.624182551765</v>
      </c>
      <c r="AC93" s="552">
        <v>96292.077299183948</v>
      </c>
      <c r="AD93" s="552">
        <v>96732.245868523227</v>
      </c>
      <c r="AE93" s="552">
        <v>100294.99568601296</v>
      </c>
      <c r="AF93" s="552">
        <v>102123.74696112778</v>
      </c>
      <c r="AG93" s="552">
        <v>102708.28757681258</v>
      </c>
      <c r="AH93" s="552">
        <v>99997.96317336327</v>
      </c>
      <c r="AI93" s="552">
        <v>97768.722492731467</v>
      </c>
      <c r="AJ93" s="552">
        <v>97203.825792928707</v>
      </c>
      <c r="AK93" s="552">
        <v>96236.561887250631</v>
      </c>
      <c r="AL93" s="552">
        <v>95866.964617315927</v>
      </c>
      <c r="AM93" s="552">
        <v>92653.279800669232</v>
      </c>
      <c r="AN93" s="552">
        <v>91172.121438354618</v>
      </c>
      <c r="AO93" s="552">
        <v>91199.785266410894</v>
      </c>
      <c r="AP93" s="552">
        <v>90301.249384804221</v>
      </c>
      <c r="AQ93" s="552">
        <v>90753.868454446812</v>
      </c>
      <c r="AR93" s="552">
        <v>89215.49209383165</v>
      </c>
      <c r="AS93" s="552">
        <v>86791.706943719779</v>
      </c>
      <c r="AT93" s="552">
        <v>82854.548339475106</v>
      </c>
      <c r="AU93" s="552">
        <v>83645.689123865508</v>
      </c>
      <c r="AV93" s="552">
        <v>80673.914752525438</v>
      </c>
      <c r="AW93" s="552">
        <v>80358.931707347903</v>
      </c>
      <c r="AX93" s="552">
        <v>80279.584400275868</v>
      </c>
      <c r="AY93" s="552">
        <v>80257.97321592558</v>
      </c>
      <c r="AZ93" s="552">
        <v>79813.854853806391</v>
      </c>
      <c r="BA93" s="553">
        <v>78459.916900879907</v>
      </c>
      <c r="BB93" s="552">
        <v>77714.205376815196</v>
      </c>
      <c r="BC93" s="564">
        <v>76975.436575025815</v>
      </c>
      <c r="BD93" s="565">
        <v>75830.255894370552</v>
      </c>
      <c r="BE93" s="566">
        <v>71549.111903287223</v>
      </c>
      <c r="BF93" s="566">
        <v>73550.486494773606</v>
      </c>
      <c r="BG93" s="565">
        <v>72813.209426248446</v>
      </c>
      <c r="BH93" s="566">
        <v>72830.393982319962</v>
      </c>
      <c r="BI93" s="565"/>
      <c r="BJ93" s="490"/>
      <c r="BK93" s="462"/>
    </row>
    <row r="94" spans="2:63">
      <c r="Q94" s="443"/>
      <c r="R94" s="554"/>
      <c r="S94" s="551"/>
      <c r="T94" s="536" t="s">
        <v>130</v>
      </c>
      <c r="V94" s="1911"/>
      <c r="W94" s="227"/>
      <c r="X94" s="1932"/>
      <c r="Y94" s="1967" t="s">
        <v>976</v>
      </c>
      <c r="Z94" s="535"/>
      <c r="AA94" s="463">
        <v>37101.4594191012</v>
      </c>
      <c r="AB94" s="463">
        <v>40063.792324310998</v>
      </c>
      <c r="AC94" s="463">
        <v>40593.298127208975</v>
      </c>
      <c r="AD94" s="463">
        <v>41727.530510405348</v>
      </c>
      <c r="AE94" s="463">
        <v>44930.242499592161</v>
      </c>
      <c r="AF94" s="463">
        <v>46325.254168779007</v>
      </c>
      <c r="AG94" s="463">
        <v>47712.927798661425</v>
      </c>
      <c r="AH94" s="463">
        <v>47350.943985659578</v>
      </c>
      <c r="AI94" s="463">
        <v>46687.450907960119</v>
      </c>
      <c r="AJ94" s="463">
        <v>47287.240880193931</v>
      </c>
      <c r="AK94" s="463">
        <v>47527.96189450044</v>
      </c>
      <c r="AL94" s="463">
        <v>48050.143040702576</v>
      </c>
      <c r="AM94" s="463">
        <v>47164.266133074678</v>
      </c>
      <c r="AN94" s="463">
        <v>47183.814279720405</v>
      </c>
      <c r="AO94" s="463">
        <v>48082.1610054556</v>
      </c>
      <c r="AP94" s="463">
        <v>48141.24806486864</v>
      </c>
      <c r="AQ94" s="463">
        <v>49279.303300734748</v>
      </c>
      <c r="AR94" s="463">
        <v>48822.17108651383</v>
      </c>
      <c r="AS94" s="463">
        <v>47185.809259355679</v>
      </c>
      <c r="AT94" s="463">
        <v>44886.751189840121</v>
      </c>
      <c r="AU94" s="463">
        <v>46229.096463168185</v>
      </c>
      <c r="AV94" s="463">
        <v>44309.444232894974</v>
      </c>
      <c r="AW94" s="463">
        <v>43177.992060732831</v>
      </c>
      <c r="AX94" s="463">
        <v>42531.45382226981</v>
      </c>
      <c r="AY94" s="463">
        <v>42677.320776305402</v>
      </c>
      <c r="AZ94" s="463">
        <v>42557.672291255105</v>
      </c>
      <c r="BA94" s="495">
        <v>42265.854487704579</v>
      </c>
      <c r="BB94" s="463">
        <v>42399.062355869915</v>
      </c>
      <c r="BC94" s="496">
        <v>42550.045348644227</v>
      </c>
      <c r="BD94" s="463">
        <v>41930.663076325363</v>
      </c>
      <c r="BE94" s="495">
        <v>40075.022853506074</v>
      </c>
      <c r="BF94" s="495">
        <v>42465.010845979588</v>
      </c>
      <c r="BG94" s="463">
        <v>41407.877806729426</v>
      </c>
      <c r="BH94" s="495">
        <v>41809.332698807062</v>
      </c>
      <c r="BI94" s="463"/>
      <c r="BJ94" s="536"/>
      <c r="BK94" s="534"/>
    </row>
    <row r="95" spans="2:63">
      <c r="Q95" s="443"/>
      <c r="R95" s="554"/>
      <c r="S95" s="551"/>
      <c r="T95" s="536" t="s">
        <v>131</v>
      </c>
      <c r="V95" s="1911"/>
      <c r="W95" s="227"/>
      <c r="X95" s="1932"/>
      <c r="Y95" s="1967" t="s">
        <v>977</v>
      </c>
      <c r="Z95" s="535"/>
      <c r="AA95" s="463">
        <v>54891.610937566104</v>
      </c>
      <c r="AB95" s="463">
        <v>55846.831858240774</v>
      </c>
      <c r="AC95" s="463">
        <v>55698.77917197498</v>
      </c>
      <c r="AD95" s="463">
        <v>55004.715358117872</v>
      </c>
      <c r="AE95" s="463">
        <v>55364.753186420785</v>
      </c>
      <c r="AF95" s="463">
        <v>55798.492792348748</v>
      </c>
      <c r="AG95" s="463">
        <v>54995.359778151149</v>
      </c>
      <c r="AH95" s="463">
        <v>52647.019187703685</v>
      </c>
      <c r="AI95" s="463">
        <v>51081.271584771355</v>
      </c>
      <c r="AJ95" s="463">
        <v>49916.584912734761</v>
      </c>
      <c r="AK95" s="463">
        <v>48708.599992750191</v>
      </c>
      <c r="AL95" s="463">
        <v>47816.821576613358</v>
      </c>
      <c r="AM95" s="463">
        <v>45489.013667594554</v>
      </c>
      <c r="AN95" s="463">
        <v>43988.307158634212</v>
      </c>
      <c r="AO95" s="463">
        <v>43117.624260955286</v>
      </c>
      <c r="AP95" s="463">
        <v>42160.001319935567</v>
      </c>
      <c r="AQ95" s="463">
        <v>41474.565153712065</v>
      </c>
      <c r="AR95" s="463">
        <v>40393.321007317812</v>
      </c>
      <c r="AS95" s="463">
        <v>39605.897684364099</v>
      </c>
      <c r="AT95" s="463">
        <v>37967.797149634986</v>
      </c>
      <c r="AU95" s="463">
        <v>37416.592660697293</v>
      </c>
      <c r="AV95" s="463">
        <v>36364.470519630464</v>
      </c>
      <c r="AW95" s="463">
        <v>37180.939646615065</v>
      </c>
      <c r="AX95" s="463">
        <v>37748.130578006043</v>
      </c>
      <c r="AY95" s="463">
        <v>37580.652439620186</v>
      </c>
      <c r="AZ95" s="463">
        <v>37256.182562551279</v>
      </c>
      <c r="BA95" s="495">
        <v>36194.062413175336</v>
      </c>
      <c r="BB95" s="463">
        <v>35315.143020945266</v>
      </c>
      <c r="BC95" s="496">
        <v>34425.39122638158</v>
      </c>
      <c r="BD95" s="463">
        <v>33899.592818045181</v>
      </c>
      <c r="BE95" s="495">
        <v>31474.089049781142</v>
      </c>
      <c r="BF95" s="495">
        <v>31085.475648794018</v>
      </c>
      <c r="BG95" s="463">
        <v>31405.331619519005</v>
      </c>
      <c r="BH95" s="495">
        <v>31021.0612835129</v>
      </c>
      <c r="BI95" s="463"/>
      <c r="BJ95" s="536"/>
      <c r="BK95" s="534"/>
    </row>
    <row r="96" spans="2:63">
      <c r="Q96" s="443"/>
      <c r="R96" s="554"/>
      <c r="S96" s="551"/>
      <c r="T96" s="536" t="s">
        <v>132</v>
      </c>
      <c r="V96" s="1911"/>
      <c r="W96" s="227"/>
      <c r="X96" s="1932"/>
      <c r="Y96" s="1967" t="s">
        <v>978</v>
      </c>
      <c r="Z96" s="535"/>
      <c r="AA96" s="463">
        <v>39694.495367807358</v>
      </c>
      <c r="AB96" s="463">
        <v>40480.593339537314</v>
      </c>
      <c r="AC96" s="463">
        <v>39844.25014179515</v>
      </c>
      <c r="AD96" s="463">
        <v>38984.428486205026</v>
      </c>
      <c r="AE96" s="463">
        <v>39637.074461154312</v>
      </c>
      <c r="AF96" s="463">
        <v>39997.868271096515</v>
      </c>
      <c r="AG96" s="463">
        <v>39493.984335615758</v>
      </c>
      <c r="AH96" s="463">
        <v>37803.041054813613</v>
      </c>
      <c r="AI96" s="463">
        <v>36751.844779794526</v>
      </c>
      <c r="AJ96" s="463">
        <v>36016.20313841202</v>
      </c>
      <c r="AK96" s="463">
        <v>35247.829059368363</v>
      </c>
      <c r="AL96" s="463">
        <v>34686.927217053148</v>
      </c>
      <c r="AM96" s="463">
        <v>32552.083990608742</v>
      </c>
      <c r="AN96" s="463">
        <v>31088.796089274325</v>
      </c>
      <c r="AO96" s="463">
        <v>30426.554280563785</v>
      </c>
      <c r="AP96" s="463">
        <v>29826.104700763528</v>
      </c>
      <c r="AQ96" s="463">
        <v>29487.139567076501</v>
      </c>
      <c r="AR96" s="463">
        <v>28631.024548182086</v>
      </c>
      <c r="AS96" s="463">
        <v>28043.821092831829</v>
      </c>
      <c r="AT96" s="463">
        <v>26700.402815012712</v>
      </c>
      <c r="AU96" s="463">
        <v>26505.160493432377</v>
      </c>
      <c r="AV96" s="463">
        <v>25425.949001734702</v>
      </c>
      <c r="AW96" s="463">
        <v>25919.445238282595</v>
      </c>
      <c r="AX96" s="463">
        <v>26271.289584559265</v>
      </c>
      <c r="AY96" s="463">
        <v>26251.02486137646</v>
      </c>
      <c r="AZ96" s="463">
        <v>26071.529016715143</v>
      </c>
      <c r="BA96" s="495">
        <v>25291.697864999955</v>
      </c>
      <c r="BB96" s="463">
        <v>24670.60316343416</v>
      </c>
      <c r="BC96" s="496">
        <v>24248.260760077617</v>
      </c>
      <c r="BD96" s="463">
        <v>24015.832172855149</v>
      </c>
      <c r="BE96" s="495">
        <v>22361.927818379907</v>
      </c>
      <c r="BF96" s="495">
        <v>22417.221383383527</v>
      </c>
      <c r="BG96" s="463">
        <v>22611.027357961502</v>
      </c>
      <c r="BH96" s="495">
        <v>22125.27978862917</v>
      </c>
      <c r="BI96" s="463"/>
      <c r="BJ96" s="536"/>
      <c r="BK96" s="534"/>
    </row>
    <row r="97" spans="2:63">
      <c r="Q97" s="443"/>
      <c r="R97" s="554"/>
      <c r="S97" s="551"/>
      <c r="T97" s="536" t="s">
        <v>133</v>
      </c>
      <c r="V97" s="1911"/>
      <c r="W97" s="227"/>
      <c r="X97" s="1932"/>
      <c r="Y97" s="1967" t="s">
        <v>979</v>
      </c>
      <c r="Z97" s="535"/>
      <c r="AA97" s="463">
        <v>15197.115569758738</v>
      </c>
      <c r="AB97" s="463">
        <v>15366.238518703452</v>
      </c>
      <c r="AC97" s="463">
        <v>15854.529030179829</v>
      </c>
      <c r="AD97" s="463">
        <v>16020.286871912842</v>
      </c>
      <c r="AE97" s="463">
        <v>15727.678725266473</v>
      </c>
      <c r="AF97" s="463">
        <v>15800.624521252239</v>
      </c>
      <c r="AG97" s="463">
        <v>15501.375442535396</v>
      </c>
      <c r="AH97" s="463">
        <v>14843.978132890064</v>
      </c>
      <c r="AI97" s="463">
        <v>14329.426804976829</v>
      </c>
      <c r="AJ97" s="463">
        <v>13900.381774322739</v>
      </c>
      <c r="AK97" s="463">
        <v>13460.770933381827</v>
      </c>
      <c r="AL97" s="463">
        <v>13129.894359560216</v>
      </c>
      <c r="AM97" s="463">
        <v>12936.92967698581</v>
      </c>
      <c r="AN97" s="463">
        <v>12899.511069359887</v>
      </c>
      <c r="AO97" s="463">
        <v>12691.069980391498</v>
      </c>
      <c r="AP97" s="463">
        <v>12333.89661917205</v>
      </c>
      <c r="AQ97" s="463">
        <v>11987.425586635569</v>
      </c>
      <c r="AR97" s="463">
        <v>11762.296459135718</v>
      </c>
      <c r="AS97" s="463">
        <v>11562.076591532272</v>
      </c>
      <c r="AT97" s="463">
        <v>11267.394334622279</v>
      </c>
      <c r="AU97" s="463">
        <v>10911.432167264915</v>
      </c>
      <c r="AV97" s="463">
        <v>10938.521517895759</v>
      </c>
      <c r="AW97" s="463">
        <v>11261.494408332468</v>
      </c>
      <c r="AX97" s="463">
        <v>11476.840993446785</v>
      </c>
      <c r="AY97" s="463">
        <v>11329.627578243719</v>
      </c>
      <c r="AZ97" s="463">
        <v>11184.653545836141</v>
      </c>
      <c r="BA97" s="495">
        <v>10902.364548175381</v>
      </c>
      <c r="BB97" s="463">
        <v>10644.539857511112</v>
      </c>
      <c r="BC97" s="496">
        <v>10177.130466303955</v>
      </c>
      <c r="BD97" s="463">
        <v>9883.7606451900356</v>
      </c>
      <c r="BE97" s="495">
        <v>9112.1612314012364</v>
      </c>
      <c r="BF97" s="495">
        <v>8668.2542654104909</v>
      </c>
      <c r="BG97" s="463">
        <v>8794.3042615575014</v>
      </c>
      <c r="BH97" s="495">
        <v>8895.7814948837349</v>
      </c>
      <c r="BI97" s="463"/>
      <c r="BJ97" s="536"/>
      <c r="BK97" s="534"/>
    </row>
    <row r="98" spans="2:63">
      <c r="Q98" s="443"/>
      <c r="R98" s="554"/>
      <c r="S98" s="551"/>
      <c r="T98" s="999" t="s">
        <v>129</v>
      </c>
      <c r="V98" s="1911"/>
      <c r="W98" s="227"/>
      <c r="X98" s="1932"/>
      <c r="Y98" s="999" t="s">
        <v>391</v>
      </c>
      <c r="Z98" s="503"/>
      <c r="AA98" s="555">
        <v>600.45932709523902</v>
      </c>
      <c r="AB98" s="555">
        <v>596.55665035997072</v>
      </c>
      <c r="AC98" s="555">
        <v>608.70278922363764</v>
      </c>
      <c r="AD98" s="555">
        <v>555.2908588735969</v>
      </c>
      <c r="AE98" s="555">
        <v>556.02530107939651</v>
      </c>
      <c r="AF98" s="555">
        <v>545.50761343702379</v>
      </c>
      <c r="AG98" s="555">
        <v>528.13245451295006</v>
      </c>
      <c r="AH98" s="555">
        <v>507.29052353019711</v>
      </c>
      <c r="AI98" s="555">
        <v>463.89094576437401</v>
      </c>
      <c r="AJ98" s="555">
        <v>472.30398075971573</v>
      </c>
      <c r="AK98" s="555">
        <v>444.97477845068755</v>
      </c>
      <c r="AL98" s="555">
        <v>452.15081576873126</v>
      </c>
      <c r="AM98" s="555">
        <v>470.52394432605684</v>
      </c>
      <c r="AN98" s="555">
        <v>483.7676650768359</v>
      </c>
      <c r="AO98" s="555">
        <v>464.38049011707869</v>
      </c>
      <c r="AP98" s="555">
        <v>468.86418255612188</v>
      </c>
      <c r="AQ98" s="555">
        <v>449.93865536838757</v>
      </c>
      <c r="AR98" s="555">
        <v>473.258954622131</v>
      </c>
      <c r="AS98" s="555">
        <v>463.09858226543628</v>
      </c>
      <c r="AT98" s="555">
        <v>426.65895188099813</v>
      </c>
      <c r="AU98" s="555">
        <v>432.70120870399683</v>
      </c>
      <c r="AV98" s="555">
        <v>483.16367801396632</v>
      </c>
      <c r="AW98" s="555">
        <v>528.45768547520959</v>
      </c>
      <c r="AX98" s="555">
        <v>539.11641699716643</v>
      </c>
      <c r="AY98" s="555">
        <v>512.19080331418877</v>
      </c>
      <c r="AZ98" s="555">
        <v>482.51894968561805</v>
      </c>
      <c r="BA98" s="556">
        <v>451.93029058252205</v>
      </c>
      <c r="BB98" s="555">
        <v>437.52135179921243</v>
      </c>
      <c r="BC98" s="567">
        <v>377.96583988017017</v>
      </c>
      <c r="BD98" s="555">
        <v>377.78062020760848</v>
      </c>
      <c r="BE98" s="556">
        <v>356.97992022452553</v>
      </c>
      <c r="BF98" s="556">
        <v>351.11392470707483</v>
      </c>
      <c r="BG98" s="555">
        <v>350.77483604809549</v>
      </c>
      <c r="BH98" s="556">
        <v>338.50041545631268</v>
      </c>
      <c r="BI98" s="1435"/>
      <c r="BJ98" s="557"/>
      <c r="BK98" s="534"/>
    </row>
    <row r="99" spans="2:63">
      <c r="O99" s="28"/>
      <c r="Q99" s="443"/>
      <c r="R99" s="554"/>
      <c r="S99" s="551"/>
      <c r="T99" s="999" t="s">
        <v>463</v>
      </c>
      <c r="V99" s="1911"/>
      <c r="W99" s="227"/>
      <c r="X99" s="1932"/>
      <c r="Y99" s="999" t="s">
        <v>392</v>
      </c>
      <c r="Z99" s="1018"/>
      <c r="AA99" s="555">
        <v>8696.9483568872911</v>
      </c>
      <c r="AB99" s="558">
        <v>8805.8541887180891</v>
      </c>
      <c r="AC99" s="558">
        <v>8657.4229335098644</v>
      </c>
      <c r="AD99" s="558">
        <v>8294.537802230594</v>
      </c>
      <c r="AE99" s="558">
        <v>8649.3192745490051</v>
      </c>
      <c r="AF99" s="558">
        <v>8841.8341112374019</v>
      </c>
      <c r="AG99" s="558">
        <v>9215.8277868884579</v>
      </c>
      <c r="AH99" s="558">
        <v>9065.6454445251566</v>
      </c>
      <c r="AI99" s="558">
        <v>8779.4903257831229</v>
      </c>
      <c r="AJ99" s="558">
        <v>8867.7615384098372</v>
      </c>
      <c r="AK99" s="558">
        <v>9096.0549708592498</v>
      </c>
      <c r="AL99" s="558">
        <v>9228.0523021263907</v>
      </c>
      <c r="AM99" s="558">
        <v>8836.3600458776691</v>
      </c>
      <c r="AN99" s="558">
        <v>8404.4546297409142</v>
      </c>
      <c r="AO99" s="558">
        <v>7754.9762797436579</v>
      </c>
      <c r="AP99" s="558">
        <v>7737.0303553678132</v>
      </c>
      <c r="AQ99" s="558">
        <v>7832.9006008161778</v>
      </c>
      <c r="AR99" s="558">
        <v>7568.8597201697212</v>
      </c>
      <c r="AS99" s="558">
        <v>7087.3534276199043</v>
      </c>
      <c r="AT99" s="558">
        <v>6452.4077105213764</v>
      </c>
      <c r="AU99" s="558">
        <v>6927.7514992560364</v>
      </c>
      <c r="AV99" s="558">
        <v>6697.2142615502462</v>
      </c>
      <c r="AW99" s="558">
        <v>6943.9890326736131</v>
      </c>
      <c r="AX99" s="558">
        <v>7164.7458559809311</v>
      </c>
      <c r="AY99" s="558">
        <v>7166.0484765191786</v>
      </c>
      <c r="AZ99" s="558">
        <v>7006.9177988325036</v>
      </c>
      <c r="BA99" s="568">
        <v>7049.8539274277719</v>
      </c>
      <c r="BB99" s="558">
        <v>6950.1293218965693</v>
      </c>
      <c r="BC99" s="569">
        <v>6997.7640458799551</v>
      </c>
      <c r="BD99" s="558">
        <v>6927.6354218182796</v>
      </c>
      <c r="BE99" s="568">
        <v>6593.8595065737782</v>
      </c>
      <c r="BF99" s="568">
        <v>6930.0256250963184</v>
      </c>
      <c r="BG99" s="558">
        <v>7051.8926517822747</v>
      </c>
      <c r="BH99" s="568">
        <v>6411.8450567937971</v>
      </c>
      <c r="BI99" s="1436"/>
      <c r="BJ99" s="570"/>
      <c r="BK99" s="534"/>
    </row>
    <row r="100" spans="2:63">
      <c r="O100" s="28"/>
      <c r="Q100" s="443"/>
      <c r="R100" s="554"/>
      <c r="S100" s="551"/>
      <c r="T100" s="998" t="s">
        <v>461</v>
      </c>
      <c r="V100" s="1911"/>
      <c r="W100" s="227"/>
      <c r="X100" s="1932"/>
      <c r="Y100" s="998" t="s">
        <v>250</v>
      </c>
      <c r="Z100" s="503"/>
      <c r="AA100" s="555">
        <v>1225.612941610098</v>
      </c>
      <c r="AB100" s="555">
        <v>1269.6792368835277</v>
      </c>
      <c r="AC100" s="555">
        <v>1318.4635247701606</v>
      </c>
      <c r="AD100" s="555">
        <v>1392.5000199786737</v>
      </c>
      <c r="AE100" s="555">
        <v>1458.2744985947686</v>
      </c>
      <c r="AF100" s="555">
        <v>1637.9457199871688</v>
      </c>
      <c r="AG100" s="555">
        <v>1580.868387720983</v>
      </c>
      <c r="AH100" s="555">
        <v>1628.5456819252238</v>
      </c>
      <c r="AI100" s="555">
        <v>1577.8730278677003</v>
      </c>
      <c r="AJ100" s="555">
        <v>1565.1745392990815</v>
      </c>
      <c r="AK100" s="555">
        <v>1627.7964437963947</v>
      </c>
      <c r="AL100" s="555">
        <v>1500.2949383794848</v>
      </c>
      <c r="AM100" s="555">
        <v>1486.4203533668665</v>
      </c>
      <c r="AN100" s="555">
        <v>1560.438519648261</v>
      </c>
      <c r="AO100" s="555">
        <v>1568.8774424080934</v>
      </c>
      <c r="AP100" s="555">
        <v>1587.1539173309609</v>
      </c>
      <c r="AQ100" s="555">
        <v>1626.9388643992147</v>
      </c>
      <c r="AR100" s="555">
        <v>1668.5316065131458</v>
      </c>
      <c r="AS100" s="555">
        <v>1551.4838444825166</v>
      </c>
      <c r="AT100" s="555">
        <v>1526.5680885162146</v>
      </c>
      <c r="AU100" s="555">
        <v>1446.6817773737928</v>
      </c>
      <c r="AV100" s="555">
        <v>1411.474091395188</v>
      </c>
      <c r="AW100" s="555">
        <v>1412.401686869945</v>
      </c>
      <c r="AX100" s="555">
        <v>1506.4066090294659</v>
      </c>
      <c r="AY100" s="555">
        <v>1498.4837988941958</v>
      </c>
      <c r="AZ100" s="555">
        <v>1456.4429953887732</v>
      </c>
      <c r="BA100" s="556">
        <v>1410.5564412893355</v>
      </c>
      <c r="BB100" s="555">
        <v>1361.1932588090181</v>
      </c>
      <c r="BC100" s="567">
        <v>1257.5001161653493</v>
      </c>
      <c r="BD100" s="555">
        <v>1218.9142100185009</v>
      </c>
      <c r="BE100" s="556">
        <v>1023.828045740623</v>
      </c>
      <c r="BF100" s="556">
        <v>1037.3510363090118</v>
      </c>
      <c r="BG100" s="555">
        <v>956.08283610188778</v>
      </c>
      <c r="BH100" s="556">
        <v>890.13331124729461</v>
      </c>
      <c r="BI100" s="1435"/>
      <c r="BJ100" s="557"/>
      <c r="BK100" s="534"/>
    </row>
    <row r="101" spans="2:63">
      <c r="B101" s="28"/>
      <c r="C101" s="28"/>
      <c r="D101" s="28"/>
      <c r="E101" s="28"/>
      <c r="F101" s="28"/>
      <c r="G101" s="28"/>
      <c r="H101" s="28"/>
      <c r="I101" s="28"/>
      <c r="J101" s="28"/>
      <c r="K101" s="28"/>
      <c r="L101" s="28"/>
      <c r="M101" s="28"/>
      <c r="N101" s="28"/>
      <c r="O101" s="28"/>
      <c r="P101" s="28"/>
      <c r="Q101" s="443"/>
      <c r="R101" s="571" t="s">
        <v>652</v>
      </c>
      <c r="S101" s="572"/>
      <c r="T101" s="1000"/>
      <c r="V101" s="1911"/>
      <c r="W101" s="1933" t="s">
        <v>180</v>
      </c>
      <c r="X101" s="1934"/>
      <c r="Y101" s="1935"/>
      <c r="Z101" s="1019"/>
      <c r="AA101" s="574">
        <v>126151.74258341115</v>
      </c>
      <c r="AB101" s="574">
        <v>128437.58067007564</v>
      </c>
      <c r="AC101" s="574">
        <v>134622.3452594658</v>
      </c>
      <c r="AD101" s="574">
        <v>134720.98131344991</v>
      </c>
      <c r="AE101" s="574">
        <v>142931.61918904286</v>
      </c>
      <c r="AF101" s="574">
        <v>145163.05713198637</v>
      </c>
      <c r="AG101" s="574">
        <v>147638.8178369482</v>
      </c>
      <c r="AH101" s="574">
        <v>143153.21353527383</v>
      </c>
      <c r="AI101" s="574">
        <v>141498.84091493773</v>
      </c>
      <c r="AJ101" s="574">
        <v>148712.79378196105</v>
      </c>
      <c r="AK101" s="574">
        <v>151950.20357509184</v>
      </c>
      <c r="AL101" s="574">
        <v>149591.06763290992</v>
      </c>
      <c r="AM101" s="574">
        <v>159292.5798208529</v>
      </c>
      <c r="AN101" s="574">
        <v>160972.52888808851</v>
      </c>
      <c r="AO101" s="574">
        <v>161433.72140437036</v>
      </c>
      <c r="AP101" s="574">
        <v>165375.49375977321</v>
      </c>
      <c r="AQ101" s="574">
        <v>157150.83002045515</v>
      </c>
      <c r="AR101" s="574">
        <v>168927.97522729871</v>
      </c>
      <c r="AS101" s="574">
        <v>163733.30722966604</v>
      </c>
      <c r="AT101" s="574">
        <v>159552.07530710378</v>
      </c>
      <c r="AU101" s="574">
        <v>176017.86823834703</v>
      </c>
      <c r="AV101" s="574">
        <v>188360.21575290381</v>
      </c>
      <c r="AW101" s="574">
        <v>208068.64797341704</v>
      </c>
      <c r="AX101" s="574">
        <v>209487.62104411572</v>
      </c>
      <c r="AY101" s="574">
        <v>197765.28782887835</v>
      </c>
      <c r="AZ101" s="574">
        <v>186547.3397629995</v>
      </c>
      <c r="BA101" s="575">
        <v>180682.67669439406</v>
      </c>
      <c r="BB101" s="574">
        <v>184708.36035094294</v>
      </c>
      <c r="BC101" s="576">
        <v>160259.66071645136</v>
      </c>
      <c r="BD101" s="574">
        <v>157295.06323073461</v>
      </c>
      <c r="BE101" s="575">
        <v>167915.86323993173</v>
      </c>
      <c r="BF101" s="575">
        <v>160397.99532223324</v>
      </c>
      <c r="BG101" s="574">
        <v>158105.41774003886</v>
      </c>
      <c r="BH101" s="575">
        <v>147299.12823035705</v>
      </c>
      <c r="BI101" s="574"/>
      <c r="BJ101" s="577"/>
      <c r="BK101" s="451"/>
    </row>
    <row r="102" spans="2:63">
      <c r="Q102" s="443"/>
      <c r="R102" s="578"/>
      <c r="S102" s="919" t="s">
        <v>605</v>
      </c>
      <c r="T102" s="1001"/>
      <c r="V102" s="1911"/>
      <c r="W102" s="1974"/>
      <c r="X102" s="1975" t="s">
        <v>252</v>
      </c>
      <c r="Y102" s="1976"/>
      <c r="Z102" s="581"/>
      <c r="AA102" s="579">
        <v>8920.0701920740339</v>
      </c>
      <c r="AB102" s="579">
        <v>8625.3390572126773</v>
      </c>
      <c r="AC102" s="579">
        <v>9570.9432796811016</v>
      </c>
      <c r="AD102" s="579">
        <v>9756.9418542199237</v>
      </c>
      <c r="AE102" s="579">
        <v>10106.978267508464</v>
      </c>
      <c r="AF102" s="579">
        <v>10030.60738175702</v>
      </c>
      <c r="AG102" s="579">
        <v>11246.449797799565</v>
      </c>
      <c r="AH102" s="579">
        <v>11114.994349084163</v>
      </c>
      <c r="AI102" s="579">
        <v>10498.278189104361</v>
      </c>
      <c r="AJ102" s="579">
        <v>10988.806153144087</v>
      </c>
      <c r="AK102" s="579">
        <v>11430.129321268676</v>
      </c>
      <c r="AL102" s="579">
        <v>10665.745338048822</v>
      </c>
      <c r="AM102" s="579">
        <v>10472.121391305896</v>
      </c>
      <c r="AN102" s="579">
        <v>10687.262188161138</v>
      </c>
      <c r="AO102" s="579">
        <v>10786.133916869258</v>
      </c>
      <c r="AP102" s="579">
        <v>11375.645951867507</v>
      </c>
      <c r="AQ102" s="579">
        <v>10835.639968390642</v>
      </c>
      <c r="AR102" s="579">
        <v>11516.323098308767</v>
      </c>
      <c r="AS102" s="579">
        <v>10948.916281195201</v>
      </c>
      <c r="AT102" s="579">
        <v>10820.174174398608</v>
      </c>
      <c r="AU102" s="579">
        <v>11870.500731143893</v>
      </c>
      <c r="AV102" s="579">
        <v>13471.031512679645</v>
      </c>
      <c r="AW102" s="579">
        <v>13494.217388053677</v>
      </c>
      <c r="AX102" s="579">
        <v>13297.505700544534</v>
      </c>
      <c r="AY102" s="579">
        <v>14039.604318065103</v>
      </c>
      <c r="AZ102" s="579">
        <v>12785.643629668044</v>
      </c>
      <c r="BA102" s="579">
        <v>13068.322372865427</v>
      </c>
      <c r="BB102" s="579">
        <v>12577.492129943475</v>
      </c>
      <c r="BC102" s="579">
        <v>11247.356317683956</v>
      </c>
      <c r="BD102" s="579">
        <v>12000.106858041809</v>
      </c>
      <c r="BE102" s="580">
        <v>10897.471009219718</v>
      </c>
      <c r="BF102" s="580">
        <v>10853.165178729818</v>
      </c>
      <c r="BG102" s="609">
        <v>10868.726462600323</v>
      </c>
      <c r="BH102" s="580">
        <v>9523.9543246152807</v>
      </c>
      <c r="BI102" s="579"/>
      <c r="BJ102" s="582"/>
      <c r="BK102" s="534"/>
    </row>
    <row r="103" spans="2:63">
      <c r="Q103" s="443"/>
      <c r="R103" s="578"/>
      <c r="S103" s="920" t="s">
        <v>606</v>
      </c>
      <c r="T103" s="1001"/>
      <c r="V103" s="1911"/>
      <c r="W103" s="1974"/>
      <c r="X103" s="1977" t="s">
        <v>253</v>
      </c>
      <c r="Y103" s="1978"/>
      <c r="Z103" s="581"/>
      <c r="AA103" s="579">
        <v>10475.346396576759</v>
      </c>
      <c r="AB103" s="579">
        <v>11051.389487157105</v>
      </c>
      <c r="AC103" s="579">
        <v>11817.850666780778</v>
      </c>
      <c r="AD103" s="579">
        <v>12203.859710710614</v>
      </c>
      <c r="AE103" s="579">
        <v>12277.783433849749</v>
      </c>
      <c r="AF103" s="579">
        <v>12581.391862217413</v>
      </c>
      <c r="AG103" s="579">
        <v>13005.868128882579</v>
      </c>
      <c r="AH103" s="579">
        <v>13071.072412506661</v>
      </c>
      <c r="AI103" s="579">
        <v>12903.722355455058</v>
      </c>
      <c r="AJ103" s="579">
        <v>13317.718206392608</v>
      </c>
      <c r="AK103" s="579">
        <v>14139.41227841768</v>
      </c>
      <c r="AL103" s="579">
        <v>14047.179397874181</v>
      </c>
      <c r="AM103" s="579">
        <v>14622.62140515375</v>
      </c>
      <c r="AN103" s="579">
        <v>14315.012186474767</v>
      </c>
      <c r="AO103" s="579">
        <v>14743.306073419501</v>
      </c>
      <c r="AP103" s="579">
        <v>15180.184952478758</v>
      </c>
      <c r="AQ103" s="579">
        <v>14436.934357116377</v>
      </c>
      <c r="AR103" s="579">
        <v>15734.162560595265</v>
      </c>
      <c r="AS103" s="579">
        <v>14325.792199737796</v>
      </c>
      <c r="AT103" s="579">
        <v>14109.655335176039</v>
      </c>
      <c r="AU103" s="579">
        <v>15601.700456559363</v>
      </c>
      <c r="AV103" s="579">
        <v>16937.442612192095</v>
      </c>
      <c r="AW103" s="579">
        <v>18186.908399891799</v>
      </c>
      <c r="AX103" s="579">
        <v>18536.060646635291</v>
      </c>
      <c r="AY103" s="579">
        <v>17055.168747012522</v>
      </c>
      <c r="AZ103" s="579">
        <v>15683.619498947352</v>
      </c>
      <c r="BA103" s="579">
        <v>15313.486401580267</v>
      </c>
      <c r="BB103" s="579">
        <v>15999.262373592956</v>
      </c>
      <c r="BC103" s="579">
        <v>13934.518165288098</v>
      </c>
      <c r="BD103" s="579">
        <v>13278.027206751754</v>
      </c>
      <c r="BE103" s="583">
        <v>13328.715972459311</v>
      </c>
      <c r="BF103" s="583">
        <v>13101.783939026098</v>
      </c>
      <c r="BG103" s="579">
        <v>13601.223394581904</v>
      </c>
      <c r="BH103" s="583">
        <v>11647.204478687985</v>
      </c>
      <c r="BI103" s="579"/>
      <c r="BJ103" s="582"/>
      <c r="BK103" s="534"/>
    </row>
    <row r="104" spans="2:63">
      <c r="Q104" s="443"/>
      <c r="R104" s="578"/>
      <c r="S104" s="920" t="s">
        <v>607</v>
      </c>
      <c r="T104" s="1001"/>
      <c r="V104" s="1911"/>
      <c r="W104" s="1974"/>
      <c r="X104" s="1977" t="s">
        <v>254</v>
      </c>
      <c r="Y104" s="1978"/>
      <c r="Z104" s="581"/>
      <c r="AA104" s="579">
        <v>39150.466373931398</v>
      </c>
      <c r="AB104" s="579">
        <v>40330.568937262127</v>
      </c>
      <c r="AC104" s="579">
        <v>42214.373072660936</v>
      </c>
      <c r="AD104" s="579">
        <v>41660.627635032564</v>
      </c>
      <c r="AE104" s="579">
        <v>45472.546499438133</v>
      </c>
      <c r="AF104" s="579">
        <v>45487.605242743826</v>
      </c>
      <c r="AG104" s="579">
        <v>45599.358770329382</v>
      </c>
      <c r="AH104" s="579">
        <v>43771.824798934838</v>
      </c>
      <c r="AI104" s="579">
        <v>44602.985258961606</v>
      </c>
      <c r="AJ104" s="579">
        <v>47085.352293150339</v>
      </c>
      <c r="AK104" s="579">
        <v>48131.852715280118</v>
      </c>
      <c r="AL104" s="579">
        <v>48641.865976448549</v>
      </c>
      <c r="AM104" s="579">
        <v>53092.473262873056</v>
      </c>
      <c r="AN104" s="579">
        <v>52688.71862378173</v>
      </c>
      <c r="AO104" s="579">
        <v>52347.291373826869</v>
      </c>
      <c r="AP104" s="579">
        <v>54695.483140170487</v>
      </c>
      <c r="AQ104" s="579">
        <v>51098.421855894208</v>
      </c>
      <c r="AR104" s="579">
        <v>56540.954173267732</v>
      </c>
      <c r="AS104" s="579">
        <v>55739.441073663947</v>
      </c>
      <c r="AT104" s="579">
        <v>52285.369384686855</v>
      </c>
      <c r="AU104" s="579">
        <v>58401.793351958331</v>
      </c>
      <c r="AV104" s="579">
        <v>61556.20742958771</v>
      </c>
      <c r="AW104" s="579">
        <v>67961.646937637939</v>
      </c>
      <c r="AX104" s="579">
        <v>68502.906405492889</v>
      </c>
      <c r="AY104" s="579">
        <v>66292.536801384689</v>
      </c>
      <c r="AZ104" s="579">
        <v>61783.860538001762</v>
      </c>
      <c r="BA104" s="579">
        <v>58873.309660756611</v>
      </c>
      <c r="BB104" s="579">
        <v>62116.843995345305</v>
      </c>
      <c r="BC104" s="579">
        <v>55407.15539528412</v>
      </c>
      <c r="BD104" s="579">
        <v>54037.478836962342</v>
      </c>
      <c r="BE104" s="583">
        <v>56253.126615710935</v>
      </c>
      <c r="BF104" s="583">
        <v>54129.81660454323</v>
      </c>
      <c r="BG104" s="579">
        <v>56585.482700126347</v>
      </c>
      <c r="BH104" s="583">
        <v>48460.006643468121</v>
      </c>
      <c r="BI104" s="579"/>
      <c r="BJ104" s="582"/>
      <c r="BK104" s="534"/>
    </row>
    <row r="105" spans="2:63">
      <c r="Q105" s="443"/>
      <c r="R105" s="578"/>
      <c r="S105" s="920" t="s">
        <v>608</v>
      </c>
      <c r="T105" s="1001"/>
      <c r="V105" s="1911"/>
      <c r="W105" s="1974"/>
      <c r="X105" s="1977" t="s">
        <v>255</v>
      </c>
      <c r="Y105" s="1978"/>
      <c r="Z105" s="581"/>
      <c r="AA105" s="579">
        <v>6443.2205429255964</v>
      </c>
      <c r="AB105" s="579">
        <v>6656.6544515081578</v>
      </c>
      <c r="AC105" s="579">
        <v>7064.1232315885463</v>
      </c>
      <c r="AD105" s="579">
        <v>6905.2765910933358</v>
      </c>
      <c r="AE105" s="579">
        <v>6898.844581081029</v>
      </c>
      <c r="AF105" s="579">
        <v>7015.5461415589198</v>
      </c>
      <c r="AG105" s="579">
        <v>7155.7594177934079</v>
      </c>
      <c r="AH105" s="579">
        <v>6705.9687484189453</v>
      </c>
      <c r="AI105" s="579">
        <v>6744.292295629537</v>
      </c>
      <c r="AJ105" s="579">
        <v>6946.1375554634069</v>
      </c>
      <c r="AK105" s="579">
        <v>7010.2077360662206</v>
      </c>
      <c r="AL105" s="579">
        <v>7243.6520730181282</v>
      </c>
      <c r="AM105" s="579">
        <v>7218.924208577836</v>
      </c>
      <c r="AN105" s="579">
        <v>7292.613186425835</v>
      </c>
      <c r="AO105" s="579">
        <v>7739.2771005022787</v>
      </c>
      <c r="AP105" s="579">
        <v>8340.3671028107674</v>
      </c>
      <c r="AQ105" s="579">
        <v>7484.0142920314411</v>
      </c>
      <c r="AR105" s="579">
        <v>8444.9019039311388</v>
      </c>
      <c r="AS105" s="579">
        <v>8003.6072233664909</v>
      </c>
      <c r="AT105" s="579">
        <v>7921.003697388438</v>
      </c>
      <c r="AU105" s="579">
        <v>8968.8695196650406</v>
      </c>
      <c r="AV105" s="579">
        <v>9587.3996697432849</v>
      </c>
      <c r="AW105" s="579">
        <v>10928.972427396508</v>
      </c>
      <c r="AX105" s="579">
        <v>10737.998958054204</v>
      </c>
      <c r="AY105" s="579">
        <v>10198.847941086155</v>
      </c>
      <c r="AZ105" s="579">
        <v>9442.2672217169402</v>
      </c>
      <c r="BA105" s="579">
        <v>8705.2778172313065</v>
      </c>
      <c r="BB105" s="579">
        <v>9322.0234651563806</v>
      </c>
      <c r="BC105" s="579">
        <v>8356.3343508126018</v>
      </c>
      <c r="BD105" s="579">
        <v>7929.516618969199</v>
      </c>
      <c r="BE105" s="583">
        <v>8018.7640379140385</v>
      </c>
      <c r="BF105" s="583">
        <v>7698.7389077033476</v>
      </c>
      <c r="BG105" s="579">
        <v>7829.0458133740776</v>
      </c>
      <c r="BH105" s="583">
        <v>6944.008929403527</v>
      </c>
      <c r="BI105" s="579"/>
      <c r="BJ105" s="582"/>
      <c r="BK105" s="534"/>
    </row>
    <row r="106" spans="2:63">
      <c r="Q106" s="443"/>
      <c r="R106" s="578"/>
      <c r="S106" s="920" t="s">
        <v>609</v>
      </c>
      <c r="T106" s="1001"/>
      <c r="V106" s="1911"/>
      <c r="W106" s="1974"/>
      <c r="X106" s="1977" t="s">
        <v>256</v>
      </c>
      <c r="Y106" s="1978"/>
      <c r="Z106" s="581"/>
      <c r="AA106" s="579">
        <v>13338.264433117596</v>
      </c>
      <c r="AB106" s="579">
        <v>13040.095444766052</v>
      </c>
      <c r="AC106" s="579">
        <v>13352.027770150595</v>
      </c>
      <c r="AD106" s="579">
        <v>13794.019761437232</v>
      </c>
      <c r="AE106" s="579">
        <v>14464.623808674565</v>
      </c>
      <c r="AF106" s="579">
        <v>14966.729059729594</v>
      </c>
      <c r="AG106" s="579">
        <v>15135.72977176878</v>
      </c>
      <c r="AH106" s="579">
        <v>14538.904736186778</v>
      </c>
      <c r="AI106" s="579">
        <v>14134.609204932616</v>
      </c>
      <c r="AJ106" s="579">
        <v>14909.205103464999</v>
      </c>
      <c r="AK106" s="579">
        <v>14769.131998164259</v>
      </c>
      <c r="AL106" s="579">
        <v>14888.476094527025</v>
      </c>
      <c r="AM106" s="579">
        <v>16456.800557896793</v>
      </c>
      <c r="AN106" s="579">
        <v>17141.314912811467</v>
      </c>
      <c r="AO106" s="579">
        <v>17305.288482076234</v>
      </c>
      <c r="AP106" s="579">
        <v>17818.843201423861</v>
      </c>
      <c r="AQ106" s="579">
        <v>17282.497925623065</v>
      </c>
      <c r="AR106" s="579">
        <v>18395.067279458981</v>
      </c>
      <c r="AS106" s="579">
        <v>18687.968705808013</v>
      </c>
      <c r="AT106" s="579">
        <v>17352.413816792603</v>
      </c>
      <c r="AU106" s="579">
        <v>20073.07604511534</v>
      </c>
      <c r="AV106" s="579">
        <v>21570.830101457606</v>
      </c>
      <c r="AW106" s="579">
        <v>24153.478248631349</v>
      </c>
      <c r="AX106" s="579">
        <v>23591.827007272143</v>
      </c>
      <c r="AY106" s="579">
        <v>22995.752849102879</v>
      </c>
      <c r="AZ106" s="579">
        <v>20890.894132276975</v>
      </c>
      <c r="BA106" s="579">
        <v>20279.268826755309</v>
      </c>
      <c r="BB106" s="579">
        <v>20240.028075967428</v>
      </c>
      <c r="BC106" s="579">
        <v>17700.361701065915</v>
      </c>
      <c r="BD106" s="579">
        <v>17668.280959464675</v>
      </c>
      <c r="BE106" s="583">
        <v>18610.658631945524</v>
      </c>
      <c r="BF106" s="583">
        <v>17224.931934659548</v>
      </c>
      <c r="BG106" s="579">
        <v>18037.773945239311</v>
      </c>
      <c r="BH106" s="583">
        <v>14541.857174513678</v>
      </c>
      <c r="BI106" s="579"/>
      <c r="BJ106" s="582"/>
      <c r="BK106" s="534"/>
    </row>
    <row r="107" spans="2:63">
      <c r="Q107" s="443"/>
      <c r="R107" s="578"/>
      <c r="S107" s="920" t="s">
        <v>610</v>
      </c>
      <c r="T107" s="1001"/>
      <c r="V107" s="1911"/>
      <c r="W107" s="1974"/>
      <c r="X107" s="1977" t="s">
        <v>257</v>
      </c>
      <c r="Y107" s="1978"/>
      <c r="Z107" s="581"/>
      <c r="AA107" s="579">
        <v>18685.180524952426</v>
      </c>
      <c r="AB107" s="579">
        <v>19246.833038824221</v>
      </c>
      <c r="AC107" s="579">
        <v>19579.968775978516</v>
      </c>
      <c r="AD107" s="579">
        <v>19306.967185026184</v>
      </c>
      <c r="AE107" s="579">
        <v>20957.836935840511</v>
      </c>
      <c r="AF107" s="579">
        <v>21175.426529824079</v>
      </c>
      <c r="AG107" s="579">
        <v>21905.743620266985</v>
      </c>
      <c r="AH107" s="579">
        <v>21175.841534336814</v>
      </c>
      <c r="AI107" s="579">
        <v>20253.639742238218</v>
      </c>
      <c r="AJ107" s="579">
        <v>21613.107292018678</v>
      </c>
      <c r="AK107" s="579">
        <v>22009.762581100826</v>
      </c>
      <c r="AL107" s="579">
        <v>21776.05305729634</v>
      </c>
      <c r="AM107" s="579">
        <v>23152.605571874967</v>
      </c>
      <c r="AN107" s="579">
        <v>23655.793372369873</v>
      </c>
      <c r="AO107" s="579">
        <v>23773.682361373765</v>
      </c>
      <c r="AP107" s="579">
        <v>24835.849215487335</v>
      </c>
      <c r="AQ107" s="579">
        <v>24594.911039598242</v>
      </c>
      <c r="AR107" s="579">
        <v>26435.259098859729</v>
      </c>
      <c r="AS107" s="579">
        <v>25951.970322896406</v>
      </c>
      <c r="AT107" s="579">
        <v>24691.196956287225</v>
      </c>
      <c r="AU107" s="579">
        <v>27097.328040460408</v>
      </c>
      <c r="AV107" s="579">
        <v>29196.61732315168</v>
      </c>
      <c r="AW107" s="579">
        <v>31757.915481166121</v>
      </c>
      <c r="AX107" s="579">
        <v>33380.560401486851</v>
      </c>
      <c r="AY107" s="579">
        <v>31263.709952671394</v>
      </c>
      <c r="AZ107" s="579">
        <v>28534.09955404231</v>
      </c>
      <c r="BA107" s="579">
        <v>27333.587564248457</v>
      </c>
      <c r="BB107" s="579">
        <v>28146.558435760395</v>
      </c>
      <c r="BC107" s="579">
        <v>24124.328047412149</v>
      </c>
      <c r="BD107" s="579">
        <v>23523.941043250248</v>
      </c>
      <c r="BE107" s="583">
        <v>25374.583605093951</v>
      </c>
      <c r="BF107" s="583">
        <v>24759.101559579307</v>
      </c>
      <c r="BG107" s="579">
        <v>26284.028672002387</v>
      </c>
      <c r="BH107" s="583">
        <v>21907.664069808452</v>
      </c>
      <c r="BI107" s="579"/>
      <c r="BJ107" s="582"/>
      <c r="BK107" s="534"/>
    </row>
    <row r="108" spans="2:63">
      <c r="Q108" s="443"/>
      <c r="R108" s="578"/>
      <c r="S108" s="920" t="s">
        <v>611</v>
      </c>
      <c r="T108" s="1001"/>
      <c r="V108" s="1911"/>
      <c r="W108" s="1974"/>
      <c r="X108" s="1977" t="s">
        <v>258</v>
      </c>
      <c r="Y108" s="1978"/>
      <c r="Z108" s="581"/>
      <c r="AA108" s="579">
        <v>7235.6652352797437</v>
      </c>
      <c r="AB108" s="579">
        <v>7242.2920068340591</v>
      </c>
      <c r="AC108" s="579">
        <v>7678.0154686694586</v>
      </c>
      <c r="AD108" s="579">
        <v>7876.4231306856973</v>
      </c>
      <c r="AE108" s="579">
        <v>8355.9662657443732</v>
      </c>
      <c r="AF108" s="579">
        <v>8506.5808520739447</v>
      </c>
      <c r="AG108" s="579">
        <v>8513.0518097842414</v>
      </c>
      <c r="AH108" s="579">
        <v>7979.6573627332818</v>
      </c>
      <c r="AI108" s="579">
        <v>7972.5061435057605</v>
      </c>
      <c r="AJ108" s="579">
        <v>8241.8506855746564</v>
      </c>
      <c r="AK108" s="579">
        <v>8413.0675967039897</v>
      </c>
      <c r="AL108" s="579">
        <v>8732.4579371566197</v>
      </c>
      <c r="AM108" s="579">
        <v>9091.7832067730342</v>
      </c>
      <c r="AN108" s="579">
        <v>9329.1383288150464</v>
      </c>
      <c r="AO108" s="579">
        <v>9109.7055402939914</v>
      </c>
      <c r="AP108" s="579">
        <v>9853.7334614946794</v>
      </c>
      <c r="AQ108" s="579">
        <v>8877.1528791513738</v>
      </c>
      <c r="AR108" s="579">
        <v>9541.0148403997409</v>
      </c>
      <c r="AS108" s="579">
        <v>9746.5660096582887</v>
      </c>
      <c r="AT108" s="579">
        <v>9178.802384150631</v>
      </c>
      <c r="AU108" s="579">
        <v>9907.9322757725731</v>
      </c>
      <c r="AV108" s="579">
        <v>11025.405592433208</v>
      </c>
      <c r="AW108" s="579">
        <v>11868.269855003782</v>
      </c>
      <c r="AX108" s="579">
        <v>12235.437827161912</v>
      </c>
      <c r="AY108" s="579">
        <v>11925.739397582589</v>
      </c>
      <c r="AZ108" s="579">
        <v>10825.595320630604</v>
      </c>
      <c r="BA108" s="579">
        <v>9831.8261583535168</v>
      </c>
      <c r="BB108" s="579">
        <v>10154.123672326798</v>
      </c>
      <c r="BC108" s="579">
        <v>8976.0780492576105</v>
      </c>
      <c r="BD108" s="579">
        <v>8269.2574423635233</v>
      </c>
      <c r="BE108" s="583">
        <v>9169.0716094085856</v>
      </c>
      <c r="BF108" s="583">
        <v>9178.9411800900671</v>
      </c>
      <c r="BG108" s="579">
        <v>9698.8538508794063</v>
      </c>
      <c r="BH108" s="583">
        <v>7777.9290974740616</v>
      </c>
      <c r="BI108" s="579"/>
      <c r="BJ108" s="582"/>
      <c r="BK108" s="534"/>
    </row>
    <row r="109" spans="2:63">
      <c r="Q109" s="443"/>
      <c r="R109" s="578"/>
      <c r="S109" s="920" t="s">
        <v>612</v>
      </c>
      <c r="T109" s="1001"/>
      <c r="V109" s="1911"/>
      <c r="W109" s="1974"/>
      <c r="X109" s="1977" t="s">
        <v>259</v>
      </c>
      <c r="Y109" s="1978"/>
      <c r="Z109" s="581"/>
      <c r="AA109" s="579">
        <v>3560.6849249391107</v>
      </c>
      <c r="AB109" s="579">
        <v>3800.6698982468729</v>
      </c>
      <c r="AC109" s="579">
        <v>3933.2887068655318</v>
      </c>
      <c r="AD109" s="579">
        <v>3936.5875319396528</v>
      </c>
      <c r="AE109" s="579">
        <v>4024.3063043139487</v>
      </c>
      <c r="AF109" s="579">
        <v>4132.3897448472062</v>
      </c>
      <c r="AG109" s="579">
        <v>4468.1868868430465</v>
      </c>
      <c r="AH109" s="579">
        <v>4244.6460473679481</v>
      </c>
      <c r="AI109" s="579">
        <v>4249.289067886888</v>
      </c>
      <c r="AJ109" s="579">
        <v>4370.8283452889018</v>
      </c>
      <c r="AK109" s="579">
        <v>4547.6869800480918</v>
      </c>
      <c r="AL109" s="579">
        <v>4730.0993054985975</v>
      </c>
      <c r="AM109" s="579">
        <v>5064.5474188571752</v>
      </c>
      <c r="AN109" s="579">
        <v>5350.8741477299163</v>
      </c>
      <c r="AO109" s="579">
        <v>5052.3127222339172</v>
      </c>
      <c r="AP109" s="579">
        <v>5247.2006256651521</v>
      </c>
      <c r="AQ109" s="579">
        <v>5006.3546299206682</v>
      </c>
      <c r="AR109" s="579">
        <v>5478.8494814976611</v>
      </c>
      <c r="AS109" s="579">
        <v>5545.4858950948965</v>
      </c>
      <c r="AT109" s="579">
        <v>5009.665891632585</v>
      </c>
      <c r="AU109" s="579">
        <v>5632.7367387202667</v>
      </c>
      <c r="AV109" s="579">
        <v>5971.7033175282759</v>
      </c>
      <c r="AW109" s="579">
        <v>6803.4002551349413</v>
      </c>
      <c r="AX109" s="579">
        <v>7122.771291802901</v>
      </c>
      <c r="AY109" s="579">
        <v>6736.6781069354192</v>
      </c>
      <c r="AZ109" s="579">
        <v>5668.3203147781733</v>
      </c>
      <c r="BA109" s="579">
        <v>5620.6337728761837</v>
      </c>
      <c r="BB109" s="579">
        <v>5785.1988428081595</v>
      </c>
      <c r="BC109" s="579">
        <v>4841.6939072019923</v>
      </c>
      <c r="BD109" s="579">
        <v>4514.9415544005842</v>
      </c>
      <c r="BE109" s="583">
        <v>5126.4988759496009</v>
      </c>
      <c r="BF109" s="583">
        <v>4990.9921837300699</v>
      </c>
      <c r="BG109" s="579">
        <v>5059.5903201145975</v>
      </c>
      <c r="BH109" s="583">
        <v>4262.6480813941171</v>
      </c>
      <c r="BI109" s="579"/>
      <c r="BJ109" s="582"/>
      <c r="BK109" s="534"/>
    </row>
    <row r="110" spans="2:63">
      <c r="Q110" s="443"/>
      <c r="R110" s="578"/>
      <c r="S110" s="920" t="s">
        <v>613</v>
      </c>
      <c r="T110" s="1001"/>
      <c r="V110" s="1911"/>
      <c r="W110" s="1974"/>
      <c r="X110" s="1977" t="s">
        <v>260</v>
      </c>
      <c r="Y110" s="1978"/>
      <c r="Z110" s="581"/>
      <c r="AA110" s="579">
        <v>10698.467491743761</v>
      </c>
      <c r="AB110" s="579">
        <v>10881.265120164262</v>
      </c>
      <c r="AC110" s="579">
        <v>11611.633523072702</v>
      </c>
      <c r="AD110" s="579">
        <v>11628.905019261514</v>
      </c>
      <c r="AE110" s="579">
        <v>12532.668488039599</v>
      </c>
      <c r="AF110" s="579">
        <v>12772.880789648605</v>
      </c>
      <c r="AG110" s="579">
        <v>12949.292393534533</v>
      </c>
      <c r="AH110" s="579">
        <v>12544.95380656674</v>
      </c>
      <c r="AI110" s="579">
        <v>12405.689311695012</v>
      </c>
      <c r="AJ110" s="579">
        <v>13011.786227020737</v>
      </c>
      <c r="AK110" s="579">
        <v>12653.033047286142</v>
      </c>
      <c r="AL110" s="579">
        <v>13918.561227466897</v>
      </c>
      <c r="AM110" s="579">
        <v>14702.8342281898</v>
      </c>
      <c r="AN110" s="579">
        <v>14762.142035393194</v>
      </c>
      <c r="AO110" s="579">
        <v>15210.972384608642</v>
      </c>
      <c r="AP110" s="579">
        <v>15529.849402702697</v>
      </c>
      <c r="AQ110" s="579">
        <v>14512.423816734794</v>
      </c>
      <c r="AR110" s="579">
        <v>15833.430718199485</v>
      </c>
      <c r="AS110" s="579">
        <v>14803.328980218532</v>
      </c>
      <c r="AT110" s="579">
        <v>14106.118891698043</v>
      </c>
      <c r="AU110" s="579">
        <v>16209.132973590289</v>
      </c>
      <c r="AV110" s="579">
        <v>17966.474777913878</v>
      </c>
      <c r="AW110" s="579">
        <v>19346.291857987271</v>
      </c>
      <c r="AX110" s="579">
        <v>20421.736797757789</v>
      </c>
      <c r="AY110" s="579">
        <v>18749.642963609695</v>
      </c>
      <c r="AZ110" s="579">
        <v>17978.313685742363</v>
      </c>
      <c r="BA110" s="579">
        <v>17656.754011405312</v>
      </c>
      <c r="BB110" s="579">
        <v>17746.007749866745</v>
      </c>
      <c r="BC110" s="579">
        <v>14858.703870108664</v>
      </c>
      <c r="BD110" s="579">
        <v>14398.337924321915</v>
      </c>
      <c r="BE110" s="583">
        <v>15028.93145714039</v>
      </c>
      <c r="BF110" s="583">
        <v>14998.436806995265</v>
      </c>
      <c r="BG110" s="579">
        <v>15874.969078150483</v>
      </c>
      <c r="BH110" s="583">
        <v>12250.499799269377</v>
      </c>
      <c r="BI110" s="579"/>
      <c r="BJ110" s="582"/>
      <c r="BK110" s="534"/>
    </row>
    <row r="111" spans="2:63">
      <c r="Q111" s="443"/>
      <c r="R111" s="578"/>
      <c r="S111" s="920" t="s">
        <v>614</v>
      </c>
      <c r="T111" s="1002"/>
      <c r="V111" s="1911"/>
      <c r="W111" s="1974"/>
      <c r="X111" s="1977" t="s">
        <v>261</v>
      </c>
      <c r="Y111" s="1979"/>
      <c r="Z111" s="581"/>
      <c r="AA111" s="579">
        <v>940.62082058176634</v>
      </c>
      <c r="AB111" s="579">
        <v>955.12720370751322</v>
      </c>
      <c r="AC111" s="579">
        <v>916.0324223973272</v>
      </c>
      <c r="AD111" s="579">
        <v>956.05055608466455</v>
      </c>
      <c r="AE111" s="579">
        <v>947.34505970139458</v>
      </c>
      <c r="AF111" s="579">
        <v>993.67778370736869</v>
      </c>
      <c r="AG111" s="579">
        <v>872.86563988382022</v>
      </c>
      <c r="AH111" s="579">
        <v>943.32522691045529</v>
      </c>
      <c r="AI111" s="579">
        <v>1018.0560713780299</v>
      </c>
      <c r="AJ111" s="579">
        <v>1037.1754613245644</v>
      </c>
      <c r="AK111" s="579">
        <v>1013.7555934561806</v>
      </c>
      <c r="AL111" s="579">
        <v>1084.7478482469091</v>
      </c>
      <c r="AM111" s="579">
        <v>1137.522089029382</v>
      </c>
      <c r="AN111" s="579">
        <v>1263.6511353655746</v>
      </c>
      <c r="AO111" s="579">
        <v>1191.3107284790567</v>
      </c>
      <c r="AP111" s="579">
        <v>1191.641809292664</v>
      </c>
      <c r="AQ111" s="579">
        <v>1200.0638993210614</v>
      </c>
      <c r="AR111" s="579">
        <v>1197.3087003727505</v>
      </c>
      <c r="AS111" s="579">
        <v>1217.8914708267491</v>
      </c>
      <c r="AT111" s="579">
        <v>1143.3593477719935</v>
      </c>
      <c r="AU111" s="579">
        <v>1261.5776281462195</v>
      </c>
      <c r="AV111" s="579">
        <v>1512.6465697262774</v>
      </c>
      <c r="AW111" s="579">
        <v>1499.3727567764959</v>
      </c>
      <c r="AX111" s="579">
        <v>1635.3997654404989</v>
      </c>
      <c r="AY111" s="579">
        <v>1715.5257423453158</v>
      </c>
      <c r="AZ111" s="579">
        <v>1644.9108018373845</v>
      </c>
      <c r="BA111" s="579">
        <v>1548.2871413640933</v>
      </c>
      <c r="BB111" s="579">
        <v>1593.5012759352874</v>
      </c>
      <c r="BC111" s="579">
        <v>1359.7515620320155</v>
      </c>
      <c r="BD111" s="579">
        <v>1360.9496497132084</v>
      </c>
      <c r="BE111" s="583">
        <v>1370.0406766107824</v>
      </c>
      <c r="BF111" s="583">
        <v>1457.7950964768725</v>
      </c>
      <c r="BG111" s="579">
        <v>1473.2880039192892</v>
      </c>
      <c r="BH111" s="583">
        <v>1241.1689015060956</v>
      </c>
      <c r="BI111" s="579"/>
      <c r="BJ111" s="582"/>
      <c r="BK111" s="534"/>
    </row>
    <row r="112" spans="2:63" ht="15.75" thickBot="1">
      <c r="Q112" s="443"/>
      <c r="R112" s="584"/>
      <c r="S112" s="585" t="s">
        <v>134</v>
      </c>
      <c r="T112" s="1003"/>
      <c r="V112" s="1911"/>
      <c r="W112" s="1980"/>
      <c r="X112" s="663" t="s">
        <v>860</v>
      </c>
      <c r="Y112" s="1995"/>
      <c r="Z112" s="587"/>
      <c r="AA112" s="579">
        <v>6703.7556472889673</v>
      </c>
      <c r="AB112" s="579">
        <v>6607.3460243925692</v>
      </c>
      <c r="AC112" s="579">
        <v>6884.0883416203142</v>
      </c>
      <c r="AD112" s="579">
        <v>6695.3223379585552</v>
      </c>
      <c r="AE112" s="579">
        <v>6892.7195448510711</v>
      </c>
      <c r="AF112" s="579">
        <v>7500.2217438783855</v>
      </c>
      <c r="AG112" s="579">
        <v>6786.5116000618546</v>
      </c>
      <c r="AH112" s="579">
        <v>7062.0245122272299</v>
      </c>
      <c r="AI112" s="579">
        <v>6715.7732741506561</v>
      </c>
      <c r="AJ112" s="579">
        <v>7190.8264591180887</v>
      </c>
      <c r="AK112" s="579">
        <v>7832.1637272996768</v>
      </c>
      <c r="AL112" s="579">
        <v>3862.2293773278438</v>
      </c>
      <c r="AM112" s="579">
        <v>4280.34648032121</v>
      </c>
      <c r="AN112" s="579">
        <v>4486.0087707599487</v>
      </c>
      <c r="AO112" s="579">
        <v>4174.4407206868436</v>
      </c>
      <c r="AP112" s="579">
        <v>1306.6948963793145</v>
      </c>
      <c r="AQ112" s="579">
        <v>1822.4153566733021</v>
      </c>
      <c r="AR112" s="579">
        <v>-189.29662759250203</v>
      </c>
      <c r="AS112" s="579">
        <v>-1237.660932800301</v>
      </c>
      <c r="AT112" s="579">
        <v>2934.3154271207586</v>
      </c>
      <c r="AU112" s="579">
        <v>993.22047721528236</v>
      </c>
      <c r="AV112" s="579">
        <v>-435.54315350982523</v>
      </c>
      <c r="AW112" s="579">
        <v>2068.1743657371753</v>
      </c>
      <c r="AX112" s="579">
        <v>25.416242466708624</v>
      </c>
      <c r="AY112" s="579">
        <v>-3207.9189909173829</v>
      </c>
      <c r="AZ112" s="579">
        <v>1309.8150653576013</v>
      </c>
      <c r="BA112" s="579">
        <v>2451.9229669575907</v>
      </c>
      <c r="BB112" s="579">
        <v>1027.3203342399979</v>
      </c>
      <c r="BC112" s="579">
        <v>-546.62064969575022</v>
      </c>
      <c r="BD112" s="579">
        <v>314.22513649537439</v>
      </c>
      <c r="BE112" s="586">
        <v>4738.0007484789121</v>
      </c>
      <c r="BF112" s="586">
        <v>2004.2919306995936</v>
      </c>
      <c r="BG112" s="1437">
        <v>-7207.56450094924</v>
      </c>
      <c r="BH112" s="586">
        <v>8742.1867302163701</v>
      </c>
      <c r="BI112" s="1438"/>
      <c r="BJ112" s="588"/>
      <c r="BK112" s="534"/>
    </row>
    <row r="113" spans="2:67" ht="17.25">
      <c r="B113" s="28"/>
      <c r="C113" s="28"/>
      <c r="D113" s="28"/>
      <c r="E113" s="28"/>
      <c r="F113" s="28"/>
      <c r="G113" s="28"/>
      <c r="H113" s="28"/>
      <c r="I113" s="28"/>
      <c r="J113" s="28"/>
      <c r="K113" s="28"/>
      <c r="L113" s="28"/>
      <c r="M113" s="28"/>
      <c r="N113" s="28"/>
      <c r="O113" s="28"/>
      <c r="P113" s="28"/>
      <c r="Q113" s="589" t="s">
        <v>525</v>
      </c>
      <c r="R113" s="590"/>
      <c r="S113" s="590"/>
      <c r="T113" s="972"/>
      <c r="V113" s="589" t="s">
        <v>962</v>
      </c>
      <c r="W113" s="590"/>
      <c r="X113" s="590"/>
      <c r="Y113" s="1936"/>
      <c r="Z113" s="591"/>
      <c r="AA113" s="592">
        <f>AA114+AA126+AA130</f>
        <v>92781.240384025034</v>
      </c>
      <c r="AB113" s="592">
        <f t="shared" ref="AB113:BA113" si="23">AB114+AB126+AB130</f>
        <v>94052.327887594045</v>
      </c>
      <c r="AC113" s="592">
        <f t="shared" si="23"/>
        <v>94666.33819492122</v>
      </c>
      <c r="AD113" s="592">
        <f t="shared" si="23"/>
        <v>93127.281921798392</v>
      </c>
      <c r="AE113" s="592">
        <f t="shared" si="23"/>
        <v>97045.955999879399</v>
      </c>
      <c r="AF113" s="592">
        <f t="shared" si="23"/>
        <v>98425.047866657202</v>
      </c>
      <c r="AG113" s="592">
        <f t="shared" si="23"/>
        <v>99867.829952760309</v>
      </c>
      <c r="AH113" s="592">
        <f t="shared" si="23"/>
        <v>98439.985383781197</v>
      </c>
      <c r="AI113" s="592">
        <f t="shared" si="23"/>
        <v>92352.829594247771</v>
      </c>
      <c r="AJ113" s="592">
        <f t="shared" si="23"/>
        <v>92813.032629972644</v>
      </c>
      <c r="AK113" s="592">
        <f t="shared" si="23"/>
        <v>94144.879875671963</v>
      </c>
      <c r="AL113" s="592">
        <f t="shared" si="23"/>
        <v>92377.629787155776</v>
      </c>
      <c r="AM113" s="592">
        <f t="shared" si="23"/>
        <v>89989.999387634904</v>
      </c>
      <c r="AN113" s="592">
        <f t="shared" si="23"/>
        <v>89968.955761053643</v>
      </c>
      <c r="AO113" s="592">
        <f t="shared" si="23"/>
        <v>89025.271487160484</v>
      </c>
      <c r="AP113" s="592">
        <f t="shared" si="23"/>
        <v>89141.937766765957</v>
      </c>
      <c r="AQ113" s="592">
        <f t="shared" si="23"/>
        <v>87937.927939026791</v>
      </c>
      <c r="AR113" s="592">
        <f t="shared" si="23"/>
        <v>87529.689288101494</v>
      </c>
      <c r="AS113" s="592">
        <f t="shared" si="23"/>
        <v>84492.222204652135</v>
      </c>
      <c r="AT113" s="592">
        <f t="shared" si="23"/>
        <v>75494.270426751042</v>
      </c>
      <c r="AU113" s="592">
        <f t="shared" si="23"/>
        <v>76587.456405485631</v>
      </c>
      <c r="AV113" s="592">
        <f t="shared" si="23"/>
        <v>75529.990556925084</v>
      </c>
      <c r="AW113" s="592">
        <f t="shared" si="23"/>
        <v>77133.377241699185</v>
      </c>
      <c r="AX113" s="592">
        <f t="shared" si="23"/>
        <v>78791.791661676267</v>
      </c>
      <c r="AY113" s="592">
        <f t="shared" si="23"/>
        <v>77309.445964821891</v>
      </c>
      <c r="AZ113" s="592">
        <f t="shared" si="23"/>
        <v>76372.452555730037</v>
      </c>
      <c r="BA113" s="592">
        <f t="shared" si="23"/>
        <v>75972.790656002995</v>
      </c>
      <c r="BB113" s="592">
        <f t="shared" ref="BB113:BG113" si="24">BB114+BB126+BB130</f>
        <v>77046.274903045385</v>
      </c>
      <c r="BC113" s="593">
        <f t="shared" si="24"/>
        <v>76652.377992674097</v>
      </c>
      <c r="BD113" s="592">
        <f t="shared" si="24"/>
        <v>75490.857177936894</v>
      </c>
      <c r="BE113" s="594">
        <f t="shared" si="24"/>
        <v>71184.714161230295</v>
      </c>
      <c r="BF113" s="594">
        <f t="shared" si="24"/>
        <v>73332.937972389074</v>
      </c>
      <c r="BG113" s="592">
        <f t="shared" si="24"/>
        <v>70509.253723452115</v>
      </c>
      <c r="BH113" s="594">
        <f t="shared" ref="BH113" si="25">BH114+BH126+BH130</f>
        <v>67006.271141186007</v>
      </c>
      <c r="BI113" s="592"/>
      <c r="BJ113" s="595"/>
      <c r="BK113" s="451"/>
    </row>
    <row r="114" spans="2:67">
      <c r="B114" s="28"/>
      <c r="C114" s="28"/>
      <c r="D114" s="28"/>
      <c r="E114" s="28"/>
      <c r="F114" s="28"/>
      <c r="G114" s="28"/>
      <c r="H114" s="28"/>
      <c r="I114" s="28"/>
      <c r="J114" s="28"/>
      <c r="K114" s="28"/>
      <c r="L114" s="28"/>
      <c r="M114" s="28"/>
      <c r="N114" s="28"/>
      <c r="O114" s="28"/>
      <c r="P114" s="28"/>
      <c r="Q114" s="596"/>
      <c r="R114" s="956" t="s">
        <v>526</v>
      </c>
      <c r="S114" s="597"/>
      <c r="T114" s="1004"/>
      <c r="V114" s="596"/>
      <c r="W114" s="1981" t="s">
        <v>345</v>
      </c>
      <c r="X114" s="1982"/>
      <c r="Y114" s="1004"/>
      <c r="Z114" s="1020"/>
      <c r="AA114" s="598">
        <f>'2.CO2-sector'!AA47</f>
        <v>65178.266643491886</v>
      </c>
      <c r="AB114" s="598">
        <f>'2.CO2-sector'!AB47</f>
        <v>66488.177132629964</v>
      </c>
      <c r="AC114" s="598">
        <f>'2.CO2-sector'!AC47</f>
        <v>66472.204804766225</v>
      </c>
      <c r="AD114" s="598">
        <f>'2.CO2-sector'!AD47</f>
        <v>65184.712067559791</v>
      </c>
      <c r="AE114" s="598">
        <f>'2.CO2-sector'!AE47</f>
        <v>66886.258860143498</v>
      </c>
      <c r="AF114" s="598">
        <f>'2.CO2-sector'!AF47</f>
        <v>67190.41688705892</v>
      </c>
      <c r="AG114" s="598">
        <f>'2.CO2-sector'!AG47</f>
        <v>67781.290785393605</v>
      </c>
      <c r="AH114" s="598">
        <f>'2.CO2-sector'!AH47</f>
        <v>65268.885992276773</v>
      </c>
      <c r="AI114" s="598">
        <f>'2.CO2-sector'!AI47</f>
        <v>59219.173366100258</v>
      </c>
      <c r="AJ114" s="598">
        <f>'2.CO2-sector'!AJ47</f>
        <v>59591.494269262868</v>
      </c>
      <c r="AK114" s="598">
        <f>'2.CO2-sector'!AK47</f>
        <v>60117.859808705864</v>
      </c>
      <c r="AL114" s="598">
        <f>'2.CO2-sector'!AL47</f>
        <v>58863.699719224081</v>
      </c>
      <c r="AM114" s="598">
        <f>'2.CO2-sector'!AM47</f>
        <v>56540.326104107684</v>
      </c>
      <c r="AN114" s="598">
        <f>'2.CO2-sector'!AN47</f>
        <v>55944.100075474293</v>
      </c>
      <c r="AO114" s="598">
        <f>'2.CO2-sector'!AO47</f>
        <v>55935.234905087127</v>
      </c>
      <c r="AP114" s="598">
        <f>'2.CO2-sector'!AP47</f>
        <v>57043.434739404169</v>
      </c>
      <c r="AQ114" s="598">
        <f>'2.CO2-sector'!AQ47</f>
        <v>57304.989143110812</v>
      </c>
      <c r="AR114" s="598">
        <f>'2.CO2-sector'!AR47</f>
        <v>56493.228253818495</v>
      </c>
      <c r="AS114" s="598">
        <f>'2.CO2-sector'!AS47</f>
        <v>52138.721078612762</v>
      </c>
      <c r="AT114" s="598">
        <f>'2.CO2-sector'!AT47</f>
        <v>46705.320648911431</v>
      </c>
      <c r="AU114" s="598">
        <f>'2.CO2-sector'!AU47</f>
        <v>47822.93831416282</v>
      </c>
      <c r="AV114" s="598">
        <f>'2.CO2-sector'!AV47</f>
        <v>47537.799188604804</v>
      </c>
      <c r="AW114" s="598">
        <f>'2.CO2-sector'!AW47</f>
        <v>47720.2899244117</v>
      </c>
      <c r="AX114" s="598">
        <f>'2.CO2-sector'!AX47</f>
        <v>49442.97114494093</v>
      </c>
      <c r="AY114" s="598">
        <f>'2.CO2-sector'!AY47</f>
        <v>48905.778333295333</v>
      </c>
      <c r="AZ114" s="598">
        <f>'2.CO2-sector'!AZ47</f>
        <v>47571.842262526567</v>
      </c>
      <c r="BA114" s="599">
        <f>'2.CO2-sector'!BA47</f>
        <v>47179.720271577287</v>
      </c>
      <c r="BB114" s="598">
        <f>'2.CO2-sector'!BB47</f>
        <v>47939.341747216968</v>
      </c>
      <c r="BC114" s="600">
        <f>'2.CO2-sector'!BC47</f>
        <v>47216.473347228566</v>
      </c>
      <c r="BD114" s="598">
        <f>'2.CO2-sector'!BD47</f>
        <v>45559.922045201936</v>
      </c>
      <c r="BE114" s="599">
        <f>'2.CO2-sector'!BE47</f>
        <v>42602.829086688624</v>
      </c>
      <c r="BF114" s="599">
        <f>'2.CO2-sector'!BF47</f>
        <v>44061.866888786695</v>
      </c>
      <c r="BG114" s="598">
        <f>'2.CO2-sector'!BG47</f>
        <v>41115.512151993396</v>
      </c>
      <c r="BH114" s="599">
        <f>'2.CO2-sector'!BH47</f>
        <v>38579.477680706448</v>
      </c>
      <c r="BI114" s="598"/>
      <c r="BJ114" s="601"/>
      <c r="BK114" s="602"/>
    </row>
    <row r="115" spans="2:67" ht="15" customHeight="1">
      <c r="B115" s="28"/>
      <c r="C115" s="28"/>
      <c r="D115" s="28"/>
      <c r="E115" s="28"/>
      <c r="F115" s="28"/>
      <c r="G115" s="28"/>
      <c r="H115" s="28"/>
      <c r="I115" s="28"/>
      <c r="J115" s="28"/>
      <c r="K115" s="28"/>
      <c r="L115" s="28"/>
      <c r="M115" s="28"/>
      <c r="N115" s="28"/>
      <c r="O115" s="28"/>
      <c r="P115" s="28"/>
      <c r="Q115" s="603"/>
      <c r="R115" s="974"/>
      <c r="S115" s="444" t="s">
        <v>47</v>
      </c>
      <c r="T115" s="975"/>
      <c r="V115" s="603"/>
      <c r="W115" s="1983"/>
      <c r="X115" s="444" t="s">
        <v>181</v>
      </c>
      <c r="Y115" s="1984"/>
      <c r="Z115" s="607"/>
      <c r="AA115" s="604">
        <f t="shared" ref="AA115:AX115" si="26">SUM(AA116:AA119)</f>
        <v>48713.799951557143</v>
      </c>
      <c r="AB115" s="604">
        <f t="shared" si="26"/>
        <v>50055.727509006254</v>
      </c>
      <c r="AC115" s="604">
        <f t="shared" si="26"/>
        <v>50515.742177053216</v>
      </c>
      <c r="AD115" s="604">
        <f t="shared" si="26"/>
        <v>49824.560488012197</v>
      </c>
      <c r="AE115" s="604">
        <f t="shared" si="26"/>
        <v>50822.750362904619</v>
      </c>
      <c r="AF115" s="604">
        <f t="shared" si="26"/>
        <v>50688.531077973988</v>
      </c>
      <c r="AG115" s="604">
        <f t="shared" si="26"/>
        <v>51044.127701300742</v>
      </c>
      <c r="AH115" s="604">
        <f t="shared" si="26"/>
        <v>48409.229513127852</v>
      </c>
      <c r="AI115" s="604">
        <f t="shared" si="26"/>
        <v>43437.701232996616</v>
      </c>
      <c r="AJ115" s="604">
        <f t="shared" si="26"/>
        <v>43162.221354085559</v>
      </c>
      <c r="AK115" s="604">
        <f t="shared" si="26"/>
        <v>43487.276922285935</v>
      </c>
      <c r="AL115" s="604">
        <f t="shared" si="26"/>
        <v>42501.923029075173</v>
      </c>
      <c r="AM115" s="604">
        <f t="shared" si="26"/>
        <v>40225.138974983514</v>
      </c>
      <c r="AN115" s="604">
        <f t="shared" si="26"/>
        <v>40022.706637526935</v>
      </c>
      <c r="AO115" s="604">
        <f t="shared" si="26"/>
        <v>39745.124832842463</v>
      </c>
      <c r="AP115" s="604">
        <f t="shared" si="26"/>
        <v>41111.508723424922</v>
      </c>
      <c r="AQ115" s="604">
        <f t="shared" si="26"/>
        <v>41069.217387605189</v>
      </c>
      <c r="AR115" s="604">
        <f t="shared" si="26"/>
        <v>40094.300578232018</v>
      </c>
      <c r="AS115" s="604">
        <f t="shared" si="26"/>
        <v>37327.809573850856</v>
      </c>
      <c r="AT115" s="604">
        <f t="shared" si="26"/>
        <v>32651.320523922066</v>
      </c>
      <c r="AU115" s="604">
        <f t="shared" si="26"/>
        <v>32676.031698858231</v>
      </c>
      <c r="AV115" s="604">
        <f t="shared" si="26"/>
        <v>32983.411629760099</v>
      </c>
      <c r="AW115" s="604">
        <f t="shared" si="26"/>
        <v>33594.961899891277</v>
      </c>
      <c r="AX115" s="604">
        <f t="shared" si="26"/>
        <v>34930.311560817281</v>
      </c>
      <c r="AY115" s="604">
        <f t="shared" ref="AY115:BE115" si="27">SUM(AY116:AY119)</f>
        <v>34678.091525374628</v>
      </c>
      <c r="AZ115" s="604">
        <f t="shared" si="27"/>
        <v>33528.331890682399</v>
      </c>
      <c r="BA115" s="605">
        <f t="shared" si="27"/>
        <v>33431.599708774542</v>
      </c>
      <c r="BB115" s="604">
        <f t="shared" si="27"/>
        <v>33948.521332946191</v>
      </c>
      <c r="BC115" s="606">
        <f t="shared" si="27"/>
        <v>33571.283613378429</v>
      </c>
      <c r="BD115" s="604">
        <f t="shared" si="27"/>
        <v>32231.805069421283</v>
      </c>
      <c r="BE115" s="605">
        <f t="shared" si="27"/>
        <v>30704.635742564144</v>
      </c>
      <c r="BF115" s="605">
        <f t="shared" ref="BF115:BG115" si="28">SUM(BF116:BF119)</f>
        <v>31086.153924131802</v>
      </c>
      <c r="BG115" s="604">
        <f t="shared" si="28"/>
        <v>28926.600285414388</v>
      </c>
      <c r="BH115" s="605">
        <f t="shared" ref="BH115" si="29">SUM(BH116:BH119)</f>
        <v>26839.122069135439</v>
      </c>
      <c r="BI115" s="51"/>
      <c r="BJ115" s="608"/>
      <c r="BK115" s="602"/>
    </row>
    <row r="116" spans="2:67" ht="15" customHeight="1">
      <c r="B116" s="28"/>
      <c r="C116" s="28"/>
      <c r="D116" s="28"/>
      <c r="E116" s="28"/>
      <c r="F116" s="28"/>
      <c r="G116" s="28"/>
      <c r="H116" s="28"/>
      <c r="I116" s="28"/>
      <c r="J116" s="28"/>
      <c r="K116" s="28"/>
      <c r="L116" s="28"/>
      <c r="M116" s="28"/>
      <c r="N116" s="28"/>
      <c r="O116" s="28"/>
      <c r="P116" s="28"/>
      <c r="Q116" s="603"/>
      <c r="R116" s="974"/>
      <c r="S116" s="240"/>
      <c r="T116" s="976" t="s">
        <v>527</v>
      </c>
      <c r="V116" s="603"/>
      <c r="W116" s="1983"/>
      <c r="X116" s="240"/>
      <c r="Y116" s="976" t="s">
        <v>182</v>
      </c>
      <c r="Z116" s="611"/>
      <c r="AA116" s="609">
        <f>'2.CO2-sector'!AA49</f>
        <v>38701.103416042592</v>
      </c>
      <c r="AB116" s="609">
        <f>'2.CO2-sector'!AB49</f>
        <v>40346.744742035473</v>
      </c>
      <c r="AC116" s="609">
        <f>'2.CO2-sector'!AC49</f>
        <v>41665.79114506545</v>
      </c>
      <c r="AD116" s="609">
        <f>'2.CO2-sector'!AD49</f>
        <v>41224.494256585334</v>
      </c>
      <c r="AE116" s="609">
        <f>'2.CO2-sector'!AE49</f>
        <v>42297.116417365723</v>
      </c>
      <c r="AF116" s="609">
        <f>'2.CO2-sector'!AF49</f>
        <v>42142.02726535382</v>
      </c>
      <c r="AG116" s="609">
        <f>'2.CO2-sector'!AG49</f>
        <v>42559.539804125336</v>
      </c>
      <c r="AH116" s="609">
        <f>'2.CO2-sector'!AH49</f>
        <v>39926.083389390726</v>
      </c>
      <c r="AI116" s="609">
        <f>'2.CO2-sector'!AI49</f>
        <v>35362.599382577479</v>
      </c>
      <c r="AJ116" s="609">
        <f>'2.CO2-sector'!AJ49</f>
        <v>35010.124942594921</v>
      </c>
      <c r="AK116" s="609">
        <f>'2.CO2-sector'!AK49</f>
        <v>35085.742906855594</v>
      </c>
      <c r="AL116" s="609">
        <f>'2.CO2-sector'!AL49</f>
        <v>34374.185269382258</v>
      </c>
      <c r="AM116" s="609">
        <f>'2.CO2-sector'!AM49</f>
        <v>32417.253435765444</v>
      </c>
      <c r="AN116" s="609">
        <f>'2.CO2-sector'!AN49</f>
        <v>31935.273453308597</v>
      </c>
      <c r="AO116" s="609">
        <f>'2.CO2-sector'!AO49</f>
        <v>31276.189983420805</v>
      </c>
      <c r="AP116" s="609">
        <f>'2.CO2-sector'!AP49</f>
        <v>32279.645554026018</v>
      </c>
      <c r="AQ116" s="609">
        <f>'2.CO2-sector'!AQ49</f>
        <v>31990.873871774482</v>
      </c>
      <c r="AR116" s="609">
        <f>'2.CO2-sector'!AR49</f>
        <v>30658.349937916188</v>
      </c>
      <c r="AS116" s="609">
        <f>'2.CO2-sector'!AS49</f>
        <v>28552.561480293498</v>
      </c>
      <c r="AT116" s="609">
        <f>'2.CO2-sector'!AT49</f>
        <v>25308.481718967807</v>
      </c>
      <c r="AU116" s="609">
        <f>'2.CO2-sector'!AU49</f>
        <v>24321.270937421363</v>
      </c>
      <c r="AV116" s="609">
        <f>'2.CO2-sector'!AV49</f>
        <v>24982.895526650263</v>
      </c>
      <c r="AW116" s="609">
        <f>'2.CO2-sector'!AW49</f>
        <v>25624.79533860795</v>
      </c>
      <c r="AX116" s="609">
        <f>'2.CO2-sector'!AX49</f>
        <v>26805.206128279013</v>
      </c>
      <c r="AY116" s="609">
        <f>'2.CO2-sector'!AY49</f>
        <v>26557.37523672733</v>
      </c>
      <c r="AZ116" s="609">
        <f>'2.CO2-sector'!AZ49</f>
        <v>25936.139788924989</v>
      </c>
      <c r="BA116" s="580">
        <f>'2.CO2-sector'!BA49</f>
        <v>25969.470794926132</v>
      </c>
      <c r="BB116" s="609">
        <f>'2.CO2-sector'!BB49</f>
        <v>26428.778063772283</v>
      </c>
      <c r="BC116" s="610">
        <f>'2.CO2-sector'!BC49</f>
        <v>26182.943719015086</v>
      </c>
      <c r="BD116" s="609">
        <f>'2.CO2-sector'!BD49</f>
        <v>25328.005761907836</v>
      </c>
      <c r="BE116" s="580">
        <f>'2.CO2-sector'!BE49</f>
        <v>24490.267324230699</v>
      </c>
      <c r="BF116" s="580">
        <f>'2.CO2-sector'!BF49</f>
        <v>24395.605542970698</v>
      </c>
      <c r="BG116" s="609">
        <f>'2.CO2-sector'!BG49</f>
        <v>22479.160225974269</v>
      </c>
      <c r="BH116" s="580">
        <f>'2.CO2-sector'!BH49</f>
        <v>20755.858711412857</v>
      </c>
      <c r="BI116" s="609"/>
      <c r="BJ116" s="612"/>
      <c r="BK116" s="602"/>
    </row>
    <row r="117" spans="2:67" ht="15" customHeight="1">
      <c r="B117" s="28"/>
      <c r="C117" s="28"/>
      <c r="D117" s="28"/>
      <c r="E117" s="28"/>
      <c r="F117" s="28"/>
      <c r="G117" s="28"/>
      <c r="H117" s="28"/>
      <c r="I117" s="28"/>
      <c r="J117" s="28"/>
      <c r="K117" s="28"/>
      <c r="L117" s="28"/>
      <c r="M117" s="28"/>
      <c r="N117" s="28"/>
      <c r="O117" s="28"/>
      <c r="P117" s="28"/>
      <c r="Q117" s="603"/>
      <c r="R117" s="974"/>
      <c r="S117" s="240"/>
      <c r="T117" s="977" t="s">
        <v>528</v>
      </c>
      <c r="V117" s="603"/>
      <c r="W117" s="1983"/>
      <c r="X117" s="240"/>
      <c r="Y117" s="977" t="s">
        <v>183</v>
      </c>
      <c r="Z117" s="581"/>
      <c r="AA117" s="579">
        <f>'2.CO2-sector'!AA50</f>
        <v>6674.4490046098008</v>
      </c>
      <c r="AB117" s="579">
        <f>'2.CO2-sector'!AB50</f>
        <v>6524.5328569297899</v>
      </c>
      <c r="AC117" s="579">
        <f>'2.CO2-sector'!AC50</f>
        <v>5945.8339540571296</v>
      </c>
      <c r="AD117" s="579">
        <f>'2.CO2-sector'!AD50</f>
        <v>5842.3534676861218</v>
      </c>
      <c r="AE117" s="579">
        <f>'2.CO2-sector'!AE50</f>
        <v>5740.0247792311475</v>
      </c>
      <c r="AF117" s="579">
        <f>'2.CO2-sector'!AF50</f>
        <v>5795.1316308500936</v>
      </c>
      <c r="AG117" s="579">
        <f>'2.CO2-sector'!AG50</f>
        <v>5789.0719316293607</v>
      </c>
      <c r="AH117" s="579">
        <f>'2.CO2-sector'!AH50</f>
        <v>5903.8352801359188</v>
      </c>
      <c r="AI117" s="579">
        <f>'2.CO2-sector'!AI50</f>
        <v>5638.1994106625216</v>
      </c>
      <c r="AJ117" s="579">
        <f>'2.CO2-sector'!AJ50</f>
        <v>5703.2053582387398</v>
      </c>
      <c r="AK117" s="579">
        <f>'2.CO2-sector'!AK50</f>
        <v>5899.9845210859867</v>
      </c>
      <c r="AL117" s="579">
        <f>'2.CO2-sector'!AL50</f>
        <v>5594.9262706926856</v>
      </c>
      <c r="AM117" s="579">
        <f>'2.CO2-sector'!AM50</f>
        <v>5607.0023060629446</v>
      </c>
      <c r="AN117" s="579">
        <f>'2.CO2-sector'!AN50</f>
        <v>6016.2632307025469</v>
      </c>
      <c r="AO117" s="579">
        <f>'2.CO2-sector'!AO50</f>
        <v>6398.6869967575658</v>
      </c>
      <c r="AP117" s="579">
        <f>'2.CO2-sector'!AP50</f>
        <v>6645.7105523034488</v>
      </c>
      <c r="AQ117" s="579">
        <f>'2.CO2-sector'!AQ50</f>
        <v>6788.1886315874171</v>
      </c>
      <c r="AR117" s="579">
        <f>'2.CO2-sector'!AR50</f>
        <v>7012.0890129308336</v>
      </c>
      <c r="AS117" s="579">
        <f>'2.CO2-sector'!AS50</f>
        <v>6591.81832614634</v>
      </c>
      <c r="AT117" s="579">
        <f>'2.CO2-sector'!AT50</f>
        <v>5364.6005099960848</v>
      </c>
      <c r="AU117" s="579">
        <f>'2.CO2-sector'!AU50</f>
        <v>6284.7190568659116</v>
      </c>
      <c r="AV117" s="579">
        <f>'2.CO2-sector'!AV50</f>
        <v>5895.7907835699853</v>
      </c>
      <c r="AW117" s="579">
        <f>'2.CO2-sector'!AW50</f>
        <v>5679.3251402286451</v>
      </c>
      <c r="AX117" s="579">
        <f>'2.CO2-sector'!AX50</f>
        <v>5766.6750900500374</v>
      </c>
      <c r="AY117" s="579">
        <f>'2.CO2-sector'!AY50</f>
        <v>5811.9451381047556</v>
      </c>
      <c r="AZ117" s="579">
        <f>'2.CO2-sector'!AZ50</f>
        <v>5477.0464397639898</v>
      </c>
      <c r="BA117" s="583">
        <f>'2.CO2-sector'!BA50</f>
        <v>5504.0022085956616</v>
      </c>
      <c r="BB117" s="579">
        <f>'2.CO2-sector'!BB50</f>
        <v>5583.2353800745541</v>
      </c>
      <c r="BC117" s="613">
        <f>'2.CO2-sector'!BC50</f>
        <v>5615.0174032474988</v>
      </c>
      <c r="BD117" s="579">
        <f>'2.CO2-sector'!BD50</f>
        <v>5200.0262366432871</v>
      </c>
      <c r="BE117" s="583">
        <f>'2.CO2-sector'!BE50</f>
        <v>4504.2505011024523</v>
      </c>
      <c r="BF117" s="583">
        <f>'2.CO2-sector'!BF50</f>
        <v>4891.887190342547</v>
      </c>
      <c r="BG117" s="579">
        <f>'2.CO2-sector'!BG50</f>
        <v>4608.0764380638348</v>
      </c>
      <c r="BH117" s="583">
        <f>'2.CO2-sector'!BH50</f>
        <v>4480.9596790581954</v>
      </c>
      <c r="BI117" s="579"/>
      <c r="BJ117" s="582"/>
      <c r="BK117" s="602"/>
    </row>
    <row r="118" spans="2:67" ht="15" customHeight="1">
      <c r="B118" s="28"/>
      <c r="C118" s="28"/>
      <c r="D118" s="28"/>
      <c r="E118" s="28"/>
      <c r="F118" s="28"/>
      <c r="G118" s="28"/>
      <c r="H118" s="28"/>
      <c r="I118" s="28"/>
      <c r="J118" s="28"/>
      <c r="K118" s="28"/>
      <c r="L118" s="28"/>
      <c r="M118" s="28"/>
      <c r="N118" s="28"/>
      <c r="O118" s="28"/>
      <c r="P118" s="28"/>
      <c r="Q118" s="603"/>
      <c r="R118" s="974"/>
      <c r="S118" s="240"/>
      <c r="T118" s="977" t="s">
        <v>529</v>
      </c>
      <c r="V118" s="603"/>
      <c r="W118" s="1983"/>
      <c r="X118" s="240"/>
      <c r="Y118" s="977" t="s">
        <v>184</v>
      </c>
      <c r="Z118" s="581"/>
      <c r="AA118" s="579">
        <f>'2.CO2-sector'!AA51</f>
        <v>312.93265823101166</v>
      </c>
      <c r="AB118" s="579">
        <f>'2.CO2-sector'!AB51</f>
        <v>307.97107789698435</v>
      </c>
      <c r="AC118" s="579">
        <f>'2.CO2-sector'!AC51</f>
        <v>295.29687962532637</v>
      </c>
      <c r="AD118" s="579">
        <f>'2.CO2-sector'!AD51</f>
        <v>290.63467317525141</v>
      </c>
      <c r="AE118" s="579">
        <f>'2.CO2-sector'!AE51</f>
        <v>290.02818822876941</v>
      </c>
      <c r="AF118" s="579">
        <f>'2.CO2-sector'!AF51</f>
        <v>283.40724792134881</v>
      </c>
      <c r="AG118" s="579">
        <f>'2.CO2-sector'!AG51</f>
        <v>282.81616108587957</v>
      </c>
      <c r="AH118" s="579">
        <f>'2.CO2-sector'!AH51</f>
        <v>270.4505316939792</v>
      </c>
      <c r="AI118" s="579">
        <f>'2.CO2-sector'!AI51</f>
        <v>231.01486186880268</v>
      </c>
      <c r="AJ118" s="579">
        <f>'2.CO2-sector'!AJ51</f>
        <v>236.17622947190605</v>
      </c>
      <c r="AK118" s="579">
        <f>'2.CO2-sector'!AK51</f>
        <v>232.77059403447643</v>
      </c>
      <c r="AL118" s="579">
        <f>'2.CO2-sector'!AL51</f>
        <v>223.34615935223468</v>
      </c>
      <c r="AM118" s="579">
        <f>'2.CO2-sector'!AM51</f>
        <v>216.97067555275785</v>
      </c>
      <c r="AN118" s="579">
        <f>'2.CO2-sector'!AN51</f>
        <v>253.04917488817512</v>
      </c>
      <c r="AO118" s="579">
        <f>'2.CO2-sector'!AO51</f>
        <v>259.84110151123582</v>
      </c>
      <c r="AP118" s="579">
        <f>'2.CO2-sector'!AP51</f>
        <v>243.96514344126908</v>
      </c>
      <c r="AQ118" s="579">
        <f>'2.CO2-sector'!AQ51</f>
        <v>231.92793937005607</v>
      </c>
      <c r="AR118" s="579">
        <f>'2.CO2-sector'!AR51</f>
        <v>216.15611100140237</v>
      </c>
      <c r="AS118" s="579">
        <f>'2.CO2-sector'!AS51</f>
        <v>183.2383982729593</v>
      </c>
      <c r="AT118" s="579">
        <f>'2.CO2-sector'!AT51</f>
        <v>164.79831510666327</v>
      </c>
      <c r="AU118" s="579">
        <f>'2.CO2-sector'!AU51</f>
        <v>188.02623863878793</v>
      </c>
      <c r="AV118" s="579">
        <f>'2.CO2-sector'!AV51</f>
        <v>188.07840694740474</v>
      </c>
      <c r="AW118" s="579">
        <f>'2.CO2-sector'!AW51</f>
        <v>199.57086177654855</v>
      </c>
      <c r="AX118" s="579">
        <f>'2.CO2-sector'!AX51</f>
        <v>212.11792199407731</v>
      </c>
      <c r="AY118" s="579">
        <f>'2.CO2-sector'!AY51</f>
        <v>209.39134529972279</v>
      </c>
      <c r="AZ118" s="579">
        <f>'2.CO2-sector'!AZ51</f>
        <v>210.50366839149265</v>
      </c>
      <c r="BA118" s="583">
        <f>'2.CO2-sector'!BA51</f>
        <v>206.20457113393425</v>
      </c>
      <c r="BB118" s="579">
        <f>'2.CO2-sector'!BB51</f>
        <v>213.00806049427757</v>
      </c>
      <c r="BC118" s="613">
        <f>'2.CO2-sector'!BC51</f>
        <v>217.2544088476491</v>
      </c>
      <c r="BD118" s="579">
        <f>'2.CO2-sector'!BD51</f>
        <v>197.83983652610891</v>
      </c>
      <c r="BE118" s="583">
        <f>'2.CO2-sector'!BE51</f>
        <v>163.5904862519815</v>
      </c>
      <c r="BF118" s="583">
        <f>'2.CO2-sector'!BF51</f>
        <v>167.57679846059588</v>
      </c>
      <c r="BG118" s="579">
        <f>'2.CO2-sector'!BG51</f>
        <v>152.20836981833781</v>
      </c>
      <c r="BH118" s="583">
        <f>'2.CO2-sector'!BH51</f>
        <v>163.8081672406669</v>
      </c>
      <c r="BI118" s="579"/>
      <c r="BJ118" s="582"/>
      <c r="BK118" s="602"/>
    </row>
    <row r="119" spans="2:67" ht="14.25" customHeight="1">
      <c r="B119" s="28"/>
      <c r="C119" s="28"/>
      <c r="D119" s="28"/>
      <c r="E119" s="28"/>
      <c r="F119" s="28"/>
      <c r="G119" s="28"/>
      <c r="H119" s="28"/>
      <c r="I119" s="28"/>
      <c r="J119" s="28"/>
      <c r="K119" s="28"/>
      <c r="L119" s="28"/>
      <c r="M119" s="28"/>
      <c r="N119" s="28"/>
      <c r="O119" s="28"/>
      <c r="P119" s="28"/>
      <c r="Q119" s="603"/>
      <c r="R119" s="974"/>
      <c r="S119" s="615"/>
      <c r="T119" s="966" t="s">
        <v>601</v>
      </c>
      <c r="V119" s="603"/>
      <c r="W119" s="1983"/>
      <c r="X119" s="615"/>
      <c r="Y119" s="987" t="s">
        <v>185</v>
      </c>
      <c r="Z119" s="619"/>
      <c r="AA119" s="616">
        <f>'2.CO2-sector'!AA52</f>
        <v>3025.3148726737413</v>
      </c>
      <c r="AB119" s="616">
        <f>'2.CO2-sector'!AB52</f>
        <v>2876.4788321440037</v>
      </c>
      <c r="AC119" s="616">
        <f>'2.CO2-sector'!AC52</f>
        <v>2608.8201983053082</v>
      </c>
      <c r="AD119" s="616">
        <f>'2.CO2-sector'!AD52</f>
        <v>2467.0780905654915</v>
      </c>
      <c r="AE119" s="616">
        <f>'2.CO2-sector'!AE52</f>
        <v>2495.5809780789796</v>
      </c>
      <c r="AF119" s="616">
        <f>'2.CO2-sector'!AF52</f>
        <v>2467.9649338487307</v>
      </c>
      <c r="AG119" s="616">
        <f>'2.CO2-sector'!AG52</f>
        <v>2412.6998044601655</v>
      </c>
      <c r="AH119" s="616">
        <f>'2.CO2-sector'!AH52</f>
        <v>2308.86031190723</v>
      </c>
      <c r="AI119" s="616">
        <f>'2.CO2-sector'!AI52</f>
        <v>2205.887577887816</v>
      </c>
      <c r="AJ119" s="616">
        <f>'2.CO2-sector'!AJ52</f>
        <v>2212.7148237799938</v>
      </c>
      <c r="AK119" s="616">
        <f>'2.CO2-sector'!AK52</f>
        <v>2268.7789003098792</v>
      </c>
      <c r="AL119" s="616">
        <f>'2.CO2-sector'!AL52</f>
        <v>2309.4653296479942</v>
      </c>
      <c r="AM119" s="616">
        <f>'2.CO2-sector'!AM52</f>
        <v>1983.9125576023625</v>
      </c>
      <c r="AN119" s="616">
        <f>'2.CO2-sector'!AN52</f>
        <v>1818.1207786276111</v>
      </c>
      <c r="AO119" s="616">
        <f>'2.CO2-sector'!AO52</f>
        <v>1810.4067511528565</v>
      </c>
      <c r="AP119" s="616">
        <f>'2.CO2-sector'!AP52</f>
        <v>1942.187473654189</v>
      </c>
      <c r="AQ119" s="616">
        <f>'2.CO2-sector'!AQ52</f>
        <v>2058.2269448732345</v>
      </c>
      <c r="AR119" s="616">
        <f>'2.CO2-sector'!AR52</f>
        <v>2207.7055163835989</v>
      </c>
      <c r="AS119" s="616">
        <f>'2.CO2-sector'!AS52</f>
        <v>2000.1913691380626</v>
      </c>
      <c r="AT119" s="616">
        <f>'2.CO2-sector'!AT52</f>
        <v>1813.4399798515126</v>
      </c>
      <c r="AU119" s="616">
        <f>'2.CO2-sector'!AU52</f>
        <v>1882.0154659321704</v>
      </c>
      <c r="AV119" s="616">
        <f>'2.CO2-sector'!AV52</f>
        <v>1916.6469125924464</v>
      </c>
      <c r="AW119" s="616">
        <f>'2.CO2-sector'!AW52</f>
        <v>2091.2705592781335</v>
      </c>
      <c r="AX119" s="616">
        <f>'2.CO2-sector'!AX52</f>
        <v>2146.3124204941573</v>
      </c>
      <c r="AY119" s="616">
        <f>'2.CO2-sector'!AY52</f>
        <v>2099.3798052428242</v>
      </c>
      <c r="AZ119" s="616">
        <f>'2.CO2-sector'!AZ52</f>
        <v>1904.6419936019261</v>
      </c>
      <c r="BA119" s="617">
        <f>'2.CO2-sector'!BA52</f>
        <v>1751.9221341188145</v>
      </c>
      <c r="BB119" s="616">
        <f>'2.CO2-sector'!BB52</f>
        <v>1723.4998286050727</v>
      </c>
      <c r="BC119" s="618">
        <f>'2.CO2-sector'!BC52</f>
        <v>1556.0680822682007</v>
      </c>
      <c r="BD119" s="616">
        <f>'2.CO2-sector'!BD52</f>
        <v>1505.933234344051</v>
      </c>
      <c r="BE119" s="617">
        <f>'2.CO2-sector'!BE52</f>
        <v>1546.5274309790095</v>
      </c>
      <c r="BF119" s="617">
        <f>'2.CO2-sector'!BF52</f>
        <v>1631.0843923579648</v>
      </c>
      <c r="BG119" s="616">
        <f>'2.CO2-sector'!BG52</f>
        <v>1687.1552515579463</v>
      </c>
      <c r="BH119" s="617">
        <f>'2.CO2-sector'!BH52</f>
        <v>1438.4955114237205</v>
      </c>
      <c r="BI119" s="616"/>
      <c r="BJ119" s="620"/>
      <c r="BK119" s="602"/>
    </row>
    <row r="120" spans="2:67" ht="15" customHeight="1">
      <c r="B120" s="28"/>
      <c r="C120" s="28"/>
      <c r="D120" s="28"/>
      <c r="E120" s="28"/>
      <c r="F120" s="28"/>
      <c r="G120" s="28"/>
      <c r="H120" s="28"/>
      <c r="I120" s="28"/>
      <c r="J120" s="28"/>
      <c r="K120" s="28"/>
      <c r="L120" s="28"/>
      <c r="M120" s="28"/>
      <c r="N120" s="28"/>
      <c r="O120" s="28"/>
      <c r="P120" s="28"/>
      <c r="Q120" s="603"/>
      <c r="R120" s="974"/>
      <c r="S120" s="621" t="s">
        <v>48</v>
      </c>
      <c r="T120" s="978"/>
      <c r="V120" s="603"/>
      <c r="W120" s="1983"/>
      <c r="X120" s="621" t="s">
        <v>186</v>
      </c>
      <c r="Y120" s="1985"/>
      <c r="Z120" s="1021"/>
      <c r="AA120" s="622">
        <f>'2.CO2-sector'!AA53</f>
        <v>6046.5321394566863</v>
      </c>
      <c r="AB120" s="622">
        <f>'2.CO2-sector'!AB53</f>
        <v>6050.7391618907741</v>
      </c>
      <c r="AC120" s="622">
        <f>'2.CO2-sector'!AC53</f>
        <v>5855.4155222932541</v>
      </c>
      <c r="AD120" s="622">
        <f>'2.CO2-sector'!AD53</f>
        <v>5424.8104805551984</v>
      </c>
      <c r="AE120" s="622">
        <f>'2.CO2-sector'!AE53</f>
        <v>5840.5414848882592</v>
      </c>
      <c r="AF120" s="622">
        <f>'2.CO2-sector'!AF53</f>
        <v>6018.9490719316391</v>
      </c>
      <c r="AG120" s="622">
        <f>'2.CO2-sector'!AG53</f>
        <v>6025.1120702482795</v>
      </c>
      <c r="AH120" s="622">
        <f>'2.CO2-sector'!AH53</f>
        <v>6108.0440153068812</v>
      </c>
      <c r="AI120" s="622">
        <f>'2.CO2-sector'!AI53</f>
        <v>5498.0254197827926</v>
      </c>
      <c r="AJ120" s="622">
        <f>'2.CO2-sector'!AJ53</f>
        <v>6063.1311695055556</v>
      </c>
      <c r="AK120" s="622">
        <f>'2.CO2-sector'!AK53</f>
        <v>5924.2655957328298</v>
      </c>
      <c r="AL120" s="622">
        <f>'2.CO2-sector'!AL53</f>
        <v>5561.4055448113222</v>
      </c>
      <c r="AM120" s="622">
        <f>'2.CO2-sector'!AM53</f>
        <v>5545.3196467717898</v>
      </c>
      <c r="AN120" s="622">
        <f>'2.CO2-sector'!AN53</f>
        <v>5412.6329361449652</v>
      </c>
      <c r="AO120" s="622">
        <f>'2.CO2-sector'!AO53</f>
        <v>5496.3049712070424</v>
      </c>
      <c r="AP120" s="622">
        <f>'2.CO2-sector'!AP53</f>
        <v>5170.4012403243996</v>
      </c>
      <c r="AQ120" s="622">
        <f>'2.CO2-sector'!AQ53</f>
        <v>5250.8475229868127</v>
      </c>
      <c r="AR120" s="622">
        <f>'2.CO2-sector'!AR53</f>
        <v>5336.2116022462542</v>
      </c>
      <c r="AS120" s="622">
        <f>'2.CO2-sector'!AS53</f>
        <v>4473.1761549145422</v>
      </c>
      <c r="AT120" s="622">
        <f>'2.CO2-sector'!AT53</f>
        <v>4336.4519135445926</v>
      </c>
      <c r="AU120" s="622">
        <f>'2.CO2-sector'!AU53</f>
        <v>4819.0751039190191</v>
      </c>
      <c r="AV120" s="622">
        <f>'2.CO2-sector'!AV53</f>
        <v>4490.2484055430823</v>
      </c>
      <c r="AW120" s="622">
        <f>'2.CO2-sector'!AW53</f>
        <v>4071.0018397573604</v>
      </c>
      <c r="AX120" s="622">
        <f>'2.CO2-sector'!AX53</f>
        <v>4177.1312653515224</v>
      </c>
      <c r="AY120" s="622">
        <f>'2.CO2-sector'!AY53</f>
        <v>4077.7717016032366</v>
      </c>
      <c r="AZ120" s="622">
        <f>'2.CO2-sector'!AZ53</f>
        <v>3967.3905253050571</v>
      </c>
      <c r="BA120" s="623">
        <f>'2.CO2-sector'!BA53</f>
        <v>3618.1989803633692</v>
      </c>
      <c r="BB120" s="622">
        <f>'2.CO2-sector'!BB53</f>
        <v>3808.8858414041229</v>
      </c>
      <c r="BC120" s="624">
        <f>'2.CO2-sector'!BC53</f>
        <v>3555.5165291371413</v>
      </c>
      <c r="BD120" s="622">
        <f>'2.CO2-sector'!BD53</f>
        <v>3709.8775602584878</v>
      </c>
      <c r="BE120" s="623">
        <f>'2.CO2-sector'!BE53</f>
        <v>3075.4707525081408</v>
      </c>
      <c r="BF120" s="623">
        <f>'2.CO2-sector'!BF53</f>
        <v>3752.6644970678194</v>
      </c>
      <c r="BG120" s="622">
        <f>'2.CO2-sector'!BG53</f>
        <v>3420.5620198929505</v>
      </c>
      <c r="BH120" s="623">
        <f>'2.CO2-sector'!BH53</f>
        <v>3182.9449699446041</v>
      </c>
      <c r="BI120" s="1439"/>
      <c r="BJ120" s="625"/>
      <c r="BK120" s="602"/>
    </row>
    <row r="121" spans="2:67" ht="15" customHeight="1">
      <c r="B121" s="28"/>
      <c r="C121" s="28"/>
      <c r="D121" s="28"/>
      <c r="E121" s="28"/>
      <c r="F121" s="28"/>
      <c r="G121" s="28"/>
      <c r="H121" s="28"/>
      <c r="I121" s="28"/>
      <c r="J121" s="28"/>
      <c r="K121" s="28"/>
      <c r="L121" s="28"/>
      <c r="M121" s="28"/>
      <c r="N121" s="28"/>
      <c r="O121" s="28"/>
      <c r="P121" s="28"/>
      <c r="Q121" s="603"/>
      <c r="R121" s="974"/>
      <c r="S121" s="626"/>
      <c r="T121" s="976" t="s">
        <v>465</v>
      </c>
      <c r="V121" s="603"/>
      <c r="W121" s="1986"/>
      <c r="X121" s="626"/>
      <c r="Y121" s="1941" t="s">
        <v>644</v>
      </c>
      <c r="Z121" s="611"/>
      <c r="AA121" s="609">
        <f>'2.CO2-sector'!AA54</f>
        <v>2445.2931610658848</v>
      </c>
      <c r="AB121" s="609">
        <f>'2.CO2-sector'!AB54</f>
        <v>2421.5925710493138</v>
      </c>
      <c r="AC121" s="609">
        <f>'2.CO2-sector'!AC54</f>
        <v>2440.1686804123647</v>
      </c>
      <c r="AD121" s="609">
        <f>'2.CO2-sector'!AD54</f>
        <v>2278.0786039168916</v>
      </c>
      <c r="AE121" s="609">
        <f>'2.CO2-sector'!AE54</f>
        <v>2475.1678606571363</v>
      </c>
      <c r="AF121" s="609">
        <f>'2.CO2-sector'!AF54</f>
        <v>2470.9801584637903</v>
      </c>
      <c r="AG121" s="609">
        <f>'2.CO2-sector'!AG54</f>
        <v>2440.0274235024808</v>
      </c>
      <c r="AH121" s="609">
        <f>'2.CO2-sector'!AH54</f>
        <v>2453.1713883097659</v>
      </c>
      <c r="AI121" s="609">
        <f>'2.CO2-sector'!AI54</f>
        <v>2111.1151169962741</v>
      </c>
      <c r="AJ121" s="609">
        <f>'2.CO2-sector'!AJ54</f>
        <v>2449.2598139862143</v>
      </c>
      <c r="AK121" s="609">
        <f>'2.CO2-sector'!AK54</f>
        <v>2312.146044727996</v>
      </c>
      <c r="AL121" s="609">
        <f>'2.CO2-sector'!AL54</f>
        <v>2169.2191666621943</v>
      </c>
      <c r="AM121" s="609">
        <f>'2.CO2-sector'!AM54</f>
        <v>2019.2083316679546</v>
      </c>
      <c r="AN121" s="609">
        <f>'2.CO2-sector'!AN54</f>
        <v>1802.1588744906958</v>
      </c>
      <c r="AO121" s="609">
        <f>'2.CO2-sector'!AO54</f>
        <v>1814.1687877738857</v>
      </c>
      <c r="AP121" s="609">
        <f>'2.CO2-sector'!AP54</f>
        <v>1498.3522289216514</v>
      </c>
      <c r="AQ121" s="609">
        <f>'2.CO2-sector'!AQ54</f>
        <v>1520.0830549785337</v>
      </c>
      <c r="AR121" s="609">
        <f>'2.CO2-sector'!AR54</f>
        <v>1568.1777210077908</v>
      </c>
      <c r="AS121" s="609">
        <f>'2.CO2-sector'!AS54</f>
        <v>1324.7254254010425</v>
      </c>
      <c r="AT121" s="609">
        <f>'2.CO2-sector'!AT54</f>
        <v>1316.2151084053821</v>
      </c>
      <c r="AU121" s="609">
        <f>'2.CO2-sector'!AU54</f>
        <v>1435.2960206409541</v>
      </c>
      <c r="AV121" s="609">
        <f>'2.CO2-sector'!AV54</f>
        <v>1279.9872785121934</v>
      </c>
      <c r="AW121" s="609">
        <f>'2.CO2-sector'!AW54</f>
        <v>1176.4726686055906</v>
      </c>
      <c r="AX121" s="609">
        <f>'2.CO2-sector'!AX54</f>
        <v>1235.7152266922471</v>
      </c>
      <c r="AY121" s="609">
        <f>'2.CO2-sector'!AY54</f>
        <v>1213.8279084227877</v>
      </c>
      <c r="AZ121" s="609">
        <f>'2.CO2-sector'!AZ54</f>
        <v>1271.1438927097759</v>
      </c>
      <c r="BA121" s="580">
        <f>'2.CO2-sector'!BA54</f>
        <v>930.97711319951657</v>
      </c>
      <c r="BB121" s="609">
        <f>'2.CO2-sector'!BB54</f>
        <v>986.84427666893271</v>
      </c>
      <c r="BC121" s="610">
        <f>'2.CO2-sector'!BC54</f>
        <v>742.07194497193393</v>
      </c>
      <c r="BD121" s="609">
        <f>'2.CO2-sector'!BD54</f>
        <v>997.22252493159783</v>
      </c>
      <c r="BE121" s="580">
        <f>'2.CO2-sector'!BE54</f>
        <v>751.96636320872221</v>
      </c>
      <c r="BF121" s="580">
        <f>'2.CO2-sector'!BF54</f>
        <v>1070.4837096955291</v>
      </c>
      <c r="BG121" s="609">
        <f>'2.CO2-sector'!BG54</f>
        <v>887.0452716689922</v>
      </c>
      <c r="BH121" s="580">
        <f>'2.CO2-sector'!BH54</f>
        <v>864.66765424968503</v>
      </c>
      <c r="BI121" s="609"/>
      <c r="BJ121" s="612"/>
      <c r="BK121" s="602"/>
    </row>
    <row r="122" spans="2:67" ht="14.25" customHeight="1">
      <c r="B122" s="28"/>
      <c r="C122" s="28"/>
      <c r="D122" s="28"/>
      <c r="E122" s="28"/>
      <c r="F122" s="28"/>
      <c r="G122" s="28"/>
      <c r="H122" s="28"/>
      <c r="I122" s="28"/>
      <c r="J122" s="28"/>
      <c r="K122" s="28"/>
      <c r="L122" s="28"/>
      <c r="M122" s="28"/>
      <c r="N122" s="28"/>
      <c r="O122" s="28"/>
      <c r="P122" s="28"/>
      <c r="Q122" s="603"/>
      <c r="R122" s="974"/>
      <c r="S122" s="627"/>
      <c r="T122" s="966" t="s">
        <v>602</v>
      </c>
      <c r="V122" s="603"/>
      <c r="W122" s="1986"/>
      <c r="X122" s="626"/>
      <c r="Y122" s="1943" t="s">
        <v>553</v>
      </c>
      <c r="Z122" s="619"/>
      <c r="AA122" s="616">
        <f>'2.CO2-sector'!AA55</f>
        <v>3601.2389783908015</v>
      </c>
      <c r="AB122" s="616">
        <f>'2.CO2-sector'!AB55</f>
        <v>3629.1465908414602</v>
      </c>
      <c r="AC122" s="616">
        <f>'2.CO2-sector'!AC55</f>
        <v>3415.2468418808894</v>
      </c>
      <c r="AD122" s="616">
        <f>'2.CO2-sector'!AD55</f>
        <v>3146.7318766383069</v>
      </c>
      <c r="AE122" s="616">
        <f>'2.CO2-sector'!AE55</f>
        <v>3365.3736242311229</v>
      </c>
      <c r="AF122" s="616">
        <f>'2.CO2-sector'!AF55</f>
        <v>3547.9689134678488</v>
      </c>
      <c r="AG122" s="616">
        <f>'2.CO2-sector'!AG55</f>
        <v>3585.0846467457986</v>
      </c>
      <c r="AH122" s="616">
        <f>'2.CO2-sector'!AH55</f>
        <v>3654.8726269971153</v>
      </c>
      <c r="AI122" s="616">
        <f>'2.CO2-sector'!AI55</f>
        <v>3386.9103027865185</v>
      </c>
      <c r="AJ122" s="616">
        <f>'2.CO2-sector'!AJ55</f>
        <v>3613.8713555193413</v>
      </c>
      <c r="AK122" s="616">
        <f>'2.CO2-sector'!AK55</f>
        <v>3612.1195510048337</v>
      </c>
      <c r="AL122" s="616">
        <f>'2.CO2-sector'!AL55</f>
        <v>3392.1863781491279</v>
      </c>
      <c r="AM122" s="616">
        <f>'2.CO2-sector'!AM55</f>
        <v>3526.1113151038353</v>
      </c>
      <c r="AN122" s="616">
        <f>'2.CO2-sector'!AN55</f>
        <v>3610.4740616542695</v>
      </c>
      <c r="AO122" s="616">
        <f>'2.CO2-sector'!AO55</f>
        <v>3682.1361834331565</v>
      </c>
      <c r="AP122" s="616">
        <f>'2.CO2-sector'!AP55</f>
        <v>3672.049011402748</v>
      </c>
      <c r="AQ122" s="616">
        <f>'2.CO2-sector'!AQ55</f>
        <v>3730.764468008279</v>
      </c>
      <c r="AR122" s="616">
        <f>'2.CO2-sector'!AR55</f>
        <v>3768.0338812384634</v>
      </c>
      <c r="AS122" s="616">
        <f>'2.CO2-sector'!AS55</f>
        <v>3148.4507295134999</v>
      </c>
      <c r="AT122" s="616">
        <f>'2.CO2-sector'!AT55</f>
        <v>3020.2368051392104</v>
      </c>
      <c r="AU122" s="616">
        <f>'2.CO2-sector'!AU55</f>
        <v>3383.7790832780647</v>
      </c>
      <c r="AV122" s="616">
        <f>'2.CO2-sector'!AV55</f>
        <v>3210.2611270308889</v>
      </c>
      <c r="AW122" s="616">
        <f>'2.CO2-sector'!AW55</f>
        <v>2894.5291711517698</v>
      </c>
      <c r="AX122" s="616">
        <f>'2.CO2-sector'!AX55</f>
        <v>2941.4160386592753</v>
      </c>
      <c r="AY122" s="616">
        <f>'2.CO2-sector'!AY55</f>
        <v>2863.9437931804487</v>
      </c>
      <c r="AZ122" s="616">
        <f>'2.CO2-sector'!AZ55</f>
        <v>2696.246632595281</v>
      </c>
      <c r="BA122" s="617">
        <f>'2.CO2-sector'!BA55</f>
        <v>2687.2218671638525</v>
      </c>
      <c r="BB122" s="616">
        <f>'2.CO2-sector'!BB55</f>
        <v>2822.0415647351901</v>
      </c>
      <c r="BC122" s="618">
        <f>'2.CO2-sector'!BC55</f>
        <v>2813.4445841652073</v>
      </c>
      <c r="BD122" s="616">
        <f>'2.CO2-sector'!BD55</f>
        <v>2712.6550353268899</v>
      </c>
      <c r="BE122" s="617">
        <f>'2.CO2-sector'!BE55</f>
        <v>2323.5043892994186</v>
      </c>
      <c r="BF122" s="617">
        <f>'2.CO2-sector'!BF55</f>
        <v>2682.1807873722901</v>
      </c>
      <c r="BG122" s="616">
        <f>'2.CO2-sector'!BG55</f>
        <v>2533.5167482239585</v>
      </c>
      <c r="BH122" s="617">
        <f>'2.CO2-sector'!BH55</f>
        <v>2318.2773156949188</v>
      </c>
      <c r="BI122" s="616"/>
      <c r="BJ122" s="620"/>
      <c r="BK122" s="602"/>
    </row>
    <row r="123" spans="2:67">
      <c r="B123" s="28"/>
      <c r="C123" s="28"/>
      <c r="D123" s="28"/>
      <c r="E123" s="28"/>
      <c r="F123" s="28"/>
      <c r="G123" s="28"/>
      <c r="H123" s="28"/>
      <c r="I123" s="28"/>
      <c r="J123" s="28"/>
      <c r="K123" s="28"/>
      <c r="L123" s="28"/>
      <c r="M123" s="28"/>
      <c r="N123" s="28"/>
      <c r="O123" s="28"/>
      <c r="P123" s="28"/>
      <c r="Q123" s="603"/>
      <c r="R123" s="974"/>
      <c r="S123" s="628" t="s">
        <v>615</v>
      </c>
      <c r="T123" s="979"/>
      <c r="V123" s="603"/>
      <c r="W123" s="1983"/>
      <c r="X123" s="628" t="s">
        <v>425</v>
      </c>
      <c r="Y123" s="1987"/>
      <c r="Z123" s="632"/>
      <c r="AA123" s="629">
        <f>'2.CO2-sector'!AA56</f>
        <v>7291.915390772615</v>
      </c>
      <c r="AB123" s="629">
        <f>'2.CO2-sector'!AB56</f>
        <v>7146.2683935530358</v>
      </c>
      <c r="AC123" s="629">
        <f>'2.CO2-sector'!AC56</f>
        <v>6857.0325806033115</v>
      </c>
      <c r="AD123" s="629">
        <f>'2.CO2-sector'!AD56</f>
        <v>6721.5437435466529</v>
      </c>
      <c r="AE123" s="629">
        <f>'2.CO2-sector'!AE56</f>
        <v>6734.715549927414</v>
      </c>
      <c r="AF123" s="629">
        <f>'2.CO2-sector'!AF56</f>
        <v>6934.8693436402045</v>
      </c>
      <c r="AG123" s="629">
        <f>'2.CO2-sector'!AG56</f>
        <v>6961.7470675153536</v>
      </c>
      <c r="AH123" s="629">
        <f>'2.CO2-sector'!AH56</f>
        <v>6933.0550566879692</v>
      </c>
      <c r="AI123" s="629">
        <f>'2.CO2-sector'!AI56</f>
        <v>6645.6791620745325</v>
      </c>
      <c r="AJ123" s="629">
        <f>'2.CO2-sector'!AJ56</f>
        <v>6579.1671999380887</v>
      </c>
      <c r="AK123" s="629">
        <f>'2.CO2-sector'!AK56</f>
        <v>6868.788005630905</v>
      </c>
      <c r="AL123" s="629">
        <f>'2.CO2-sector'!AL56</f>
        <v>6905.4541855198513</v>
      </c>
      <c r="AM123" s="629">
        <f>'2.CO2-sector'!AM56</f>
        <v>6769.6024972655568</v>
      </c>
      <c r="AN123" s="629">
        <f>'2.CO2-sector'!AN56</f>
        <v>6541.266540862217</v>
      </c>
      <c r="AO123" s="629">
        <f>'2.CO2-sector'!AO56</f>
        <v>6648.0376678722487</v>
      </c>
      <c r="AP123" s="629">
        <f>'2.CO2-sector'!AP56</f>
        <v>6679.9189014638569</v>
      </c>
      <c r="AQ123" s="629">
        <f>'2.CO2-sector'!AQ56</f>
        <v>6738.0902715798866</v>
      </c>
      <c r="AR123" s="629">
        <f>'2.CO2-sector'!AR56</f>
        <v>6842.3843609696351</v>
      </c>
      <c r="AS123" s="629">
        <f>'2.CO2-sector'!AS56</f>
        <v>6418.765218714525</v>
      </c>
      <c r="AT123" s="629">
        <f>'2.CO2-sector'!AT56</f>
        <v>5759.9277441809072</v>
      </c>
      <c r="AU123" s="629">
        <f>'2.CO2-sector'!AU56</f>
        <v>6368.0951760737253</v>
      </c>
      <c r="AV123" s="629">
        <f>'2.CO2-sector'!AV56</f>
        <v>6172.6167854647665</v>
      </c>
      <c r="AW123" s="629">
        <f>'2.CO2-sector'!AW56</f>
        <v>6267.8100894465824</v>
      </c>
      <c r="AX123" s="629">
        <f>'2.CO2-sector'!AX56</f>
        <v>6396.5658012495514</v>
      </c>
      <c r="AY123" s="629">
        <f>'2.CO2-sector'!AY56</f>
        <v>6312.2780579273285</v>
      </c>
      <c r="AZ123" s="629">
        <f>'2.CO2-sector'!AZ56</f>
        <v>6098.5824787502133</v>
      </c>
      <c r="BA123" s="630">
        <f>'2.CO2-sector'!BA56</f>
        <v>6021.4248259002661</v>
      </c>
      <c r="BB123" s="629">
        <f>'2.CO2-sector'!BB56</f>
        <v>5934.3023872740705</v>
      </c>
      <c r="BC123" s="631">
        <f>'2.CO2-sector'!BC56</f>
        <v>5810.2614054390242</v>
      </c>
      <c r="BD123" s="629">
        <f>'2.CO2-sector'!BD56</f>
        <v>5488.9210124854344</v>
      </c>
      <c r="BE123" s="630">
        <f>'2.CO2-sector'!BE56</f>
        <v>5051.2431344175584</v>
      </c>
      <c r="BF123" s="630">
        <f>'2.CO2-sector'!BF56</f>
        <v>5424.8457868233982</v>
      </c>
      <c r="BG123" s="629">
        <f>'2.CO2-sector'!BG56</f>
        <v>5173.4981053792599</v>
      </c>
      <c r="BH123" s="630">
        <f>'2.CO2-sector'!BH56</f>
        <v>5028.1087316400508</v>
      </c>
      <c r="BI123" s="1440"/>
      <c r="BJ123" s="633"/>
      <c r="BK123" s="602"/>
    </row>
    <row r="124" spans="2:67">
      <c r="B124" s="28"/>
      <c r="C124" s="28"/>
      <c r="D124" s="28"/>
      <c r="E124" s="28"/>
      <c r="F124" s="28"/>
      <c r="G124" s="28"/>
      <c r="H124" s="28"/>
      <c r="I124" s="28"/>
      <c r="J124" s="28"/>
      <c r="K124" s="28"/>
      <c r="L124" s="28"/>
      <c r="M124" s="28"/>
      <c r="N124" s="28"/>
      <c r="O124" s="28"/>
      <c r="P124" s="28"/>
      <c r="Q124" s="603"/>
      <c r="R124" s="974"/>
      <c r="S124" s="2297" t="s">
        <v>530</v>
      </c>
      <c r="T124" s="2279"/>
      <c r="V124" s="603"/>
      <c r="W124" s="1983"/>
      <c r="X124" s="2297" t="s">
        <v>187</v>
      </c>
      <c r="Y124" s="2279"/>
      <c r="Z124" s="637"/>
      <c r="AA124" s="634">
        <f>'2.CO2-sector'!AA57</f>
        <v>2245.6814106802035</v>
      </c>
      <c r="AB124" s="634">
        <f>'2.CO2-sector'!AB57</f>
        <v>2344.7390199560305</v>
      </c>
      <c r="AC124" s="634">
        <f>'2.CO2-sector'!AC57</f>
        <v>2322.6304007198523</v>
      </c>
      <c r="AD124" s="634">
        <f>'2.CO2-sector'!AD57</f>
        <v>2303.723622903889</v>
      </c>
      <c r="AE124" s="634">
        <f>'2.CO2-sector'!AE57</f>
        <v>2541.5874087288621</v>
      </c>
      <c r="AF124" s="634">
        <f>'2.CO2-sector'!AF57</f>
        <v>2586.0979263812847</v>
      </c>
      <c r="AG124" s="634">
        <f>'2.CO2-sector'!AG57</f>
        <v>2755.8229729642217</v>
      </c>
      <c r="AH124" s="634">
        <f>'2.CO2-sector'!AH57</f>
        <v>2840.1315651568775</v>
      </c>
      <c r="AI124" s="634">
        <f>'2.CO2-sector'!AI57</f>
        <v>2693.8274654909169</v>
      </c>
      <c r="AJ124" s="634">
        <f>'2.CO2-sector'!AJ57</f>
        <v>2846.4867915912992</v>
      </c>
      <c r="AK124" s="634">
        <f>'2.CO2-sector'!AK57</f>
        <v>2897.5841797258527</v>
      </c>
      <c r="AL124" s="634">
        <f>'2.CO2-sector'!AL57</f>
        <v>2962.4900559608604</v>
      </c>
      <c r="AM124" s="634">
        <f>'2.CO2-sector'!AM57</f>
        <v>3097.6935883773804</v>
      </c>
      <c r="AN124" s="634">
        <f>'2.CO2-sector'!AN57</f>
        <v>3048.0369135398491</v>
      </c>
      <c r="AO124" s="634">
        <f>'2.CO2-sector'!AO57</f>
        <v>3125.8475503368459</v>
      </c>
      <c r="AP124" s="634">
        <f>'2.CO2-sector'!AP57</f>
        <v>3130.5014556446718</v>
      </c>
      <c r="AQ124" s="634">
        <f>'2.CO2-sector'!AQ57</f>
        <v>3296.7839317200273</v>
      </c>
      <c r="AR124" s="634">
        <f>'2.CO2-sector'!AR57</f>
        <v>3261.502931667641</v>
      </c>
      <c r="AS124" s="634">
        <f>'2.CO2-sector'!AS57</f>
        <v>2980.6360023274638</v>
      </c>
      <c r="AT124" s="634">
        <f>'2.CO2-sector'!AT57</f>
        <v>3091.9880121381075</v>
      </c>
      <c r="AU124" s="634">
        <f>'2.CO2-sector'!AU57</f>
        <v>3031.6862883118506</v>
      </c>
      <c r="AV124" s="634">
        <f>'2.CO2-sector'!AV57</f>
        <v>2950.7785438368592</v>
      </c>
      <c r="AW124" s="634">
        <f>'2.CO2-sector'!AW57</f>
        <v>2837.6005443164804</v>
      </c>
      <c r="AX124" s="634">
        <f>'2.CO2-sector'!AX57</f>
        <v>2963.2262275225717</v>
      </c>
      <c r="AY124" s="634">
        <f>'2.CO2-sector'!AY57</f>
        <v>2834.413961390142</v>
      </c>
      <c r="AZ124" s="634">
        <f>'2.CO2-sector'!AZ57</f>
        <v>2960.1691397889008</v>
      </c>
      <c r="BA124" s="635">
        <f>'2.CO2-sector'!BA57</f>
        <v>3067.7373905391114</v>
      </c>
      <c r="BB124" s="634">
        <f>'2.CO2-sector'!BB57</f>
        <v>3188.8744255925794</v>
      </c>
      <c r="BC124" s="636">
        <f>'2.CO2-sector'!BC57</f>
        <v>3231.5553942739757</v>
      </c>
      <c r="BD124" s="634">
        <f>'2.CO2-sector'!BD57</f>
        <v>3127.222444396728</v>
      </c>
      <c r="BE124" s="635">
        <f>'2.CO2-sector'!BE57</f>
        <v>2831.4939297987776</v>
      </c>
      <c r="BF124" s="635">
        <f>'2.CO2-sector'!BF57</f>
        <v>2834.7349179636776</v>
      </c>
      <c r="BG124" s="634">
        <f>'2.CO2-sector'!BG57</f>
        <v>2654.1521266971972</v>
      </c>
      <c r="BH124" s="635">
        <f>'2.CO2-sector'!BH57</f>
        <v>2592.060320032353</v>
      </c>
      <c r="BI124" s="1441"/>
      <c r="BJ124" s="638"/>
      <c r="BK124" s="602"/>
    </row>
    <row r="125" spans="2:67" ht="15.75" thickBot="1">
      <c r="B125" s="28"/>
      <c r="C125" s="28"/>
      <c r="D125" s="28"/>
      <c r="E125" s="28"/>
      <c r="F125" s="28"/>
      <c r="G125" s="28"/>
      <c r="H125" s="28"/>
      <c r="I125" s="28"/>
      <c r="J125" s="28"/>
      <c r="K125" s="28"/>
      <c r="L125" s="28"/>
      <c r="M125" s="28"/>
      <c r="N125" s="28"/>
      <c r="O125" s="28"/>
      <c r="P125" s="28"/>
      <c r="Q125" s="603"/>
      <c r="R125" s="639"/>
      <c r="S125" s="640" t="s">
        <v>653</v>
      </c>
      <c r="T125" s="980"/>
      <c r="V125" s="603"/>
      <c r="W125" s="1988"/>
      <c r="X125" s="640" t="s">
        <v>621</v>
      </c>
      <c r="Y125" s="1989"/>
      <c r="Z125" s="644"/>
      <c r="AA125" s="641">
        <f>'2.CO2-sector'!AA58</f>
        <v>880.337751025236</v>
      </c>
      <c r="AB125" s="641">
        <f>'2.CO2-sector'!AB58</f>
        <v>890.70304822387254</v>
      </c>
      <c r="AC125" s="641">
        <f>'2.CO2-sector'!AC58</f>
        <v>921.38412409658747</v>
      </c>
      <c r="AD125" s="641">
        <f>'2.CO2-sector'!AD58</f>
        <v>910.0737325418504</v>
      </c>
      <c r="AE125" s="641">
        <f>'2.CO2-sector'!AE58</f>
        <v>946.66405369434369</v>
      </c>
      <c r="AF125" s="641">
        <f>'2.CO2-sector'!AF58</f>
        <v>961.96946713180546</v>
      </c>
      <c r="AG125" s="641">
        <f>'2.CO2-sector'!AG58</f>
        <v>994.48097336500155</v>
      </c>
      <c r="AH125" s="641">
        <f>'2.CO2-sector'!AH58</f>
        <v>978.42584199719704</v>
      </c>
      <c r="AI125" s="641">
        <f>'2.CO2-sector'!AI58</f>
        <v>943.94008575539249</v>
      </c>
      <c r="AJ125" s="641">
        <f>'2.CO2-sector'!AJ58</f>
        <v>940.48775414237036</v>
      </c>
      <c r="AK125" s="641">
        <f>'2.CO2-sector'!AK58</f>
        <v>939.9451053303361</v>
      </c>
      <c r="AL125" s="641">
        <f>'2.CO2-sector'!AL58</f>
        <v>932.42690385688365</v>
      </c>
      <c r="AM125" s="641">
        <f>'2.CO2-sector'!AM58</f>
        <v>902.57139670944093</v>
      </c>
      <c r="AN125" s="641">
        <f>'2.CO2-sector'!AN58</f>
        <v>919.45704740031942</v>
      </c>
      <c r="AO125" s="641">
        <f>'2.CO2-sector'!AO58</f>
        <v>919.91988282853208</v>
      </c>
      <c r="AP125" s="641">
        <f>'2.CO2-sector'!AP58</f>
        <v>951.1044185463262</v>
      </c>
      <c r="AQ125" s="641">
        <f>'2.CO2-sector'!AQ58</f>
        <v>950.05002921889377</v>
      </c>
      <c r="AR125" s="641">
        <f>'2.CO2-sector'!AR58</f>
        <v>958.82878070295828</v>
      </c>
      <c r="AS125" s="641">
        <f>'2.CO2-sector'!AS58</f>
        <v>938.3341288053698</v>
      </c>
      <c r="AT125" s="641">
        <f>'2.CO2-sector'!AT58</f>
        <v>865.63245512575486</v>
      </c>
      <c r="AU125" s="641">
        <f>'2.CO2-sector'!AU58</f>
        <v>928.05004699999995</v>
      </c>
      <c r="AV125" s="641">
        <f>'2.CO2-sector'!AV58</f>
        <v>940.74382400000013</v>
      </c>
      <c r="AW125" s="641">
        <f>'2.CO2-sector'!AW58</f>
        <v>948.91555100000005</v>
      </c>
      <c r="AX125" s="641">
        <f>'2.CO2-sector'!AX58</f>
        <v>975.73629000000005</v>
      </c>
      <c r="AY125" s="641">
        <f>'2.CO2-sector'!AY58</f>
        <v>1003.2230869999999</v>
      </c>
      <c r="AZ125" s="641">
        <f>'2.CO2-sector'!AZ58</f>
        <v>1017.3682279999998</v>
      </c>
      <c r="BA125" s="642">
        <f>'2.CO2-sector'!BA58</f>
        <v>1040.759366</v>
      </c>
      <c r="BB125" s="641">
        <f>'2.CO2-sector'!BB58</f>
        <v>1058.75776</v>
      </c>
      <c r="BC125" s="643">
        <f>'2.CO2-sector'!BC58</f>
        <v>1047.856405</v>
      </c>
      <c r="BD125" s="641">
        <f>'2.CO2-sector'!BD58</f>
        <v>1002.0959586399999</v>
      </c>
      <c r="BE125" s="642">
        <f>'2.CO2-sector'!BE58</f>
        <v>939.98552740000014</v>
      </c>
      <c r="BF125" s="642">
        <f>'2.CO2-sector'!BF58</f>
        <v>963.46776279999995</v>
      </c>
      <c r="BG125" s="641">
        <f>'2.CO2-sector'!BG58</f>
        <v>940.69961460960008</v>
      </c>
      <c r="BH125" s="642">
        <f>'2.CO2-sector'!BH58</f>
        <v>937.24158995399989</v>
      </c>
      <c r="BI125" s="1442"/>
      <c r="BJ125" s="645"/>
      <c r="BK125" s="646"/>
      <c r="BL125" s="41"/>
      <c r="BM125" s="41"/>
      <c r="BN125" s="41"/>
      <c r="BO125" s="41"/>
    </row>
    <row r="126" spans="2:67">
      <c r="B126" s="28"/>
      <c r="C126" s="28"/>
      <c r="D126" s="28"/>
      <c r="E126" s="28"/>
      <c r="F126" s="28"/>
      <c r="G126" s="28"/>
      <c r="H126" s="28"/>
      <c r="I126" s="28"/>
      <c r="J126" s="28"/>
      <c r="K126" s="28"/>
      <c r="L126" s="28"/>
      <c r="M126" s="28"/>
      <c r="N126" s="28"/>
      <c r="O126" s="28"/>
      <c r="P126" s="28"/>
      <c r="Q126" s="596"/>
      <c r="R126" s="647" t="s">
        <v>49</v>
      </c>
      <c r="S126" s="648"/>
      <c r="T126" s="1005"/>
      <c r="V126" s="596"/>
      <c r="W126" s="647" t="s">
        <v>188</v>
      </c>
      <c r="X126" s="1951"/>
      <c r="Y126" s="1005"/>
      <c r="Z126" s="1022"/>
      <c r="AA126" s="649">
        <f>'2.CO2-sector'!AA59</f>
        <v>21235.031823192738</v>
      </c>
      <c r="AB126" s="649">
        <f>'2.CO2-sector'!AB59</f>
        <v>21407.175785801592</v>
      </c>
      <c r="AC126" s="649">
        <f>'2.CO2-sector'!AC59</f>
        <v>22358.918995386692</v>
      </c>
      <c r="AD126" s="649">
        <f>'2.CO2-sector'!AD59</f>
        <v>22316.670683170698</v>
      </c>
      <c r="AE126" s="649">
        <f>'2.CO2-sector'!AE59</f>
        <v>24747.012382953384</v>
      </c>
      <c r="AF126" s="649">
        <f>'2.CO2-sector'!AF59</f>
        <v>25650.10754853097</v>
      </c>
      <c r="AG126" s="649">
        <f>'2.CO2-sector'!AG59</f>
        <v>26404.853766961754</v>
      </c>
      <c r="AH126" s="649">
        <f>'2.CO2-sector'!AH59</f>
        <v>27633.632913709807</v>
      </c>
      <c r="AI126" s="649">
        <f>'2.CO2-sector'!AI59</f>
        <v>28003.682984591243</v>
      </c>
      <c r="AJ126" s="649">
        <f>'2.CO2-sector'!AJ59</f>
        <v>28057.086295248038</v>
      </c>
      <c r="AK126" s="649">
        <f>'2.CO2-sector'!AK59</f>
        <v>28799.821411801582</v>
      </c>
      <c r="AL126" s="649">
        <f>'2.CO2-sector'!AL59</f>
        <v>28769.322338337661</v>
      </c>
      <c r="AM126" s="649">
        <f>'2.CO2-sector'!AM59</f>
        <v>28966.502912689684</v>
      </c>
      <c r="AN126" s="649">
        <f>'2.CO2-sector'!AN59</f>
        <v>29743.82400797091</v>
      </c>
      <c r="AO126" s="649">
        <f>'2.CO2-sector'!AO59</f>
        <v>28964.537328613336</v>
      </c>
      <c r="AP126" s="649">
        <f>'2.CO2-sector'!AP59</f>
        <v>28067.898575192445</v>
      </c>
      <c r="AQ126" s="649">
        <f>'2.CO2-sector'!AQ59</f>
        <v>26682.721334117916</v>
      </c>
      <c r="AR126" s="649">
        <f>'2.CO2-sector'!AR59</f>
        <v>27077.291892558365</v>
      </c>
      <c r="AS126" s="649">
        <f>'2.CO2-sector'!AS59</f>
        <v>28811.027941483688</v>
      </c>
      <c r="AT126" s="649">
        <f>'2.CO2-sector'!AT59</f>
        <v>25556.519527050732</v>
      </c>
      <c r="AU126" s="649">
        <f>'2.CO2-sector'!AU59</f>
        <v>25660.591555179159</v>
      </c>
      <c r="AV126" s="649">
        <f>'2.CO2-sector'!AV59</f>
        <v>24985.520915146386</v>
      </c>
      <c r="AW126" s="649">
        <f>'2.CO2-sector'!AW59</f>
        <v>26376.945974616479</v>
      </c>
      <c r="AX126" s="649">
        <f>'2.CO2-sector'!AX59</f>
        <v>26334.11556792901</v>
      </c>
      <c r="AY126" s="649">
        <f>'2.CO2-sector'!AY59</f>
        <v>25506.585912174553</v>
      </c>
      <c r="AZ126" s="649">
        <f>'2.CO2-sector'!AZ59</f>
        <v>26055.33539763304</v>
      </c>
      <c r="BA126" s="650">
        <f>'2.CO2-sector'!BA59</f>
        <v>26127.803207903584</v>
      </c>
      <c r="BB126" s="649">
        <f>'2.CO2-sector'!BB59</f>
        <v>26555.13123079262</v>
      </c>
      <c r="BC126" s="651">
        <f>'2.CO2-sector'!BC59</f>
        <v>27017.202243704014</v>
      </c>
      <c r="BD126" s="649">
        <f>'2.CO2-sector'!BD59</f>
        <v>27589.752463596065</v>
      </c>
      <c r="BE126" s="650">
        <f>'2.CO2-sector'!BE59</f>
        <v>26320.971848841</v>
      </c>
      <c r="BF126" s="650">
        <f>'2.CO2-sector'!BF59</f>
        <v>27097.561307281783</v>
      </c>
      <c r="BG126" s="649">
        <f>'2.CO2-sector'!BG59</f>
        <v>27293.267851427074</v>
      </c>
      <c r="BH126" s="650">
        <f>'2.CO2-sector'!BH59</f>
        <v>26375.801503510571</v>
      </c>
      <c r="BI126" s="649"/>
      <c r="BJ126" s="652"/>
      <c r="BK126" s="462"/>
    </row>
    <row r="127" spans="2:67" ht="28.5" customHeight="1">
      <c r="B127" s="28"/>
      <c r="C127" s="28"/>
      <c r="D127" s="28"/>
      <c r="E127" s="28"/>
      <c r="F127" s="28"/>
      <c r="G127" s="28"/>
      <c r="H127" s="28"/>
      <c r="I127" s="28"/>
      <c r="J127" s="28"/>
      <c r="K127" s="28"/>
      <c r="L127" s="28"/>
      <c r="M127" s="28"/>
      <c r="N127" s="28"/>
      <c r="O127" s="28"/>
      <c r="P127" s="28"/>
      <c r="Q127" s="603"/>
      <c r="R127" s="982"/>
      <c r="S127" s="2280" t="s">
        <v>531</v>
      </c>
      <c r="T127" s="2281"/>
      <c r="V127" s="603"/>
      <c r="W127" s="1990"/>
      <c r="X127" s="2280" t="s">
        <v>858</v>
      </c>
      <c r="Y127" s="2281"/>
      <c r="Z127" s="1023"/>
      <c r="AA127" s="653">
        <f>'2.CO2-sector'!AA60</f>
        <v>10561.492572905685</v>
      </c>
      <c r="AB127" s="653">
        <f>'2.CO2-sector'!AB60</f>
        <v>10496.023712658871</v>
      </c>
      <c r="AC127" s="653">
        <f>'2.CO2-sector'!AC60</f>
        <v>11232.291710903262</v>
      </c>
      <c r="AD127" s="653">
        <f>'2.CO2-sector'!AD60</f>
        <v>11304.503450278693</v>
      </c>
      <c r="AE127" s="653">
        <f>'2.CO2-sector'!AE60</f>
        <v>13324.381351422262</v>
      </c>
      <c r="AF127" s="653">
        <f>'2.CO2-sector'!AF60</f>
        <v>13919.537364459575</v>
      </c>
      <c r="AG127" s="653">
        <f>'2.CO2-sector'!AG60</f>
        <v>14436.127829343497</v>
      </c>
      <c r="AH127" s="653">
        <f>'2.CO2-sector'!AH60</f>
        <v>15011.566249584906</v>
      </c>
      <c r="AI127" s="653">
        <f>'2.CO2-sector'!AI60</f>
        <v>15035.105577984787</v>
      </c>
      <c r="AJ127" s="653">
        <f>'2.CO2-sector'!AJ60</f>
        <v>14765.739926536304</v>
      </c>
      <c r="AK127" s="653">
        <f>'2.CO2-sector'!AK60</f>
        <v>14586.341879751055</v>
      </c>
      <c r="AL127" s="653">
        <f>'2.CO2-sector'!AL60</f>
        <v>13604.492853494989</v>
      </c>
      <c r="AM127" s="653">
        <f>'2.CO2-sector'!AM60</f>
        <v>13071.053641300125</v>
      </c>
      <c r="AN127" s="653">
        <f>'2.CO2-sector'!AN60</f>
        <v>13173.268460434891</v>
      </c>
      <c r="AO127" s="653">
        <f>'2.CO2-sector'!AO60</f>
        <v>12682.031750903679</v>
      </c>
      <c r="AP127" s="653">
        <f>'2.CO2-sector'!AP60</f>
        <v>12163.763709989054</v>
      </c>
      <c r="AQ127" s="653">
        <f>'2.CO2-sector'!AQ60</f>
        <v>11462.316507805001</v>
      </c>
      <c r="AR127" s="653">
        <f>'2.CO2-sector'!AR60</f>
        <v>11609.093886445567</v>
      </c>
      <c r="AS127" s="653">
        <f>'2.CO2-sector'!AS60</f>
        <v>12903.831695601813</v>
      </c>
      <c r="AT127" s="653">
        <f>'2.CO2-sector'!AT60</f>
        <v>10681.487371671672</v>
      </c>
      <c r="AU127" s="653">
        <f>'2.CO2-sector'!AU60</f>
        <v>10529.049259700323</v>
      </c>
      <c r="AV127" s="653">
        <f>'2.CO2-sector'!AV60</f>
        <v>9829.6871555587713</v>
      </c>
      <c r="AW127" s="653">
        <f>'2.CO2-sector'!AW60</f>
        <v>10195.754759910111</v>
      </c>
      <c r="AX127" s="653">
        <f>'2.CO2-sector'!AX60</f>
        <v>10452.401760598281</v>
      </c>
      <c r="AY127" s="653">
        <f>'2.CO2-sector'!AY60</f>
        <v>9810.7026187963929</v>
      </c>
      <c r="AZ127" s="653">
        <f>'2.CO2-sector'!AZ60</f>
        <v>10074.928244102095</v>
      </c>
      <c r="BA127" s="654">
        <f>'2.CO2-sector'!BA60</f>
        <v>9248.8227161790201</v>
      </c>
      <c r="BB127" s="653">
        <f>'2.CO2-sector'!BB60</f>
        <v>9055.1205420790247</v>
      </c>
      <c r="BC127" s="655">
        <f>'2.CO2-sector'!BC60</f>
        <v>9836.0264625015825</v>
      </c>
      <c r="BD127" s="653">
        <f>'2.CO2-sector'!BD60</f>
        <v>9736.0729471754439</v>
      </c>
      <c r="BE127" s="654">
        <f>'2.CO2-sector'!BE60</f>
        <v>8890.3186211416087</v>
      </c>
      <c r="BF127" s="654">
        <f>'2.CO2-sector'!BF60</f>
        <v>9302.0240241568372</v>
      </c>
      <c r="BG127" s="653">
        <f>'2.CO2-sector'!BG60</f>
        <v>9444.9005274754418</v>
      </c>
      <c r="BH127" s="654">
        <f>'2.CO2-sector'!BH60</f>
        <v>9074.4456358038933</v>
      </c>
      <c r="BI127" s="653"/>
      <c r="BJ127" s="657"/>
      <c r="BK127" s="462"/>
    </row>
    <row r="128" spans="2:67" ht="15" customHeight="1">
      <c r="B128" s="28"/>
      <c r="C128" s="28"/>
      <c r="D128" s="28"/>
      <c r="E128" s="28"/>
      <c r="F128" s="28"/>
      <c r="G128" s="28"/>
      <c r="H128" s="28"/>
      <c r="I128" s="28"/>
      <c r="J128" s="28"/>
      <c r="K128" s="28"/>
      <c r="L128" s="28"/>
      <c r="M128" s="28"/>
      <c r="N128" s="28"/>
      <c r="O128" s="28"/>
      <c r="P128" s="28"/>
      <c r="Q128" s="603"/>
      <c r="R128" s="982"/>
      <c r="S128" s="614" t="s">
        <v>1016</v>
      </c>
      <c r="T128" s="983"/>
      <c r="V128" s="603"/>
      <c r="W128" s="1953"/>
      <c r="X128" s="2282" t="s">
        <v>1108</v>
      </c>
      <c r="Y128" s="2283"/>
      <c r="Z128" s="1024"/>
      <c r="AA128" s="512">
        <f>'2.CO2-sector'!AA61</f>
        <v>702.83026999291678</v>
      </c>
      <c r="AB128" s="512">
        <f>'2.CO2-sector'!AB61</f>
        <v>686.44620024230187</v>
      </c>
      <c r="AC128" s="512">
        <f>'2.CO2-sector'!AC61</f>
        <v>698.89764571316766</v>
      </c>
      <c r="AD128" s="512">
        <f>'2.CO2-sector'!AD61</f>
        <v>680.74547632983922</v>
      </c>
      <c r="AE128" s="512">
        <f>'2.CO2-sector'!AE61</f>
        <v>701.91349393186852</v>
      </c>
      <c r="AF128" s="512">
        <f>'2.CO2-sector'!AF61</f>
        <v>667.82873473264453</v>
      </c>
      <c r="AG128" s="512">
        <f>'2.CO2-sector'!AG61</f>
        <v>640.46784939712438</v>
      </c>
      <c r="AH128" s="512">
        <f>'2.CO2-sector'!AH61</f>
        <v>655.23057167867137</v>
      </c>
      <c r="AI128" s="512">
        <f>'2.CO2-sector'!AI61</f>
        <v>609.1187236752379</v>
      </c>
      <c r="AJ128" s="512">
        <f>'2.CO2-sector'!AJ61</f>
        <v>652.57502705106276</v>
      </c>
      <c r="AK128" s="512">
        <f>'2.CO2-sector'!AK61</f>
        <v>655.91443265909516</v>
      </c>
      <c r="AL128" s="512">
        <f>'2.CO2-sector'!AL61</f>
        <v>630.52981102330273</v>
      </c>
      <c r="AM128" s="512">
        <f>'2.CO2-sector'!AM61</f>
        <v>577.04643230948568</v>
      </c>
      <c r="AN128" s="512">
        <f>'2.CO2-sector'!AN61</f>
        <v>516.5268173218675</v>
      </c>
      <c r="AO128" s="512">
        <f>'2.CO2-sector'!AO61</f>
        <v>506.69926841574829</v>
      </c>
      <c r="AP128" s="512">
        <f>'2.CO2-sector'!AP61</f>
        <v>506.81438218982044</v>
      </c>
      <c r="AQ128" s="512">
        <f>'2.CO2-sector'!AQ61</f>
        <v>522.35987148863205</v>
      </c>
      <c r="AR128" s="512">
        <f>'2.CO2-sector'!AR61</f>
        <v>561.19836242802796</v>
      </c>
      <c r="AS128" s="512">
        <f>'2.CO2-sector'!AS61</f>
        <v>530.41167542322773</v>
      </c>
      <c r="AT128" s="512">
        <f>'2.CO2-sector'!AT61</f>
        <v>513.68788841490209</v>
      </c>
      <c r="AU128" s="512">
        <f>'2.CO2-sector'!AU61</f>
        <v>526.91409091663695</v>
      </c>
      <c r="AV128" s="512">
        <f>'2.CO2-sector'!AV61</f>
        <v>524.12535460171284</v>
      </c>
      <c r="AW128" s="512">
        <f>'2.CO2-sector'!AW61</f>
        <v>528.10321016884393</v>
      </c>
      <c r="AX128" s="512">
        <f>'2.CO2-sector'!AX61</f>
        <v>604.69033239592966</v>
      </c>
      <c r="AY128" s="512">
        <f>'2.CO2-sector'!AY61</f>
        <v>617.02824714749113</v>
      </c>
      <c r="AZ128" s="512">
        <f>'2.CO2-sector'!AZ61</f>
        <v>624.93138440348548</v>
      </c>
      <c r="BA128" s="658">
        <f>'2.CO2-sector'!BA61</f>
        <v>618.83151051759683</v>
      </c>
      <c r="BB128" s="512">
        <f>'2.CO2-sector'!BB61</f>
        <v>636.62217425062067</v>
      </c>
      <c r="BC128" s="659">
        <f>'2.CO2-sector'!BC61</f>
        <v>673.37481073742629</v>
      </c>
      <c r="BD128" s="512">
        <f>'2.CO2-sector'!BD61</f>
        <v>582.47679245077279</v>
      </c>
      <c r="BE128" s="658">
        <f>'2.CO2-sector'!BE61</f>
        <v>597.18511644765408</v>
      </c>
      <c r="BF128" s="658">
        <f>'2.CO2-sector'!BF61</f>
        <v>679.10227987917926</v>
      </c>
      <c r="BG128" s="512">
        <f>'2.CO2-sector'!BG61</f>
        <v>654.38255986327204</v>
      </c>
      <c r="BH128" s="658">
        <f>'2.CO2-sector'!BH61</f>
        <v>597.2791022153649</v>
      </c>
      <c r="BI128" s="512"/>
      <c r="BJ128" s="660"/>
      <c r="BK128" s="462"/>
    </row>
    <row r="129" spans="2:73" ht="15.75" thickBot="1">
      <c r="B129" s="28"/>
      <c r="C129" s="28"/>
      <c r="D129" s="28"/>
      <c r="E129" s="28"/>
      <c r="F129" s="28"/>
      <c r="G129" s="28"/>
      <c r="H129" s="28"/>
      <c r="I129" s="28"/>
      <c r="J129" s="28"/>
      <c r="K129" s="28"/>
      <c r="L129" s="28"/>
      <c r="M129" s="28"/>
      <c r="N129" s="28"/>
      <c r="O129" s="28"/>
      <c r="P129" s="28"/>
      <c r="Q129" s="603"/>
      <c r="R129" s="661"/>
      <c r="S129" s="662" t="s">
        <v>50</v>
      </c>
      <c r="T129" s="1006"/>
      <c r="V129" s="603"/>
      <c r="W129" s="1991"/>
      <c r="X129" s="663" t="s">
        <v>189</v>
      </c>
      <c r="Y129" s="984"/>
      <c r="Z129" s="1025"/>
      <c r="AA129" s="664">
        <f>'2.CO2-sector'!AA62</f>
        <v>9970.7089802941355</v>
      </c>
      <c r="AB129" s="664">
        <f>'2.CO2-sector'!AB62</f>
        <v>10224.705872900417</v>
      </c>
      <c r="AC129" s="664">
        <f>'2.CO2-sector'!AC62</f>
        <v>10427.729638770261</v>
      </c>
      <c r="AD129" s="664">
        <f>'2.CO2-sector'!AD62</f>
        <v>10331.421756562166</v>
      </c>
      <c r="AE129" s="664">
        <f>'2.CO2-sector'!AE62</f>
        <v>10720.717537599254</v>
      </c>
      <c r="AF129" s="664">
        <f>'2.CO2-sector'!AF62</f>
        <v>11062.74144933875</v>
      </c>
      <c r="AG129" s="664">
        <f>'2.CO2-sector'!AG62</f>
        <v>11328.258088221133</v>
      </c>
      <c r="AH129" s="664">
        <f>'2.CO2-sector'!AH62</f>
        <v>11966.83609244623</v>
      </c>
      <c r="AI129" s="664">
        <f>'2.CO2-sector'!AI62</f>
        <v>12359.458682931217</v>
      </c>
      <c r="AJ129" s="664">
        <f>'2.CO2-sector'!AJ62</f>
        <v>12638.771341660673</v>
      </c>
      <c r="AK129" s="664">
        <f>'2.CO2-sector'!AK62</f>
        <v>13557.56509939143</v>
      </c>
      <c r="AL129" s="664">
        <f>'2.CO2-sector'!AL62</f>
        <v>14534.299673819367</v>
      </c>
      <c r="AM129" s="664">
        <f>'2.CO2-sector'!AM62</f>
        <v>15318.402839080074</v>
      </c>
      <c r="AN129" s="664">
        <f>'2.CO2-sector'!AN62</f>
        <v>16054.028730214151</v>
      </c>
      <c r="AO129" s="664">
        <f>'2.CO2-sector'!AO62</f>
        <v>15775.806309293908</v>
      </c>
      <c r="AP129" s="664">
        <f>'2.CO2-sector'!AP62</f>
        <v>15397.320483013569</v>
      </c>
      <c r="AQ129" s="664">
        <f>'2.CO2-sector'!AQ62</f>
        <v>14698.044954824283</v>
      </c>
      <c r="AR129" s="664">
        <f>'2.CO2-sector'!AR62</f>
        <v>14906.99964368477</v>
      </c>
      <c r="AS129" s="664">
        <f>'2.CO2-sector'!AS62</f>
        <v>15376.784570458647</v>
      </c>
      <c r="AT129" s="664">
        <f>'2.CO2-sector'!AT62</f>
        <v>14361.344266964157</v>
      </c>
      <c r="AU129" s="664">
        <f>'2.CO2-sector'!AU62</f>
        <v>14604.628204562199</v>
      </c>
      <c r="AV129" s="664">
        <f>'2.CO2-sector'!AV62</f>
        <v>14631.708404985902</v>
      </c>
      <c r="AW129" s="664">
        <f>'2.CO2-sector'!AW62</f>
        <v>15653.088004537525</v>
      </c>
      <c r="AX129" s="664">
        <f>'2.CO2-sector'!AX62</f>
        <v>15277.023474934798</v>
      </c>
      <c r="AY129" s="664">
        <f>'2.CO2-sector'!AY62</f>
        <v>15078.855046230667</v>
      </c>
      <c r="AZ129" s="664">
        <f>'2.CO2-sector'!AZ62</f>
        <v>15355.475769127457</v>
      </c>
      <c r="BA129" s="665">
        <f>'2.CO2-sector'!BA62</f>
        <v>16260.148981206967</v>
      </c>
      <c r="BB129" s="664">
        <f>'2.CO2-sector'!BB62</f>
        <v>16863.388514462975</v>
      </c>
      <c r="BC129" s="666">
        <f>'2.CO2-sector'!BC62</f>
        <v>16507.800970465003</v>
      </c>
      <c r="BD129" s="664">
        <f>'2.CO2-sector'!BD62</f>
        <v>17271.202723969851</v>
      </c>
      <c r="BE129" s="665">
        <f>'2.CO2-sector'!BE62</f>
        <v>16833.468111251736</v>
      </c>
      <c r="BF129" s="665">
        <f>'2.CO2-sector'!BF62</f>
        <v>17116.435003245766</v>
      </c>
      <c r="BG129" s="664">
        <f>'2.CO2-sector'!BG62</f>
        <v>17193.98476408836</v>
      </c>
      <c r="BH129" s="665">
        <f>'2.CO2-sector'!BH62</f>
        <v>16704.076765491314</v>
      </c>
      <c r="BI129" s="664"/>
      <c r="BJ129" s="667"/>
      <c r="BK129" s="646"/>
    </row>
    <row r="130" spans="2:73" ht="17.25">
      <c r="B130" s="28"/>
      <c r="C130" s="28"/>
      <c r="D130" s="28"/>
      <c r="E130" s="28"/>
      <c r="F130" s="28"/>
      <c r="G130" s="28"/>
      <c r="H130" s="28"/>
      <c r="I130" s="28"/>
      <c r="J130" s="28"/>
      <c r="K130" s="28"/>
      <c r="L130" s="28"/>
      <c r="M130" s="28"/>
      <c r="N130" s="28"/>
      <c r="O130" s="28"/>
      <c r="P130" s="28"/>
      <c r="Q130" s="596"/>
      <c r="R130" s="668" t="s">
        <v>604</v>
      </c>
      <c r="S130" s="668"/>
      <c r="T130" s="985"/>
      <c r="V130" s="596"/>
      <c r="W130" s="668" t="s">
        <v>963</v>
      </c>
      <c r="X130" s="668"/>
      <c r="Y130" s="985"/>
      <c r="Z130" s="1026"/>
      <c r="AA130" s="669">
        <f>'2.CO2-sector'!AA63</f>
        <v>6367.9419173404094</v>
      </c>
      <c r="AB130" s="669">
        <f>'2.CO2-sector'!AB63</f>
        <v>6156.9749691624902</v>
      </c>
      <c r="AC130" s="669">
        <f>'2.CO2-sector'!AC63</f>
        <v>5835.2143947683107</v>
      </c>
      <c r="AD130" s="669">
        <f>'2.CO2-sector'!AD63</f>
        <v>5625.8991710679002</v>
      </c>
      <c r="AE130" s="669">
        <f>'2.CO2-sector'!AE63</f>
        <v>5412.6847567825134</v>
      </c>
      <c r="AF130" s="669">
        <f>'2.CO2-sector'!AF63</f>
        <v>5584.5234310673059</v>
      </c>
      <c r="AG130" s="669">
        <f>'2.CO2-sector'!AG63</f>
        <v>5681.6854004049592</v>
      </c>
      <c r="AH130" s="669">
        <f>'2.CO2-sector'!AH63</f>
        <v>5537.4664777946182</v>
      </c>
      <c r="AI130" s="669">
        <f>'2.CO2-sector'!AI63</f>
        <v>5129.973243556271</v>
      </c>
      <c r="AJ130" s="669">
        <f>'2.CO2-sector'!AJ63</f>
        <v>5164.4520654617381</v>
      </c>
      <c r="AK130" s="669">
        <f>'2.CO2-sector'!AK63</f>
        <v>5227.1986551645123</v>
      </c>
      <c r="AL130" s="669">
        <f>'2.CO2-sector'!AL63</f>
        <v>4744.6077295940277</v>
      </c>
      <c r="AM130" s="669">
        <f>'2.CO2-sector'!AM63</f>
        <v>4483.1703708375398</v>
      </c>
      <c r="AN130" s="669">
        <f>'2.CO2-sector'!AN63</f>
        <v>4281.0316776084355</v>
      </c>
      <c r="AO130" s="669">
        <f>'2.CO2-sector'!AO63</f>
        <v>4125.4992534600187</v>
      </c>
      <c r="AP130" s="669">
        <f>'2.CO2-sector'!AP63</f>
        <v>4030.604452169337</v>
      </c>
      <c r="AQ130" s="669">
        <f>'2.CO2-sector'!AQ63</f>
        <v>3950.2174617980563</v>
      </c>
      <c r="AR130" s="669">
        <f>'2.CO2-sector'!AR63</f>
        <v>3959.1691417246316</v>
      </c>
      <c r="AS130" s="669">
        <f>'2.CO2-sector'!AS63</f>
        <v>3542.4731845556885</v>
      </c>
      <c r="AT130" s="669">
        <f>'2.CO2-sector'!AT63</f>
        <v>3232.4302507888724</v>
      </c>
      <c r="AU130" s="669">
        <f>'2.CO2-sector'!AU63</f>
        <v>3103.926536143661</v>
      </c>
      <c r="AV130" s="669">
        <f>'2.CO2-sector'!AV63</f>
        <v>3006.6704531738878</v>
      </c>
      <c r="AW130" s="669">
        <f>'2.CO2-sector'!AW63</f>
        <v>3036.1413426710028</v>
      </c>
      <c r="AX130" s="669">
        <f>'2.CO2-sector'!AX63</f>
        <v>3014.7049488063285</v>
      </c>
      <c r="AY130" s="669">
        <f>'2.CO2-sector'!AY63</f>
        <v>2897.0817193520024</v>
      </c>
      <c r="AZ130" s="669">
        <f>'2.CO2-sector'!AZ63</f>
        <v>2745.2748955704255</v>
      </c>
      <c r="BA130" s="670">
        <f>'2.CO2-sector'!BA63</f>
        <v>2665.2671765221171</v>
      </c>
      <c r="BB130" s="669">
        <f>'2.CO2-sector'!BB63</f>
        <v>2551.8019250358066</v>
      </c>
      <c r="BC130" s="671">
        <f>'2.CO2-sector'!BC63</f>
        <v>2418.7024017415301</v>
      </c>
      <c r="BD130" s="672">
        <f>'2.CO2-sector'!BD63</f>
        <v>2341.1826691388951</v>
      </c>
      <c r="BE130" s="673">
        <f>'2.CO2-sector'!BE63</f>
        <v>2260.9132257006709</v>
      </c>
      <c r="BF130" s="673">
        <f>'2.CO2-sector'!BF63</f>
        <v>2173.5097763205972</v>
      </c>
      <c r="BG130" s="672">
        <f>'2.CO2-sector'!BG63</f>
        <v>2100.4737200316381</v>
      </c>
      <c r="BH130" s="673">
        <f>'2.CO2-sector'!BH63</f>
        <v>2050.9919569689828</v>
      </c>
      <c r="BI130" s="1443"/>
      <c r="BJ130" s="674"/>
      <c r="BK130" s="602"/>
    </row>
    <row r="131" spans="2:73">
      <c r="B131" s="28"/>
      <c r="C131" s="28"/>
      <c r="D131" s="28"/>
      <c r="E131" s="28"/>
      <c r="F131" s="28"/>
      <c r="G131" s="28"/>
      <c r="H131" s="28"/>
      <c r="I131" s="28"/>
      <c r="J131" s="28"/>
      <c r="K131" s="28"/>
      <c r="L131" s="28"/>
      <c r="M131" s="28"/>
      <c r="N131" s="28"/>
      <c r="O131" s="28"/>
      <c r="P131" s="28"/>
      <c r="Q131" s="603"/>
      <c r="R131" s="957"/>
      <c r="S131" s="546" t="s">
        <v>51</v>
      </c>
      <c r="T131" s="986"/>
      <c r="V131" s="603"/>
      <c r="W131" s="957"/>
      <c r="X131" s="546" t="s">
        <v>190</v>
      </c>
      <c r="Y131" s="1957"/>
      <c r="Z131" s="1027"/>
      <c r="AA131" s="675">
        <f t="shared" ref="AA131:AX131" si="30">SUM(AA132:AA133)</f>
        <v>732.01263237142848</v>
      </c>
      <c r="AB131" s="675">
        <f t="shared" si="30"/>
        <v>669.24675483809528</v>
      </c>
      <c r="AC131" s="675">
        <f t="shared" si="30"/>
        <v>617.68904015238104</v>
      </c>
      <c r="AD131" s="675">
        <f t="shared" si="30"/>
        <v>649.39861873333325</v>
      </c>
      <c r="AE131" s="675">
        <f t="shared" si="30"/>
        <v>461.93021495238099</v>
      </c>
      <c r="AF131" s="675">
        <f t="shared" si="30"/>
        <v>473.19245233333345</v>
      </c>
      <c r="AG131" s="675">
        <f t="shared" si="30"/>
        <v>452.86890544761911</v>
      </c>
      <c r="AH131" s="675">
        <f t="shared" si="30"/>
        <v>466.20345032380953</v>
      </c>
      <c r="AI131" s="675">
        <f t="shared" si="30"/>
        <v>465.63080153333328</v>
      </c>
      <c r="AJ131" s="675">
        <f t="shared" si="30"/>
        <v>449.73589016190482</v>
      </c>
      <c r="AK131" s="675">
        <f t="shared" si="30"/>
        <v>500.67083900952377</v>
      </c>
      <c r="AL131" s="675">
        <f t="shared" si="30"/>
        <v>418.82785549523805</v>
      </c>
      <c r="AM131" s="675">
        <f t="shared" si="30"/>
        <v>439.84258287619048</v>
      </c>
      <c r="AN131" s="675">
        <f t="shared" si="30"/>
        <v>456.54704228571433</v>
      </c>
      <c r="AO131" s="675">
        <f t="shared" si="30"/>
        <v>429.73283707619044</v>
      </c>
      <c r="AP131" s="675">
        <f t="shared" si="30"/>
        <v>428.08294037142866</v>
      </c>
      <c r="AQ131" s="675">
        <f t="shared" si="30"/>
        <v>398.41545647619051</v>
      </c>
      <c r="AR131" s="675">
        <f t="shared" si="30"/>
        <v>522.67691258095238</v>
      </c>
      <c r="AS131" s="675">
        <f t="shared" si="30"/>
        <v>466.22188391428574</v>
      </c>
      <c r="AT131" s="675">
        <f t="shared" si="30"/>
        <v>416.73084545714289</v>
      </c>
      <c r="AU131" s="675">
        <f t="shared" si="30"/>
        <v>427.24741525714285</v>
      </c>
      <c r="AV131" s="675">
        <f t="shared" si="30"/>
        <v>434.79094319047624</v>
      </c>
      <c r="AW131" s="675">
        <f t="shared" si="30"/>
        <v>541.97401332380957</v>
      </c>
      <c r="AX131" s="675">
        <f t="shared" si="30"/>
        <v>594.0059417809523</v>
      </c>
      <c r="AY131" s="675">
        <f t="shared" ref="AY131:BE131" si="31">SUM(AY132:AY133)</f>
        <v>566.76543345714276</v>
      </c>
      <c r="AZ131" s="675">
        <f t="shared" si="31"/>
        <v>473.5399851809525</v>
      </c>
      <c r="BA131" s="676">
        <f t="shared" si="31"/>
        <v>461.20452504761903</v>
      </c>
      <c r="BB131" s="675">
        <f t="shared" si="31"/>
        <v>524.98361446666672</v>
      </c>
      <c r="BC131" s="677">
        <f t="shared" si="31"/>
        <v>387.73145655047051</v>
      </c>
      <c r="BD131" s="675">
        <f t="shared" si="31"/>
        <v>390.54235172423432</v>
      </c>
      <c r="BE131" s="676">
        <f t="shared" si="31"/>
        <v>379.77731777346952</v>
      </c>
      <c r="BF131" s="676">
        <f t="shared" ref="BF131:BG131" si="32">SUM(BF132:BF133)</f>
        <v>381.44598877809813</v>
      </c>
      <c r="BG131" s="675">
        <f t="shared" si="32"/>
        <v>379.34134329851054</v>
      </c>
      <c r="BH131" s="676">
        <f t="shared" ref="BH131" si="33">SUM(BH132:BH133)</f>
        <v>379.34134329851054</v>
      </c>
      <c r="BI131" s="547"/>
      <c r="BJ131" s="550"/>
      <c r="BK131" s="602"/>
    </row>
    <row r="132" spans="2:73">
      <c r="B132" s="28"/>
      <c r="C132" s="28"/>
      <c r="D132" s="28"/>
      <c r="E132" s="28"/>
      <c r="F132" s="28"/>
      <c r="G132" s="28"/>
      <c r="H132" s="28"/>
      <c r="I132" s="28"/>
      <c r="J132" s="28"/>
      <c r="K132" s="28"/>
      <c r="L132" s="28"/>
      <c r="M132" s="28"/>
      <c r="N132" s="28"/>
      <c r="O132" s="28"/>
      <c r="P132" s="28"/>
      <c r="Q132" s="603"/>
      <c r="R132" s="957"/>
      <c r="S132" s="227"/>
      <c r="T132" s="976" t="s">
        <v>52</v>
      </c>
      <c r="V132" s="603"/>
      <c r="W132" s="957"/>
      <c r="X132" s="227"/>
      <c r="Y132" s="976" t="s">
        <v>191</v>
      </c>
      <c r="Z132" s="682"/>
      <c r="AA132" s="679">
        <f>'2.CO2-sector'!AA65</f>
        <v>550.23920379999993</v>
      </c>
      <c r="AB132" s="679">
        <f>'2.CO2-sector'!AB65</f>
        <v>527.37032626666667</v>
      </c>
      <c r="AC132" s="679">
        <f>'2.CO2-sector'!AC65</f>
        <v>477.13732586666669</v>
      </c>
      <c r="AD132" s="679">
        <f>'2.CO2-sector'!AD65</f>
        <v>481.58261873333328</v>
      </c>
      <c r="AE132" s="679">
        <f>'2.CO2-sector'!AE65</f>
        <v>292.75650066666674</v>
      </c>
      <c r="AF132" s="679">
        <f>'2.CO2-sector'!AF65</f>
        <v>303.52845233333341</v>
      </c>
      <c r="AG132" s="679">
        <f>'2.CO2-sector'!AG65</f>
        <v>292.73561973333341</v>
      </c>
      <c r="AH132" s="679">
        <f>'2.CO2-sector'!AH65</f>
        <v>303.65330746666666</v>
      </c>
      <c r="AI132" s="679">
        <f>'2.CO2-sector'!AI65</f>
        <v>300.00380153333327</v>
      </c>
      <c r="AJ132" s="679">
        <f>'2.CO2-sector'!AJ65</f>
        <v>293.56731873333337</v>
      </c>
      <c r="AK132" s="679">
        <f>'2.CO2-sector'!AK65</f>
        <v>332.90198186666657</v>
      </c>
      <c r="AL132" s="679">
        <f>'2.CO2-sector'!AL65</f>
        <v>247.34728406666662</v>
      </c>
      <c r="AM132" s="679">
        <f>'2.CO2-sector'!AM65</f>
        <v>269.91772573333333</v>
      </c>
      <c r="AN132" s="679">
        <f>'2.CO2-sector'!AN65</f>
        <v>246.39832800000002</v>
      </c>
      <c r="AO132" s="679">
        <f>'2.CO2-sector'!AO65</f>
        <v>236.30097993333328</v>
      </c>
      <c r="AP132" s="679">
        <f>'2.CO2-sector'!AP65</f>
        <v>231.29451180000001</v>
      </c>
      <c r="AQ132" s="679">
        <f>'2.CO2-sector'!AQ65</f>
        <v>230.36059933333334</v>
      </c>
      <c r="AR132" s="679">
        <f>'2.CO2-sector'!AR65</f>
        <v>325.00062686666666</v>
      </c>
      <c r="AS132" s="679">
        <f>'2.CO2-sector'!AS65</f>
        <v>305.7365982</v>
      </c>
      <c r="AT132" s="679">
        <f>'2.CO2-sector'!AT65</f>
        <v>270.15270260000005</v>
      </c>
      <c r="AU132" s="679">
        <f>'2.CO2-sector'!AU65</f>
        <v>242.88427239999999</v>
      </c>
      <c r="AV132" s="679">
        <f>'2.CO2-sector'!AV65</f>
        <v>246.77580033333334</v>
      </c>
      <c r="AW132" s="679">
        <f>'2.CO2-sector'!AW65</f>
        <v>369.97487046666669</v>
      </c>
      <c r="AX132" s="679">
        <f>'2.CO2-sector'!AX65</f>
        <v>379.5766560666666</v>
      </c>
      <c r="AY132" s="679">
        <f>'2.CO2-sector'!AY65</f>
        <v>362.50329059999996</v>
      </c>
      <c r="AZ132" s="679">
        <f>'2.CO2-sector'!AZ65</f>
        <v>258.74769946666675</v>
      </c>
      <c r="BA132" s="680">
        <f>'2.CO2-sector'!BA65</f>
        <v>253.01223933333333</v>
      </c>
      <c r="BB132" s="679">
        <f>'2.CO2-sector'!BB65</f>
        <v>293.53987446666667</v>
      </c>
      <c r="BC132" s="681">
        <f>'2.CO2-sector'!BC65</f>
        <v>236.52075113333333</v>
      </c>
      <c r="BD132" s="679">
        <f>'2.CO2-sector'!BD65</f>
        <v>236.56661160000004</v>
      </c>
      <c r="BE132" s="680">
        <f>'2.CO2-sector'!BE65</f>
        <v>224.16840526666667</v>
      </c>
      <c r="BF132" s="680">
        <f>'2.CO2-sector'!BF65</f>
        <v>220.83570886666669</v>
      </c>
      <c r="BG132" s="679">
        <f>'2.CO2-sector'!BG65</f>
        <v>203.20678473333334</v>
      </c>
      <c r="BH132" s="680">
        <f>'2.CO2-sector'!BH65</f>
        <v>203.20678473333334</v>
      </c>
      <c r="BI132" s="679"/>
      <c r="BJ132" s="683"/>
      <c r="BK132" s="602"/>
    </row>
    <row r="133" spans="2:73">
      <c r="B133" s="28"/>
      <c r="C133" s="28"/>
      <c r="D133" s="28"/>
      <c r="E133" s="28"/>
      <c r="F133" s="28"/>
      <c r="G133" s="28"/>
      <c r="H133" s="28"/>
      <c r="I133" s="28"/>
      <c r="J133" s="28"/>
      <c r="K133" s="28"/>
      <c r="L133" s="28"/>
      <c r="M133" s="28"/>
      <c r="N133" s="28"/>
      <c r="O133" s="28"/>
      <c r="P133" s="28"/>
      <c r="Q133" s="603"/>
      <c r="R133" s="957"/>
      <c r="S133" s="684"/>
      <c r="T133" s="987" t="s">
        <v>53</v>
      </c>
      <c r="V133" s="603"/>
      <c r="W133" s="957"/>
      <c r="X133" s="684"/>
      <c r="Y133" s="987" t="s">
        <v>381</v>
      </c>
      <c r="Z133" s="689"/>
      <c r="AA133" s="686">
        <f>'2.CO2-sector'!AA66</f>
        <v>181.77342857142855</v>
      </c>
      <c r="AB133" s="686">
        <f>'2.CO2-sector'!AB66</f>
        <v>141.87642857142856</v>
      </c>
      <c r="AC133" s="686">
        <f>'2.CO2-sector'!AC66</f>
        <v>140.5517142857143</v>
      </c>
      <c r="AD133" s="686">
        <f>'2.CO2-sector'!AD66</f>
        <v>167.816</v>
      </c>
      <c r="AE133" s="686">
        <f>'2.CO2-sector'!AE66</f>
        <v>169.17371428571428</v>
      </c>
      <c r="AF133" s="686">
        <f>'2.CO2-sector'!AF66</f>
        <v>169.66400000000002</v>
      </c>
      <c r="AG133" s="686">
        <f>'2.CO2-sector'!AG66</f>
        <v>160.13328571428571</v>
      </c>
      <c r="AH133" s="686">
        <f>'2.CO2-sector'!AH66</f>
        <v>162.55014285714287</v>
      </c>
      <c r="AI133" s="686">
        <f>'2.CO2-sector'!AI66</f>
        <v>165.62700000000001</v>
      </c>
      <c r="AJ133" s="686">
        <f>'2.CO2-sector'!AJ66</f>
        <v>156.16857142857145</v>
      </c>
      <c r="AK133" s="686">
        <f>'2.CO2-sector'!AK66</f>
        <v>167.76885714285717</v>
      </c>
      <c r="AL133" s="686">
        <f>'2.CO2-sector'!AL66</f>
        <v>171.48057142857147</v>
      </c>
      <c r="AM133" s="686">
        <f>'2.CO2-sector'!AM66</f>
        <v>169.92485714285715</v>
      </c>
      <c r="AN133" s="686">
        <f>'2.CO2-sector'!AN66</f>
        <v>210.14871428571431</v>
      </c>
      <c r="AO133" s="686">
        <f>'2.CO2-sector'!AO66</f>
        <v>193.43185714285713</v>
      </c>
      <c r="AP133" s="686">
        <f>'2.CO2-sector'!AP66</f>
        <v>196.78842857142862</v>
      </c>
      <c r="AQ133" s="686">
        <f>'2.CO2-sector'!AQ66</f>
        <v>168.05485714285717</v>
      </c>
      <c r="AR133" s="686">
        <f>'2.CO2-sector'!AR66</f>
        <v>197.67628571428571</v>
      </c>
      <c r="AS133" s="686">
        <f>'2.CO2-sector'!AS66</f>
        <v>160.48528571428571</v>
      </c>
      <c r="AT133" s="686">
        <f>'2.CO2-sector'!AT66</f>
        <v>146.57814285714286</v>
      </c>
      <c r="AU133" s="686">
        <f>'2.CO2-sector'!AU66</f>
        <v>184.36314285714286</v>
      </c>
      <c r="AV133" s="686">
        <f>'2.CO2-sector'!AV66</f>
        <v>188.01514285714288</v>
      </c>
      <c r="AW133" s="686">
        <f>'2.CO2-sector'!AW66</f>
        <v>171.99914285714289</v>
      </c>
      <c r="AX133" s="686">
        <f>'2.CO2-sector'!AX66</f>
        <v>214.42928571428573</v>
      </c>
      <c r="AY133" s="686">
        <f>'2.CO2-sector'!AY66</f>
        <v>204.26214285714286</v>
      </c>
      <c r="AZ133" s="686">
        <f>'2.CO2-sector'!AZ66</f>
        <v>214.79228571428573</v>
      </c>
      <c r="BA133" s="687">
        <f>'2.CO2-sector'!BA66</f>
        <v>208.1922857142857</v>
      </c>
      <c r="BB133" s="686">
        <f>'2.CO2-sector'!BB66</f>
        <v>231.44374000000002</v>
      </c>
      <c r="BC133" s="688">
        <f>'2.CO2-sector'!BC66</f>
        <v>151.21070541713718</v>
      </c>
      <c r="BD133" s="686">
        <f>'2.CO2-sector'!BD66</f>
        <v>153.97574012423425</v>
      </c>
      <c r="BE133" s="687">
        <f>'2.CO2-sector'!BE66</f>
        <v>155.60891250680285</v>
      </c>
      <c r="BF133" s="687">
        <f>'2.CO2-sector'!BF66</f>
        <v>160.61027991143146</v>
      </c>
      <c r="BG133" s="686">
        <f>'2.CO2-sector'!BG66</f>
        <v>176.13455856517717</v>
      </c>
      <c r="BH133" s="687">
        <f>'2.CO2-sector'!BH66</f>
        <v>176.13455856517717</v>
      </c>
      <c r="BI133" s="685"/>
      <c r="BJ133" s="690"/>
      <c r="BK133" s="462"/>
    </row>
    <row r="134" spans="2:73" ht="15.75" customHeight="1">
      <c r="B134" s="28"/>
      <c r="C134" s="28"/>
      <c r="D134" s="28"/>
      <c r="E134" s="28"/>
      <c r="F134" s="28"/>
      <c r="G134" s="28"/>
      <c r="H134" s="28"/>
      <c r="I134" s="28"/>
      <c r="J134" s="28"/>
      <c r="K134" s="28"/>
      <c r="L134" s="28"/>
      <c r="M134" s="28"/>
      <c r="N134" s="28"/>
      <c r="O134" s="28"/>
      <c r="P134" s="28"/>
      <c r="Q134" s="603"/>
      <c r="R134" s="957"/>
      <c r="S134" s="691" t="s">
        <v>54</v>
      </c>
      <c r="T134" s="1007"/>
      <c r="V134" s="603"/>
      <c r="W134" s="957"/>
      <c r="X134" s="678" t="s">
        <v>192</v>
      </c>
      <c r="Y134" s="958"/>
      <c r="Z134" s="1023"/>
      <c r="AA134" s="653">
        <f>'2.CO2-sector'!AA67</f>
        <v>146.03703469598167</v>
      </c>
      <c r="AB134" s="653">
        <f>'2.CO2-sector'!AB67</f>
        <v>176.55410615286644</v>
      </c>
      <c r="AC134" s="653">
        <f>'2.CO2-sector'!AC67</f>
        <v>183.35973932214441</v>
      </c>
      <c r="AD134" s="653">
        <f>'2.CO2-sector'!AD67</f>
        <v>175.53743715432972</v>
      </c>
      <c r="AE134" s="653">
        <f>'2.CO2-sector'!AE67</f>
        <v>159.19428950038451</v>
      </c>
      <c r="AF134" s="653">
        <f>'2.CO2-sector'!AF67</f>
        <v>418.19721199312499</v>
      </c>
      <c r="AG134" s="653">
        <f>'2.CO2-sector'!AG67</f>
        <v>501.32599947408988</v>
      </c>
      <c r="AH134" s="653">
        <f>'2.CO2-sector'!AH67</f>
        <v>514.82578938404288</v>
      </c>
      <c r="AI134" s="653">
        <f>'2.CO2-sector'!AI67</f>
        <v>488.10285809470474</v>
      </c>
      <c r="AJ134" s="653">
        <f>'2.CO2-sector'!AJ67</f>
        <v>543.91794337192982</v>
      </c>
      <c r="AK134" s="653">
        <f>'2.CO2-sector'!AK67</f>
        <v>484.40248287211659</v>
      </c>
      <c r="AL134" s="653">
        <f>'2.CO2-sector'!AL67</f>
        <v>522.2117501663854</v>
      </c>
      <c r="AM134" s="653">
        <f>'2.CO2-sector'!AM67</f>
        <v>481.13798253170108</v>
      </c>
      <c r="AN134" s="653">
        <f>'2.CO2-sector'!AN67</f>
        <v>402.22711161304659</v>
      </c>
      <c r="AO134" s="653">
        <f>'2.CO2-sector'!AO67</f>
        <v>349.57645188211683</v>
      </c>
      <c r="AP134" s="653">
        <f>'2.CO2-sector'!AP67</f>
        <v>351.70745895353002</v>
      </c>
      <c r="AQ134" s="653">
        <f>'2.CO2-sector'!AQ67</f>
        <v>378.68248947567321</v>
      </c>
      <c r="AR134" s="653">
        <f>'2.CO2-sector'!AR67</f>
        <v>414.43090336832745</v>
      </c>
      <c r="AS134" s="653">
        <f>'2.CO2-sector'!AS67</f>
        <v>352.56082552895788</v>
      </c>
      <c r="AT134" s="653">
        <f>'2.CO2-sector'!AT67</f>
        <v>302.19017936893158</v>
      </c>
      <c r="AU134" s="653">
        <f>'2.CO2-sector'!AU67</f>
        <v>235.14641699057802</v>
      </c>
      <c r="AV134" s="653">
        <f>'2.CO2-sector'!AV67</f>
        <v>217.77014462833165</v>
      </c>
      <c r="AW134" s="653">
        <f>'2.CO2-sector'!AW67</f>
        <v>210.71578064976893</v>
      </c>
      <c r="AX134" s="653">
        <f>'2.CO2-sector'!AX67</f>
        <v>131.6025629105518</v>
      </c>
      <c r="AY134" s="653">
        <f>'2.CO2-sector'!AY67</f>
        <v>112.78162284704644</v>
      </c>
      <c r="AZ134" s="653">
        <f>'2.CO2-sector'!AZ67</f>
        <v>77.258483156827253</v>
      </c>
      <c r="BA134" s="654">
        <f>'2.CO2-sector'!BA67</f>
        <v>47.250728736100939</v>
      </c>
      <c r="BB134" s="653">
        <f>'2.CO2-sector'!BB67</f>
        <v>-94.588233579599375</v>
      </c>
      <c r="BC134" s="655">
        <f>'2.CO2-sector'!BC67</f>
        <v>-41.548376620489421</v>
      </c>
      <c r="BD134" s="653">
        <f>'2.CO2-sector'!BD67</f>
        <v>-64.696542415236877</v>
      </c>
      <c r="BE134" s="654">
        <f>'2.CO2-sector'!BE67</f>
        <v>7.7505416732858521</v>
      </c>
      <c r="BF134" s="654">
        <f>'2.CO2-sector'!BF67</f>
        <v>-52.215517656132022</v>
      </c>
      <c r="BG134" s="653">
        <f>'2.CO2-sector'!BG67</f>
        <v>-115.05437590111217</v>
      </c>
      <c r="BH134" s="654">
        <f>'2.CO2-sector'!BH67</f>
        <v>-134.88533099444049</v>
      </c>
      <c r="BI134" s="653"/>
      <c r="BJ134" s="657"/>
      <c r="BK134" s="462"/>
    </row>
    <row r="135" spans="2:73" ht="15.75" customHeight="1" thickBot="1">
      <c r="B135" s="28"/>
      <c r="C135" s="28"/>
      <c r="D135" s="28"/>
      <c r="E135" s="28"/>
      <c r="F135" s="28"/>
      <c r="G135" s="28"/>
      <c r="H135" s="28"/>
      <c r="I135" s="28"/>
      <c r="J135" s="28"/>
      <c r="K135" s="28"/>
      <c r="L135" s="28"/>
      <c r="M135" s="28"/>
      <c r="N135" s="28"/>
      <c r="O135" s="28"/>
      <c r="P135" s="28"/>
      <c r="Q135" s="692"/>
      <c r="R135" s="957"/>
      <c r="S135" s="693" t="s">
        <v>532</v>
      </c>
      <c r="T135" s="1008"/>
      <c r="V135" s="692"/>
      <c r="W135" s="1992"/>
      <c r="X135" s="694" t="s">
        <v>964</v>
      </c>
      <c r="Y135" s="1993"/>
      <c r="Z135" s="1028"/>
      <c r="AA135" s="695">
        <f>'2.CO2-sector'!AA68</f>
        <v>5489.8922502729993</v>
      </c>
      <c r="AB135" s="695">
        <f>'2.CO2-sector'!AB68</f>
        <v>5311.1741081715281</v>
      </c>
      <c r="AC135" s="695">
        <f>'2.CO2-sector'!AC68</f>
        <v>5034.1656152937849</v>
      </c>
      <c r="AD135" s="695">
        <f>'2.CO2-sector'!AD68</f>
        <v>4800.9631151802378</v>
      </c>
      <c r="AE135" s="695">
        <f>'2.CO2-sector'!AE68</f>
        <v>4791.5602523297484</v>
      </c>
      <c r="AF135" s="695">
        <f>'2.CO2-sector'!AF68</f>
        <v>4693.1337667408479</v>
      </c>
      <c r="AG135" s="695">
        <f>'2.CO2-sector'!AG68</f>
        <v>4727.49049548325</v>
      </c>
      <c r="AH135" s="695">
        <f>'2.CO2-sector'!AH68</f>
        <v>4556.4372380867662</v>
      </c>
      <c r="AI135" s="695">
        <f>'2.CO2-sector'!AI68</f>
        <v>4176.2395839282326</v>
      </c>
      <c r="AJ135" s="695">
        <f>'2.CO2-sector'!AJ68</f>
        <v>4170.7982319279035</v>
      </c>
      <c r="AK135" s="695">
        <f>'2.CO2-sector'!AK68</f>
        <v>4242.1253332828719</v>
      </c>
      <c r="AL135" s="695">
        <f>'2.CO2-sector'!AL68</f>
        <v>3803.568123932404</v>
      </c>
      <c r="AM135" s="695">
        <f>'2.CO2-sector'!AM68</f>
        <v>3562.1898054296485</v>
      </c>
      <c r="AN135" s="695">
        <f>'2.CO2-sector'!AN68</f>
        <v>3422.2575237096744</v>
      </c>
      <c r="AO135" s="695">
        <f>'2.CO2-sector'!AO68</f>
        <v>3346.1899645017111</v>
      </c>
      <c r="AP135" s="695">
        <f>'2.CO2-sector'!AP68</f>
        <v>3250.8140528443782</v>
      </c>
      <c r="AQ135" s="695">
        <f>'2.CO2-sector'!AQ68</f>
        <v>3173.1195158461928</v>
      </c>
      <c r="AR135" s="695">
        <f>'2.CO2-sector'!AR68</f>
        <v>3022.0613257753516</v>
      </c>
      <c r="AS135" s="695">
        <f>'2.CO2-sector'!AS68</f>
        <v>2723.6904751124448</v>
      </c>
      <c r="AT135" s="695">
        <f>'2.CO2-sector'!AT68</f>
        <v>2513.5092259627982</v>
      </c>
      <c r="AU135" s="695">
        <f>'2.CO2-sector'!AU68</f>
        <v>2441.5327038959404</v>
      </c>
      <c r="AV135" s="695">
        <f>'2.CO2-sector'!AV68</f>
        <v>2354.1093653550797</v>
      </c>
      <c r="AW135" s="695">
        <f>'2.CO2-sector'!AW68</f>
        <v>2283.4515486974242</v>
      </c>
      <c r="AX135" s="695">
        <f>'2.CO2-sector'!AX68</f>
        <v>2289.0964441148244</v>
      </c>
      <c r="AY135" s="695">
        <f>'2.CO2-sector'!AY68</f>
        <v>2217.534663047813</v>
      </c>
      <c r="AZ135" s="695">
        <f>'2.CO2-sector'!AZ68</f>
        <v>2194.4764272326456</v>
      </c>
      <c r="BA135" s="696">
        <f>'2.CO2-sector'!BA68</f>
        <v>2156.8119227383972</v>
      </c>
      <c r="BB135" s="695">
        <f>'2.CO2-sector'!BB68</f>
        <v>2121.4065441487392</v>
      </c>
      <c r="BC135" s="697">
        <f>'2.CO2-sector'!BC68</f>
        <v>2072.5193218115492</v>
      </c>
      <c r="BD135" s="695">
        <f>'2.CO2-sector'!BD68</f>
        <v>2015.3368598298975</v>
      </c>
      <c r="BE135" s="696">
        <f>'2.CO2-sector'!BE68</f>
        <v>1873.3853662539157</v>
      </c>
      <c r="BF135" s="696">
        <f>'2.CO2-sector'!BF68</f>
        <v>1844.2793051986309</v>
      </c>
      <c r="BG135" s="695">
        <f>'2.CO2-sector'!BG68</f>
        <v>1836.1867526342398</v>
      </c>
      <c r="BH135" s="696">
        <f>'2.CO2-sector'!BH68</f>
        <v>1806.5359446649127</v>
      </c>
      <c r="BI135" s="695"/>
      <c r="BJ135" s="699"/>
      <c r="BK135" s="451"/>
    </row>
    <row r="136" spans="2:73" ht="16.5" thickTop="1" thickBot="1">
      <c r="Q136" s="700" t="s">
        <v>55</v>
      </c>
      <c r="R136" s="701"/>
      <c r="S136" s="701"/>
      <c r="T136" s="1009"/>
      <c r="U136" s="1298"/>
      <c r="V136" s="700" t="s">
        <v>210</v>
      </c>
      <c r="W136" s="701"/>
      <c r="X136" s="1960"/>
      <c r="Y136" s="1961"/>
      <c r="Z136" s="702"/>
      <c r="AA136" s="703">
        <f t="shared" ref="AA136:BG136" si="34">SUM(AA5,AA114,AA126,AA130)</f>
        <v>1160343.194821869</v>
      </c>
      <c r="AB136" s="703">
        <f t="shared" si="34"/>
        <v>1171863.6413827429</v>
      </c>
      <c r="AC136" s="703">
        <f t="shared" si="34"/>
        <v>1180488.501583145</v>
      </c>
      <c r="AD136" s="703">
        <f t="shared" si="34"/>
        <v>1174128.9693198721</v>
      </c>
      <c r="AE136" s="703">
        <f t="shared" si="34"/>
        <v>1227949.927378163</v>
      </c>
      <c r="AF136" s="703">
        <f t="shared" si="34"/>
        <v>1240566.2765002963</v>
      </c>
      <c r="AG136" s="703">
        <f t="shared" si="34"/>
        <v>1253417.5093233832</v>
      </c>
      <c r="AH136" s="703">
        <f t="shared" si="34"/>
        <v>1245536.7820106458</v>
      </c>
      <c r="AI136" s="703">
        <f t="shared" si="34"/>
        <v>1205510.6387775561</v>
      </c>
      <c r="AJ136" s="703">
        <f t="shared" si="34"/>
        <v>1242291.7655600368</v>
      </c>
      <c r="AK136" s="703">
        <f t="shared" si="34"/>
        <v>1264445.12271019</v>
      </c>
      <c r="AL136" s="703">
        <f t="shared" si="34"/>
        <v>1249738.7850428068</v>
      </c>
      <c r="AM136" s="703">
        <f t="shared" si="34"/>
        <v>1278982.4791332083</v>
      </c>
      <c r="AN136" s="703">
        <f t="shared" si="34"/>
        <v>1287267.2056284708</v>
      </c>
      <c r="AO136" s="703">
        <f t="shared" si="34"/>
        <v>1282467.7192027415</v>
      </c>
      <c r="AP136" s="703">
        <f t="shared" si="34"/>
        <v>1289663.0829014243</v>
      </c>
      <c r="AQ136" s="703">
        <f t="shared" si="34"/>
        <v>1266613.5472475893</v>
      </c>
      <c r="AR136" s="703">
        <f t="shared" si="34"/>
        <v>1301995.5335543524</v>
      </c>
      <c r="AS136" s="703">
        <f t="shared" si="34"/>
        <v>1231410.4838675221</v>
      </c>
      <c r="AT136" s="703">
        <f t="shared" si="34"/>
        <v>1162766.3396288469</v>
      </c>
      <c r="AU136" s="703">
        <f t="shared" si="34"/>
        <v>1213531.8684110385</v>
      </c>
      <c r="AV136" s="703">
        <f t="shared" si="34"/>
        <v>1263534.6772459806</v>
      </c>
      <c r="AW136" s="703">
        <f t="shared" si="34"/>
        <v>1304395.9768565476</v>
      </c>
      <c r="AX136" s="703">
        <f t="shared" si="34"/>
        <v>1314164.6985442152</v>
      </c>
      <c r="AY136" s="703">
        <f t="shared" si="34"/>
        <v>1262489.9039367361</v>
      </c>
      <c r="AZ136" s="703">
        <f t="shared" si="34"/>
        <v>1222176.9561466384</v>
      </c>
      <c r="BA136" s="704">
        <f t="shared" si="34"/>
        <v>1202089.850139973</v>
      </c>
      <c r="BB136" s="703">
        <f t="shared" si="34"/>
        <v>1186513.1284066464</v>
      </c>
      <c r="BC136" s="705">
        <f t="shared" si="34"/>
        <v>1140622.2837657963</v>
      </c>
      <c r="BD136" s="703">
        <f t="shared" si="34"/>
        <v>1104078.3515767059</v>
      </c>
      <c r="BE136" s="704">
        <f t="shared" si="34"/>
        <v>1039158.0072782165</v>
      </c>
      <c r="BF136" s="704">
        <f t="shared" si="34"/>
        <v>1060346.155316219</v>
      </c>
      <c r="BG136" s="703">
        <f t="shared" si="34"/>
        <v>1031481.1222503034</v>
      </c>
      <c r="BH136" s="704">
        <f t="shared" ref="BH136" si="35">SUM(BH5,BH114,BH126,BH130)</f>
        <v>988716.66177480656</v>
      </c>
      <c r="BI136" s="703"/>
      <c r="BJ136" s="706"/>
      <c r="BK136" s="451"/>
    </row>
    <row r="137" spans="2:73">
      <c r="Q137" s="28"/>
      <c r="R137" s="28"/>
      <c r="S137" s="28"/>
      <c r="T137" s="181"/>
      <c r="Y137" s="181"/>
      <c r="Z137" s="181"/>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row>
    <row r="138" spans="2:73">
      <c r="Q138" s="28"/>
      <c r="R138" s="28"/>
      <c r="S138" s="28"/>
      <c r="T138" s="181"/>
      <c r="Y138" s="181"/>
      <c r="Z138" s="181"/>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row>
    <row r="139" spans="2:73">
      <c r="Q139" s="28"/>
      <c r="R139" s="28"/>
      <c r="S139" s="28"/>
      <c r="T139" s="181"/>
      <c r="Y139" s="181"/>
      <c r="Z139" s="181"/>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row>
    <row r="140" spans="2:73" ht="14.25" customHeight="1">
      <c r="T140" s="22" t="s">
        <v>473</v>
      </c>
      <c r="Y140" s="28" t="s">
        <v>965</v>
      </c>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K140" s="188"/>
    </row>
    <row r="141" spans="2:73">
      <c r="T141" s="107"/>
      <c r="Y141" s="1964"/>
      <c r="Z141" s="160"/>
      <c r="AA141" s="108">
        <v>1990</v>
      </c>
      <c r="AB141" s="108">
        <f t="shared" ref="AB141:BB141" si="36">AA141+1</f>
        <v>1991</v>
      </c>
      <c r="AC141" s="108">
        <f t="shared" si="36"/>
        <v>1992</v>
      </c>
      <c r="AD141" s="108">
        <f t="shared" si="36"/>
        <v>1993</v>
      </c>
      <c r="AE141" s="108">
        <f t="shared" si="36"/>
        <v>1994</v>
      </c>
      <c r="AF141" s="108">
        <f t="shared" si="36"/>
        <v>1995</v>
      </c>
      <c r="AG141" s="108">
        <f t="shared" si="36"/>
        <v>1996</v>
      </c>
      <c r="AH141" s="108">
        <f t="shared" si="36"/>
        <v>1997</v>
      </c>
      <c r="AI141" s="108">
        <f t="shared" si="36"/>
        <v>1998</v>
      </c>
      <c r="AJ141" s="108">
        <f t="shared" si="36"/>
        <v>1999</v>
      </c>
      <c r="AK141" s="108">
        <f t="shared" si="36"/>
        <v>2000</v>
      </c>
      <c r="AL141" s="108">
        <f t="shared" si="36"/>
        <v>2001</v>
      </c>
      <c r="AM141" s="108">
        <f t="shared" si="36"/>
        <v>2002</v>
      </c>
      <c r="AN141" s="108">
        <f t="shared" si="36"/>
        <v>2003</v>
      </c>
      <c r="AO141" s="108">
        <f t="shared" si="36"/>
        <v>2004</v>
      </c>
      <c r="AP141" s="108">
        <f>AO141+1</f>
        <v>2005</v>
      </c>
      <c r="AQ141" s="108">
        <f t="shared" si="36"/>
        <v>2006</v>
      </c>
      <c r="AR141" s="108">
        <f t="shared" si="36"/>
        <v>2007</v>
      </c>
      <c r="AS141" s="108">
        <f t="shared" si="36"/>
        <v>2008</v>
      </c>
      <c r="AT141" s="108">
        <f t="shared" si="36"/>
        <v>2009</v>
      </c>
      <c r="AU141" s="108">
        <f t="shared" si="36"/>
        <v>2010</v>
      </c>
      <c r="AV141" s="108">
        <f t="shared" si="36"/>
        <v>2011</v>
      </c>
      <c r="AW141" s="108">
        <f t="shared" si="36"/>
        <v>2012</v>
      </c>
      <c r="AX141" s="108">
        <f t="shared" si="36"/>
        <v>2013</v>
      </c>
      <c r="AY141" s="108">
        <f t="shared" si="36"/>
        <v>2014</v>
      </c>
      <c r="AZ141" s="108">
        <f t="shared" si="36"/>
        <v>2015</v>
      </c>
      <c r="BA141" s="108">
        <f t="shared" si="36"/>
        <v>2016</v>
      </c>
      <c r="BB141" s="108">
        <f t="shared" si="36"/>
        <v>2017</v>
      </c>
      <c r="BC141" s="108">
        <f t="shared" ref="BC141:BH141" si="37">BB141+1</f>
        <v>2018</v>
      </c>
      <c r="BD141" s="108">
        <f t="shared" si="37"/>
        <v>2019</v>
      </c>
      <c r="BE141" s="108">
        <f t="shared" si="37"/>
        <v>2020</v>
      </c>
      <c r="BF141" s="108">
        <f t="shared" si="37"/>
        <v>2021</v>
      </c>
      <c r="BG141" s="108">
        <f t="shared" si="37"/>
        <v>2022</v>
      </c>
      <c r="BH141" s="108">
        <f t="shared" si="37"/>
        <v>2023</v>
      </c>
      <c r="BI141" s="108" t="s">
        <v>18</v>
      </c>
      <c r="BJ141" s="108" t="s">
        <v>2</v>
      </c>
      <c r="BK141" s="707"/>
    </row>
    <row r="142" spans="2:73">
      <c r="T142" s="170" t="s">
        <v>439</v>
      </c>
      <c r="Y142" s="1996" t="s">
        <v>846</v>
      </c>
      <c r="Z142" s="708"/>
      <c r="AA142" s="709">
        <f t="shared" ref="AA142:BG142" si="38">AA13/10^3</f>
        <v>0.36724404135122446</v>
      </c>
      <c r="AB142" s="709">
        <f t="shared" si="38"/>
        <v>2.3378983654302941E-2</v>
      </c>
      <c r="AC142" s="709">
        <f t="shared" si="38"/>
        <v>-0.24825587910670505</v>
      </c>
      <c r="AD142" s="709">
        <f t="shared" si="38"/>
        <v>-0.1459680002366664</v>
      </c>
      <c r="AE142" s="708">
        <f t="shared" si="38"/>
        <v>-0.54673034631067052</v>
      </c>
      <c r="AF142" s="708">
        <f t="shared" si="38"/>
        <v>-0.71279606857849787</v>
      </c>
      <c r="AG142" s="708">
        <f t="shared" si="38"/>
        <v>-0.72129071875922501</v>
      </c>
      <c r="AH142" s="708">
        <f t="shared" si="38"/>
        <v>-0.94744312730409863</v>
      </c>
      <c r="AI142" s="708">
        <f t="shared" si="38"/>
        <v>-3.8870598033662191</v>
      </c>
      <c r="AJ142" s="708">
        <f t="shared" si="38"/>
        <v>-4.0111330132160443</v>
      </c>
      <c r="AK142" s="708">
        <f t="shared" si="38"/>
        <v>-4.9417658666332969</v>
      </c>
      <c r="AL142" s="708">
        <f t="shared" si="38"/>
        <v>-5.1767948583561303</v>
      </c>
      <c r="AM142" s="708">
        <f t="shared" si="38"/>
        <v>-1.2854831117212135</v>
      </c>
      <c r="AN142" s="708">
        <f t="shared" si="38"/>
        <v>-1.1056634418837883</v>
      </c>
      <c r="AO142" s="708">
        <f t="shared" si="38"/>
        <v>-0.86723915744803626</v>
      </c>
      <c r="AP142" s="708">
        <f t="shared" si="38"/>
        <v>-3.3976161782429495</v>
      </c>
      <c r="AQ142" s="708">
        <f t="shared" si="38"/>
        <v>-2.5144430730568565</v>
      </c>
      <c r="AR142" s="708">
        <f t="shared" si="38"/>
        <v>-1.5880154349588786</v>
      </c>
      <c r="AS142" s="708">
        <f t="shared" si="38"/>
        <v>-3.4085724506504049</v>
      </c>
      <c r="AT142" s="708">
        <f t="shared" si="38"/>
        <v>-1.7991071975819473</v>
      </c>
      <c r="AU142" s="708">
        <f t="shared" si="38"/>
        <v>-4.2243200866340898</v>
      </c>
      <c r="AV142" s="708">
        <f t="shared" si="38"/>
        <v>-3.4180926965768013</v>
      </c>
      <c r="AW142" s="708">
        <f t="shared" si="38"/>
        <v>-2.3678853981083345</v>
      </c>
      <c r="AX142" s="708">
        <f t="shared" si="38"/>
        <v>-2.6290130195394137</v>
      </c>
      <c r="AY142" s="708">
        <f t="shared" si="38"/>
        <v>-1.9406705209824868</v>
      </c>
      <c r="AZ142" s="708">
        <f t="shared" si="38"/>
        <v>-2.6870274840103048</v>
      </c>
      <c r="BA142" s="708">
        <f t="shared" si="38"/>
        <v>-3.3197152079980259</v>
      </c>
      <c r="BB142" s="708">
        <f t="shared" si="38"/>
        <v>-3.6054461729246414</v>
      </c>
      <c r="BC142" s="708">
        <f t="shared" si="38"/>
        <v>-3.8266969100847619</v>
      </c>
      <c r="BD142" s="708">
        <f t="shared" si="38"/>
        <v>-2.9800644164317291</v>
      </c>
      <c r="BE142" s="708">
        <f t="shared" si="38"/>
        <v>-2.4246662083290045</v>
      </c>
      <c r="BF142" s="708">
        <f t="shared" si="38"/>
        <v>-4.9971154369043722</v>
      </c>
      <c r="BG142" s="708">
        <f t="shared" si="38"/>
        <v>-2.4229848132741809</v>
      </c>
      <c r="BH142" s="708">
        <f t="shared" ref="BH142" si="39">BH13/10^3</f>
        <v>-1.4409159359174664</v>
      </c>
      <c r="BI142" s="710"/>
      <c r="BJ142" s="710"/>
      <c r="BK142" s="711"/>
      <c r="BL142" s="28"/>
      <c r="BM142" s="28"/>
      <c r="BN142" s="712"/>
      <c r="BO142" s="712"/>
      <c r="BP142" s="712"/>
      <c r="BQ142" s="712"/>
      <c r="BR142" s="712"/>
      <c r="BS142" s="712"/>
      <c r="BT142" s="28"/>
      <c r="BU142" s="28"/>
    </row>
    <row r="143" spans="2:73" ht="30">
      <c r="T143" s="713" t="s">
        <v>533</v>
      </c>
      <c r="Y143" s="1963" t="s">
        <v>647</v>
      </c>
      <c r="Z143" s="708"/>
      <c r="AA143" s="708">
        <f t="shared" ref="AA143:BG143" si="40">AA7/10^3</f>
        <v>96.227840095920968</v>
      </c>
      <c r="AB143" s="708">
        <f t="shared" si="40"/>
        <v>95.410245272808652</v>
      </c>
      <c r="AC143" s="708">
        <f t="shared" si="40"/>
        <v>94.329403914667637</v>
      </c>
      <c r="AD143" s="708">
        <f t="shared" si="40"/>
        <v>94.434895527897112</v>
      </c>
      <c r="AE143" s="708">
        <f t="shared" si="40"/>
        <v>94.571355862328844</v>
      </c>
      <c r="AF143" s="708">
        <f t="shared" si="40"/>
        <v>93.217293194885514</v>
      </c>
      <c r="AG143" s="708">
        <f t="shared" si="40"/>
        <v>93.508446780766988</v>
      </c>
      <c r="AH143" s="708">
        <f t="shared" si="40"/>
        <v>95.871779059364201</v>
      </c>
      <c r="AI143" s="708">
        <f t="shared" si="40"/>
        <v>91.58505477768766</v>
      </c>
      <c r="AJ143" s="708">
        <f t="shared" si="40"/>
        <v>95.229703797162358</v>
      </c>
      <c r="AK143" s="708">
        <f t="shared" si="40"/>
        <v>95.265902632369048</v>
      </c>
      <c r="AL143" s="708">
        <f t="shared" si="40"/>
        <v>93.017574825933849</v>
      </c>
      <c r="AM143" s="708">
        <f t="shared" si="40"/>
        <v>95.537821605890841</v>
      </c>
      <c r="AN143" s="708">
        <f t="shared" si="40"/>
        <v>96.848357613923554</v>
      </c>
      <c r="AO143" s="708">
        <f t="shared" si="40"/>
        <v>96.968185172323999</v>
      </c>
      <c r="AP143" s="216">
        <f t="shared" si="40"/>
        <v>102.4382163695372</v>
      </c>
      <c r="AQ143" s="216">
        <f t="shared" si="40"/>
        <v>100.67728663417732</v>
      </c>
      <c r="AR143" s="216">
        <f t="shared" si="40"/>
        <v>105.64865650361882</v>
      </c>
      <c r="AS143" s="216">
        <f t="shared" si="40"/>
        <v>103.51613559368002</v>
      </c>
      <c r="AT143" s="216">
        <f t="shared" si="40"/>
        <v>100.72556284456667</v>
      </c>
      <c r="AU143" s="216">
        <f t="shared" si="40"/>
        <v>104.10248472078118</v>
      </c>
      <c r="AV143" s="216">
        <f t="shared" si="40"/>
        <v>105.16483414176656</v>
      </c>
      <c r="AW143" s="216">
        <f t="shared" si="40"/>
        <v>107.07450329280702</v>
      </c>
      <c r="AX143" s="216">
        <f t="shared" si="40"/>
        <v>106.20259304452105</v>
      </c>
      <c r="AY143" s="708">
        <f t="shared" si="40"/>
        <v>99.660026287266817</v>
      </c>
      <c r="AZ143" s="708">
        <f t="shared" si="40"/>
        <v>96.9040854198728</v>
      </c>
      <c r="BA143" s="216">
        <f t="shared" si="40"/>
        <v>101.47613467363138</v>
      </c>
      <c r="BB143" s="708">
        <f t="shared" si="40"/>
        <v>95.883099920528991</v>
      </c>
      <c r="BC143" s="708">
        <f t="shared" si="40"/>
        <v>93.857568708086916</v>
      </c>
      <c r="BD143" s="708">
        <f t="shared" si="40"/>
        <v>89.466402221018114</v>
      </c>
      <c r="BE143" s="708">
        <f t="shared" si="40"/>
        <v>82.030909066370896</v>
      </c>
      <c r="BF143" s="708">
        <f t="shared" si="40"/>
        <v>87.11776135532989</v>
      </c>
      <c r="BG143" s="708">
        <f t="shared" si="40"/>
        <v>84.219455037924888</v>
      </c>
      <c r="BH143" s="708">
        <f t="shared" ref="BH143" si="41">BH7/10^3</f>
        <v>81.039123852730711</v>
      </c>
      <c r="BI143" s="216"/>
      <c r="BJ143" s="216"/>
      <c r="BK143" s="714"/>
      <c r="BL143" s="28"/>
      <c r="BM143" s="28"/>
      <c r="BN143" s="28"/>
      <c r="BO143" s="28"/>
      <c r="BP143" s="712"/>
      <c r="BQ143" s="712"/>
      <c r="BR143" s="712"/>
      <c r="BS143" s="712"/>
      <c r="BT143" s="712"/>
      <c r="BU143" s="712"/>
    </row>
    <row r="144" spans="2:73">
      <c r="T144" s="178" t="s">
        <v>57</v>
      </c>
      <c r="Y144" s="170" t="s">
        <v>645</v>
      </c>
      <c r="Z144" s="216"/>
      <c r="AA144" s="216">
        <f t="shared" ref="AA144:BG144" si="42">AA14/10^3</f>
        <v>505.10436478830042</v>
      </c>
      <c r="AB144" s="216">
        <f t="shared" si="42"/>
        <v>498.29423726978189</v>
      </c>
      <c r="AC144" s="216">
        <f t="shared" si="42"/>
        <v>490.17731374214372</v>
      </c>
      <c r="AD144" s="216">
        <f t="shared" si="42"/>
        <v>477.52394140485421</v>
      </c>
      <c r="AE144" s="216">
        <f t="shared" si="42"/>
        <v>495.06682276942217</v>
      </c>
      <c r="AF144" s="216">
        <f t="shared" si="42"/>
        <v>491.50771937819837</v>
      </c>
      <c r="AG144" s="216">
        <f t="shared" si="42"/>
        <v>495.60801462084396</v>
      </c>
      <c r="AH144" s="216">
        <f t="shared" si="42"/>
        <v>485.49332836810186</v>
      </c>
      <c r="AI144" s="216">
        <f t="shared" si="42"/>
        <v>455.25261196137814</v>
      </c>
      <c r="AJ144" s="216">
        <f t="shared" si="42"/>
        <v>466.16817288124912</v>
      </c>
      <c r="AK144" s="216">
        <f t="shared" si="42"/>
        <v>478.85682718316912</v>
      </c>
      <c r="AL144" s="216">
        <f t="shared" si="42"/>
        <v>466.72902161350339</v>
      </c>
      <c r="AM144" s="216">
        <f t="shared" si="42"/>
        <v>475.21481053933655</v>
      </c>
      <c r="AN144" s="216">
        <f t="shared" si="42"/>
        <v>477.14491244641289</v>
      </c>
      <c r="AO144" s="216">
        <f t="shared" si="42"/>
        <v>472.51590830228082</v>
      </c>
      <c r="AP144" s="216">
        <f t="shared" si="42"/>
        <v>469.85549639681085</v>
      </c>
      <c r="AQ144" s="216">
        <f t="shared" si="42"/>
        <v>463.5393660069094</v>
      </c>
      <c r="AR144" s="216">
        <f t="shared" si="42"/>
        <v>474.68452075489455</v>
      </c>
      <c r="AS144" s="216">
        <f t="shared" si="42"/>
        <v>430.55966744225771</v>
      </c>
      <c r="AT144" s="216">
        <f t="shared" si="42"/>
        <v>404.50570832611578</v>
      </c>
      <c r="AU144" s="216">
        <f t="shared" si="42"/>
        <v>432.16070613848569</v>
      </c>
      <c r="AV144" s="216">
        <f t="shared" si="42"/>
        <v>447.87915063843991</v>
      </c>
      <c r="AW144" s="216">
        <f t="shared" si="42"/>
        <v>458.91900609030876</v>
      </c>
      <c r="AX144" s="216">
        <f t="shared" si="42"/>
        <v>463.28377058469181</v>
      </c>
      <c r="AY144" s="216">
        <f t="shared" si="42"/>
        <v>445.65682423061759</v>
      </c>
      <c r="AZ144" s="216">
        <f t="shared" si="42"/>
        <v>430.81356588710338</v>
      </c>
      <c r="BA144" s="216">
        <f t="shared" si="42"/>
        <v>420.22826095571423</v>
      </c>
      <c r="BB144" s="216">
        <f t="shared" si="42"/>
        <v>412.35449836257351</v>
      </c>
      <c r="BC144" s="216">
        <f t="shared" si="42"/>
        <v>403.77073832245156</v>
      </c>
      <c r="BD144" s="216">
        <f t="shared" si="42"/>
        <v>388.65408333003614</v>
      </c>
      <c r="BE144" s="216">
        <f t="shared" si="42"/>
        <v>356.88122671020483</v>
      </c>
      <c r="BF144" s="216">
        <f t="shared" si="42"/>
        <v>374.0431272937787</v>
      </c>
      <c r="BG144" s="216">
        <f t="shared" si="42"/>
        <v>353.5050054597009</v>
      </c>
      <c r="BH144" s="216">
        <f t="shared" ref="BH144" si="43">BH14/10^3</f>
        <v>339.53211084368337</v>
      </c>
      <c r="BI144" s="709"/>
      <c r="BJ144" s="709"/>
      <c r="BK144" s="715"/>
    </row>
    <row r="145" spans="1:67">
      <c r="T145" s="178" t="s">
        <v>58</v>
      </c>
      <c r="Y145" s="170" t="s">
        <v>642</v>
      </c>
      <c r="Z145" s="216"/>
      <c r="AA145" s="216">
        <f t="shared" ref="AA145:BE145" si="44">AA77/10^3</f>
        <v>208.42846404010098</v>
      </c>
      <c r="AB145" s="216">
        <f t="shared" si="44"/>
        <v>220.42631789148814</v>
      </c>
      <c r="AC145" s="216">
        <f t="shared" si="44"/>
        <v>227.05327518602545</v>
      </c>
      <c r="AD145" s="216">
        <f t="shared" si="44"/>
        <v>230.460238716855</v>
      </c>
      <c r="AE145" s="216">
        <f t="shared" si="44"/>
        <v>240.15404103971412</v>
      </c>
      <c r="AF145" s="216">
        <f t="shared" si="44"/>
        <v>249.21932303934324</v>
      </c>
      <c r="AG145" s="216">
        <f t="shared" si="44"/>
        <v>255.82924779154601</v>
      </c>
      <c r="AH145" s="216">
        <f t="shared" si="44"/>
        <v>257.308179240713</v>
      </c>
      <c r="AI145" s="216">
        <f t="shared" si="44"/>
        <v>255.05104911078797</v>
      </c>
      <c r="AJ145" s="216">
        <f t="shared" si="44"/>
        <v>259.40580203285964</v>
      </c>
      <c r="AK145" s="216">
        <f t="shared" si="44"/>
        <v>258.75569324814268</v>
      </c>
      <c r="AL145" s="216">
        <f t="shared" si="44"/>
        <v>262.83400705027458</v>
      </c>
      <c r="AM145" s="216">
        <f t="shared" si="44"/>
        <v>259.60933501764367</v>
      </c>
      <c r="AN145" s="216">
        <f t="shared" si="44"/>
        <v>255.967357194447</v>
      </c>
      <c r="AO145" s="216">
        <f t="shared" si="44"/>
        <v>249.83484828803114</v>
      </c>
      <c r="AP145" s="216">
        <f t="shared" si="44"/>
        <v>244.44928058600971</v>
      </c>
      <c r="AQ145" s="216">
        <f t="shared" si="44"/>
        <v>241.47322165394289</v>
      </c>
      <c r="AR145" s="216">
        <f t="shared" si="44"/>
        <v>239.40053714521326</v>
      </c>
      <c r="AS145" s="216">
        <f t="shared" si="44"/>
        <v>231.65532116752013</v>
      </c>
      <c r="AT145" s="216">
        <f t="shared" si="44"/>
        <v>228.01290444340725</v>
      </c>
      <c r="AU145" s="216">
        <f t="shared" si="44"/>
        <v>228.7779419147908</v>
      </c>
      <c r="AV145" s="216">
        <f t="shared" si="44"/>
        <v>225.17685816416213</v>
      </c>
      <c r="AW145" s="216">
        <f t="shared" si="44"/>
        <v>226.97095390268353</v>
      </c>
      <c r="AX145" s="216">
        <f t="shared" si="44"/>
        <v>224.24371261025243</v>
      </c>
      <c r="AY145" s="216">
        <f t="shared" si="44"/>
        <v>218.89058883632086</v>
      </c>
      <c r="AZ145" s="216">
        <f t="shared" si="44"/>
        <v>217.41888715780632</v>
      </c>
      <c r="BA145" s="216">
        <f t="shared" si="44"/>
        <v>215.38713057140191</v>
      </c>
      <c r="BB145" s="216">
        <f t="shared" si="44"/>
        <v>213.29616945629195</v>
      </c>
      <c r="BC145" s="216">
        <f t="shared" si="44"/>
        <v>210.20785629868851</v>
      </c>
      <c r="BD145" s="216">
        <f t="shared" si="44"/>
        <v>205.88119349277551</v>
      </c>
      <c r="BE145" s="216">
        <f t="shared" si="44"/>
        <v>183.35833916023628</v>
      </c>
      <c r="BF145" s="216">
        <f t="shared" ref="BF145:BG145" si="45">BF77/10^3</f>
        <v>184.75373188113386</v>
      </c>
      <c r="BG145" s="216">
        <f t="shared" si="45"/>
        <v>191.50189953309356</v>
      </c>
      <c r="BH145" s="216">
        <f t="shared" ref="BH145" si="46">BH77/10^3</f>
        <v>190.13602883670171</v>
      </c>
      <c r="BI145" s="709"/>
      <c r="BJ145" s="709"/>
      <c r="BK145" s="214"/>
      <c r="BL145" s="41"/>
      <c r="BM145" s="41"/>
      <c r="BN145" s="41"/>
      <c r="BO145" s="41"/>
    </row>
    <row r="146" spans="1:67">
      <c r="T146" s="178" t="s">
        <v>534</v>
      </c>
      <c r="Y146" s="1963" t="s">
        <v>646</v>
      </c>
      <c r="Z146" s="216"/>
      <c r="AA146" s="216">
        <f t="shared" ref="AA146:BG146" si="47">AA56/10^3</f>
        <v>131.2822988887593</v>
      </c>
      <c r="AB146" s="216">
        <f t="shared" si="47"/>
        <v>135.21955340734002</v>
      </c>
      <c r="AC146" s="216">
        <f t="shared" si="47"/>
        <v>139.88808116502798</v>
      </c>
      <c r="AD146" s="216">
        <f t="shared" si="47"/>
        <v>144.00759843525435</v>
      </c>
      <c r="AE146" s="216">
        <f t="shared" si="47"/>
        <v>158.72686286408594</v>
      </c>
      <c r="AF146" s="216">
        <f t="shared" si="47"/>
        <v>163.74663195780414</v>
      </c>
      <c r="AG146" s="216">
        <f t="shared" si="47"/>
        <v>161.68644305927688</v>
      </c>
      <c r="AH146" s="216">
        <f t="shared" si="47"/>
        <v>166.21773955071581</v>
      </c>
      <c r="AI146" s="216">
        <f t="shared" si="47"/>
        <v>173.65731222188305</v>
      </c>
      <c r="AJ146" s="216">
        <f t="shared" si="47"/>
        <v>183.97339345004815</v>
      </c>
      <c r="AK146" s="216">
        <f t="shared" si="47"/>
        <v>190.41338206237867</v>
      </c>
      <c r="AL146" s="216">
        <f t="shared" si="47"/>
        <v>190.36627899138563</v>
      </c>
      <c r="AM146" s="216">
        <f t="shared" si="47"/>
        <v>200.62341587357068</v>
      </c>
      <c r="AN146" s="216">
        <f t="shared" si="47"/>
        <v>207.47075716642883</v>
      </c>
      <c r="AO146" s="216">
        <f t="shared" si="47"/>
        <v>213.55702370602285</v>
      </c>
      <c r="AP146" s="216">
        <f t="shared" si="47"/>
        <v>221.80027420077036</v>
      </c>
      <c r="AQ146" s="216">
        <f t="shared" si="47"/>
        <v>218.34935806613467</v>
      </c>
      <c r="AR146" s="216">
        <f t="shared" si="47"/>
        <v>227.39217007018428</v>
      </c>
      <c r="AS146" s="216">
        <f t="shared" si="47"/>
        <v>220.86240268039637</v>
      </c>
      <c r="AT146" s="216">
        <f t="shared" si="47"/>
        <v>196.27492547848445</v>
      </c>
      <c r="AU146" s="216">
        <f t="shared" si="47"/>
        <v>200.10973107978225</v>
      </c>
      <c r="AV146" s="216">
        <f t="shared" si="47"/>
        <v>224.84172068835989</v>
      </c>
      <c r="AW146" s="216">
        <f t="shared" si="47"/>
        <v>228.59737375374044</v>
      </c>
      <c r="AX146" s="216">
        <f t="shared" si="47"/>
        <v>234.78422261849727</v>
      </c>
      <c r="AY146" s="216">
        <f t="shared" si="47"/>
        <v>225.14840130981315</v>
      </c>
      <c r="AZ146" s="216">
        <f t="shared" si="47"/>
        <v>216.80765284713664</v>
      </c>
      <c r="BA146" s="216">
        <f t="shared" si="47"/>
        <v>211.66257179682643</v>
      </c>
      <c r="BB146" s="216">
        <f t="shared" si="47"/>
        <v>206.83017158618821</v>
      </c>
      <c r="BC146" s="216">
        <f t="shared" si="47"/>
        <v>199.70077863752854</v>
      </c>
      <c r="BD146" s="216">
        <f t="shared" si="47"/>
        <v>190.27081654063602</v>
      </c>
      <c r="BE146" s="216">
        <f t="shared" si="47"/>
        <v>180.21162114857151</v>
      </c>
      <c r="BF146" s="216">
        <f t="shared" si="47"/>
        <v>185.69771692825867</v>
      </c>
      <c r="BG146" s="216">
        <f t="shared" si="47"/>
        <v>176.06307556936733</v>
      </c>
      <c r="BH146" s="216">
        <f t="shared" ref="BH146" si="48">BH56/10^3</f>
        <v>165.14491480606517</v>
      </c>
      <c r="BI146" s="216"/>
      <c r="BJ146" s="216"/>
      <c r="BK146" s="715"/>
    </row>
    <row r="147" spans="1:67">
      <c r="T147" s="178" t="s">
        <v>60</v>
      </c>
      <c r="Y147" s="170" t="s">
        <v>193</v>
      </c>
      <c r="Z147" s="216"/>
      <c r="AA147" s="216">
        <f t="shared" ref="AA147:BC147" si="49">AA101/10^3</f>
        <v>126.15174258341115</v>
      </c>
      <c r="AB147" s="216">
        <f t="shared" si="49"/>
        <v>128.43758067007565</v>
      </c>
      <c r="AC147" s="216">
        <f t="shared" si="49"/>
        <v>134.62234525946579</v>
      </c>
      <c r="AD147" s="216">
        <f t="shared" si="49"/>
        <v>134.72098131344993</v>
      </c>
      <c r="AE147" s="216">
        <f t="shared" si="49"/>
        <v>142.93161918904286</v>
      </c>
      <c r="AF147" s="216">
        <f t="shared" si="49"/>
        <v>145.16305713198636</v>
      </c>
      <c r="AG147" s="216">
        <f t="shared" si="49"/>
        <v>147.63881783694819</v>
      </c>
      <c r="AH147" s="216">
        <f t="shared" si="49"/>
        <v>143.15321353527384</v>
      </c>
      <c r="AI147" s="216">
        <f t="shared" si="49"/>
        <v>141.49884091493772</v>
      </c>
      <c r="AJ147" s="216">
        <f t="shared" si="49"/>
        <v>148.71279378196104</v>
      </c>
      <c r="AK147" s="216">
        <f t="shared" si="49"/>
        <v>151.95020357509185</v>
      </c>
      <c r="AL147" s="216">
        <f t="shared" si="49"/>
        <v>149.59106763290993</v>
      </c>
      <c r="AM147" s="216">
        <f t="shared" si="49"/>
        <v>159.29257982085289</v>
      </c>
      <c r="AN147" s="216">
        <f t="shared" si="49"/>
        <v>160.9725288880885</v>
      </c>
      <c r="AO147" s="216">
        <f t="shared" si="49"/>
        <v>161.43372140437035</v>
      </c>
      <c r="AP147" s="216">
        <f t="shared" si="49"/>
        <v>165.37549375977321</v>
      </c>
      <c r="AQ147" s="216">
        <f t="shared" si="49"/>
        <v>157.15083002045515</v>
      </c>
      <c r="AR147" s="216">
        <f t="shared" si="49"/>
        <v>168.9279752272987</v>
      </c>
      <c r="AS147" s="216">
        <f t="shared" si="49"/>
        <v>163.73330722966605</v>
      </c>
      <c r="AT147" s="216">
        <f t="shared" si="49"/>
        <v>159.55207530710376</v>
      </c>
      <c r="AU147" s="216">
        <f t="shared" si="49"/>
        <v>176.01786823834703</v>
      </c>
      <c r="AV147" s="216">
        <f t="shared" si="49"/>
        <v>188.3602157529038</v>
      </c>
      <c r="AW147" s="216">
        <f t="shared" si="49"/>
        <v>208.06864797341703</v>
      </c>
      <c r="AX147" s="216">
        <f t="shared" si="49"/>
        <v>209.48762104411571</v>
      </c>
      <c r="AY147" s="216">
        <f t="shared" si="49"/>
        <v>197.76528782887834</v>
      </c>
      <c r="AZ147" s="216">
        <f t="shared" si="49"/>
        <v>186.54733976299951</v>
      </c>
      <c r="BA147" s="216">
        <f t="shared" si="49"/>
        <v>180.68267669439405</v>
      </c>
      <c r="BB147" s="216">
        <f t="shared" si="49"/>
        <v>184.70836035094294</v>
      </c>
      <c r="BC147" s="216">
        <f t="shared" si="49"/>
        <v>160.25966071645135</v>
      </c>
      <c r="BD147" s="216">
        <f>BD101/10^3</f>
        <v>157.2950632307346</v>
      </c>
      <c r="BE147" s="216">
        <f>BE101/10^3</f>
        <v>167.91586323993172</v>
      </c>
      <c r="BF147" s="216">
        <f>BF101/10^3</f>
        <v>160.39799532223324</v>
      </c>
      <c r="BG147" s="216">
        <f>BG101/10^3</f>
        <v>158.10541774003886</v>
      </c>
      <c r="BH147" s="216">
        <f>BH101/10^3</f>
        <v>147.29912823035704</v>
      </c>
      <c r="BI147" s="709"/>
      <c r="BJ147" s="709"/>
      <c r="BK147" s="715"/>
    </row>
    <row r="148" spans="1:67">
      <c r="T148" s="178" t="s">
        <v>508</v>
      </c>
      <c r="Y148" s="170" t="s">
        <v>346</v>
      </c>
      <c r="Z148" s="708"/>
      <c r="AA148" s="708">
        <f t="shared" ref="AA148:BC148" si="50">AA114/10^3</f>
        <v>65.178266643491881</v>
      </c>
      <c r="AB148" s="708">
        <f t="shared" si="50"/>
        <v>66.488177132629957</v>
      </c>
      <c r="AC148" s="708">
        <f t="shared" si="50"/>
        <v>66.472204804766221</v>
      </c>
      <c r="AD148" s="708">
        <f t="shared" si="50"/>
        <v>65.184712067559786</v>
      </c>
      <c r="AE148" s="708">
        <f t="shared" si="50"/>
        <v>66.886258860143499</v>
      </c>
      <c r="AF148" s="708">
        <f t="shared" si="50"/>
        <v>67.190416887058916</v>
      </c>
      <c r="AG148" s="708">
        <f t="shared" si="50"/>
        <v>67.781290785393608</v>
      </c>
      <c r="AH148" s="708">
        <f t="shared" si="50"/>
        <v>65.268885992276779</v>
      </c>
      <c r="AI148" s="708">
        <f t="shared" si="50"/>
        <v>59.219173366100257</v>
      </c>
      <c r="AJ148" s="708">
        <f t="shared" si="50"/>
        <v>59.591494269262867</v>
      </c>
      <c r="AK148" s="708">
        <f t="shared" si="50"/>
        <v>60.117859808705866</v>
      </c>
      <c r="AL148" s="708">
        <f t="shared" si="50"/>
        <v>58.86369971922408</v>
      </c>
      <c r="AM148" s="708">
        <f t="shared" si="50"/>
        <v>56.540326104107685</v>
      </c>
      <c r="AN148" s="708">
        <f t="shared" si="50"/>
        <v>55.944100075474296</v>
      </c>
      <c r="AO148" s="708">
        <f t="shared" si="50"/>
        <v>55.935234905087128</v>
      </c>
      <c r="AP148" s="708">
        <f t="shared" si="50"/>
        <v>57.043434739404169</v>
      </c>
      <c r="AQ148" s="708">
        <f t="shared" si="50"/>
        <v>57.304989143110809</v>
      </c>
      <c r="AR148" s="708">
        <f t="shared" si="50"/>
        <v>56.493228253818494</v>
      </c>
      <c r="AS148" s="708">
        <f t="shared" si="50"/>
        <v>52.138721078612761</v>
      </c>
      <c r="AT148" s="708">
        <f t="shared" si="50"/>
        <v>46.705320648911432</v>
      </c>
      <c r="AU148" s="708">
        <f t="shared" si="50"/>
        <v>47.822938314162819</v>
      </c>
      <c r="AV148" s="708">
        <f t="shared" si="50"/>
        <v>47.537799188604801</v>
      </c>
      <c r="AW148" s="708">
        <f t="shared" si="50"/>
        <v>47.720289924411702</v>
      </c>
      <c r="AX148" s="708">
        <f t="shared" si="50"/>
        <v>49.442971144940927</v>
      </c>
      <c r="AY148" s="708">
        <f t="shared" si="50"/>
        <v>48.905778333295331</v>
      </c>
      <c r="AZ148" s="708">
        <f t="shared" si="50"/>
        <v>47.571842262526566</v>
      </c>
      <c r="BA148" s="708">
        <f t="shared" si="50"/>
        <v>47.179720271577288</v>
      </c>
      <c r="BB148" s="708">
        <f t="shared" si="50"/>
        <v>47.939341747216965</v>
      </c>
      <c r="BC148" s="708">
        <f t="shared" si="50"/>
        <v>47.216473347228565</v>
      </c>
      <c r="BD148" s="708">
        <f>BD114/10^3</f>
        <v>45.559922045201937</v>
      </c>
      <c r="BE148" s="708">
        <f>BE114/10^3</f>
        <v>42.602829086688622</v>
      </c>
      <c r="BF148" s="708">
        <f>BF114/10^3</f>
        <v>44.061866888786696</v>
      </c>
      <c r="BG148" s="708">
        <f>BG114/10^3</f>
        <v>41.1155121519934</v>
      </c>
      <c r="BH148" s="708">
        <f>BH114/10^3</f>
        <v>38.579477680706447</v>
      </c>
      <c r="BI148" s="709"/>
      <c r="BJ148" s="709"/>
      <c r="BK148" s="715"/>
    </row>
    <row r="149" spans="1:67">
      <c r="T149" s="178" t="s">
        <v>61</v>
      </c>
      <c r="Y149" s="170" t="s">
        <v>194</v>
      </c>
      <c r="Z149" s="708"/>
      <c r="AA149" s="708">
        <f t="shared" ref="AA149:BC149" si="51">AA126/10^3</f>
        <v>21.235031823192738</v>
      </c>
      <c r="AB149" s="708">
        <f t="shared" si="51"/>
        <v>21.407175785801591</v>
      </c>
      <c r="AC149" s="708">
        <f t="shared" si="51"/>
        <v>22.358918995386691</v>
      </c>
      <c r="AD149" s="708">
        <f t="shared" si="51"/>
        <v>22.316670683170699</v>
      </c>
      <c r="AE149" s="708">
        <f t="shared" si="51"/>
        <v>24.747012382953383</v>
      </c>
      <c r="AF149" s="708">
        <f t="shared" si="51"/>
        <v>25.650107548530972</v>
      </c>
      <c r="AG149" s="708">
        <f t="shared" si="51"/>
        <v>26.404853766961754</v>
      </c>
      <c r="AH149" s="708">
        <f t="shared" si="51"/>
        <v>27.633632913709807</v>
      </c>
      <c r="AI149" s="708">
        <f t="shared" si="51"/>
        <v>28.003682984591244</v>
      </c>
      <c r="AJ149" s="708">
        <f t="shared" si="51"/>
        <v>28.057086295248038</v>
      </c>
      <c r="AK149" s="708">
        <f t="shared" si="51"/>
        <v>28.799821411801581</v>
      </c>
      <c r="AL149" s="708">
        <f t="shared" si="51"/>
        <v>28.769322338337659</v>
      </c>
      <c r="AM149" s="708">
        <f t="shared" si="51"/>
        <v>28.966502912689684</v>
      </c>
      <c r="AN149" s="708">
        <f t="shared" si="51"/>
        <v>29.743824007970911</v>
      </c>
      <c r="AO149" s="708">
        <f t="shared" si="51"/>
        <v>28.964537328613336</v>
      </c>
      <c r="AP149" s="708">
        <f t="shared" si="51"/>
        <v>28.067898575192444</v>
      </c>
      <c r="AQ149" s="708">
        <f t="shared" si="51"/>
        <v>26.682721334117915</v>
      </c>
      <c r="AR149" s="708">
        <f t="shared" si="51"/>
        <v>27.077291892558364</v>
      </c>
      <c r="AS149" s="708">
        <f t="shared" si="51"/>
        <v>28.811027941483687</v>
      </c>
      <c r="AT149" s="708">
        <f t="shared" si="51"/>
        <v>25.556519527050732</v>
      </c>
      <c r="AU149" s="708">
        <f t="shared" si="51"/>
        <v>25.66059155517916</v>
      </c>
      <c r="AV149" s="708">
        <f t="shared" si="51"/>
        <v>24.985520915146385</v>
      </c>
      <c r="AW149" s="708">
        <f t="shared" si="51"/>
        <v>26.376945974616479</v>
      </c>
      <c r="AX149" s="708">
        <f t="shared" si="51"/>
        <v>26.334115567929011</v>
      </c>
      <c r="AY149" s="708">
        <f t="shared" si="51"/>
        <v>25.506585912174554</v>
      </c>
      <c r="AZ149" s="708">
        <f t="shared" si="51"/>
        <v>26.055335397633041</v>
      </c>
      <c r="BA149" s="708">
        <f t="shared" si="51"/>
        <v>26.127803207903582</v>
      </c>
      <c r="BB149" s="708">
        <f t="shared" si="51"/>
        <v>26.555131230792622</v>
      </c>
      <c r="BC149" s="708">
        <f t="shared" si="51"/>
        <v>27.017202243704013</v>
      </c>
      <c r="BD149" s="708">
        <f>BD126/10^3</f>
        <v>27.589752463596064</v>
      </c>
      <c r="BE149" s="708">
        <f>BE126/10^3</f>
        <v>26.320971848841001</v>
      </c>
      <c r="BF149" s="708">
        <f>BF126/10^3</f>
        <v>27.097561307281783</v>
      </c>
      <c r="BG149" s="708">
        <f>BG126/10^3</f>
        <v>27.293267851427075</v>
      </c>
      <c r="BH149" s="708">
        <f>BH126/10^3</f>
        <v>26.375801503510569</v>
      </c>
      <c r="BI149" s="709"/>
      <c r="BJ149" s="709"/>
      <c r="BK149" s="715"/>
    </row>
    <row r="150" spans="1:67" ht="14.25" customHeight="1" thickBot="1">
      <c r="T150" s="228" t="s">
        <v>509</v>
      </c>
      <c r="Y150" s="781" t="s">
        <v>966</v>
      </c>
      <c r="Z150" s="717"/>
      <c r="AA150" s="718">
        <f t="shared" ref="AA150:BC150" si="52">AA130/10^3</f>
        <v>6.367941917340409</v>
      </c>
      <c r="AB150" s="718">
        <f t="shared" si="52"/>
        <v>6.1569749691624898</v>
      </c>
      <c r="AC150" s="718">
        <f t="shared" si="52"/>
        <v>5.8352143947683111</v>
      </c>
      <c r="AD150" s="718">
        <f t="shared" si="52"/>
        <v>5.6258991710678998</v>
      </c>
      <c r="AE150" s="718">
        <f t="shared" si="52"/>
        <v>5.4126847567825136</v>
      </c>
      <c r="AF150" s="718">
        <f t="shared" si="52"/>
        <v>5.5845234310673062</v>
      </c>
      <c r="AG150" s="718">
        <f t="shared" si="52"/>
        <v>5.6816854004049588</v>
      </c>
      <c r="AH150" s="718">
        <f t="shared" si="52"/>
        <v>5.5374664777946183</v>
      </c>
      <c r="AI150" s="718">
        <f t="shared" si="52"/>
        <v>5.1299732435562708</v>
      </c>
      <c r="AJ150" s="718">
        <f t="shared" si="52"/>
        <v>5.1644520654617381</v>
      </c>
      <c r="AK150" s="718">
        <f t="shared" si="52"/>
        <v>5.2271986551645124</v>
      </c>
      <c r="AL150" s="718">
        <f t="shared" si="52"/>
        <v>4.7446077295940281</v>
      </c>
      <c r="AM150" s="718">
        <f t="shared" si="52"/>
        <v>4.4831703708375397</v>
      </c>
      <c r="AN150" s="718">
        <f t="shared" si="52"/>
        <v>4.2810316776084356</v>
      </c>
      <c r="AO150" s="718">
        <f t="shared" si="52"/>
        <v>4.1254992534600188</v>
      </c>
      <c r="AP150" s="718">
        <f t="shared" si="52"/>
        <v>4.0306044521693369</v>
      </c>
      <c r="AQ150" s="718">
        <f t="shared" si="52"/>
        <v>3.9502174617980561</v>
      </c>
      <c r="AR150" s="718">
        <f t="shared" si="52"/>
        <v>3.9591691417246317</v>
      </c>
      <c r="AS150" s="718">
        <f t="shared" si="52"/>
        <v>3.5424731845556883</v>
      </c>
      <c r="AT150" s="718">
        <f t="shared" si="52"/>
        <v>3.2324302507888723</v>
      </c>
      <c r="AU150" s="718">
        <f t="shared" si="52"/>
        <v>3.103926536143661</v>
      </c>
      <c r="AV150" s="718">
        <f t="shared" si="52"/>
        <v>3.0066704531738879</v>
      </c>
      <c r="AW150" s="718">
        <f t="shared" si="52"/>
        <v>3.0361413426710029</v>
      </c>
      <c r="AX150" s="718">
        <f t="shared" si="52"/>
        <v>3.0147049488063287</v>
      </c>
      <c r="AY150" s="718">
        <f t="shared" si="52"/>
        <v>2.8970817193520024</v>
      </c>
      <c r="AZ150" s="718">
        <f t="shared" si="52"/>
        <v>2.7452748955704256</v>
      </c>
      <c r="BA150" s="718">
        <f t="shared" si="52"/>
        <v>2.665267176522117</v>
      </c>
      <c r="BB150" s="718">
        <f t="shared" si="52"/>
        <v>2.5518019250358064</v>
      </c>
      <c r="BC150" s="718">
        <f t="shared" si="52"/>
        <v>2.41870240174153</v>
      </c>
      <c r="BD150" s="718">
        <f>BD130/10^3</f>
        <v>2.3411826691388953</v>
      </c>
      <c r="BE150" s="718">
        <f>BE130/10^3</f>
        <v>2.260913225700671</v>
      </c>
      <c r="BF150" s="718">
        <f>BF130/10^3</f>
        <v>2.1735097763205973</v>
      </c>
      <c r="BG150" s="718">
        <f>BG130/10^3</f>
        <v>2.1004737200316379</v>
      </c>
      <c r="BH150" s="718">
        <f>BH130/10^3</f>
        <v>2.050991956968983</v>
      </c>
      <c r="BI150" s="719"/>
      <c r="BJ150" s="719"/>
      <c r="BK150" s="214"/>
    </row>
    <row r="151" spans="1:67" s="181" customFormat="1" ht="15.75" thickTop="1">
      <c r="Q151" s="22"/>
      <c r="R151" s="22"/>
      <c r="S151" s="22"/>
      <c r="T151" s="177" t="s">
        <v>23</v>
      </c>
      <c r="U151" s="1292"/>
      <c r="V151" s="28"/>
      <c r="W151" s="28"/>
      <c r="X151" s="28"/>
      <c r="Y151" s="169" t="s">
        <v>0</v>
      </c>
      <c r="Z151" s="720"/>
      <c r="AA151" s="721">
        <f>SUM(AA142:AA150)</f>
        <v>1160.343194821869</v>
      </c>
      <c r="AB151" s="721">
        <f>SUM(AB142:AB150)</f>
        <v>1171.8636413827428</v>
      </c>
      <c r="AC151" s="721">
        <f t="shared" ref="AC151:BA151" si="53">SUM(AC142:AC150)</f>
        <v>1180.4885015831451</v>
      </c>
      <c r="AD151" s="721">
        <f t="shared" si="53"/>
        <v>1174.1289693198723</v>
      </c>
      <c r="AE151" s="721">
        <f t="shared" si="53"/>
        <v>1227.9499273781626</v>
      </c>
      <c r="AF151" s="721">
        <f t="shared" si="53"/>
        <v>1240.5662765002962</v>
      </c>
      <c r="AG151" s="721">
        <f t="shared" si="53"/>
        <v>1253.417509323383</v>
      </c>
      <c r="AH151" s="721">
        <f t="shared" si="53"/>
        <v>1245.5367820106458</v>
      </c>
      <c r="AI151" s="721">
        <f t="shared" si="53"/>
        <v>1205.5106387775563</v>
      </c>
      <c r="AJ151" s="721">
        <f t="shared" si="53"/>
        <v>1242.291765560037</v>
      </c>
      <c r="AK151" s="721">
        <f t="shared" si="53"/>
        <v>1264.4451227101899</v>
      </c>
      <c r="AL151" s="721">
        <f t="shared" si="53"/>
        <v>1249.738785042807</v>
      </c>
      <c r="AM151" s="721">
        <f t="shared" si="53"/>
        <v>1278.9824791332082</v>
      </c>
      <c r="AN151" s="721">
        <f t="shared" si="53"/>
        <v>1287.2672056284705</v>
      </c>
      <c r="AO151" s="721">
        <f t="shared" si="53"/>
        <v>1282.4677192027416</v>
      </c>
      <c r="AP151" s="721">
        <f t="shared" si="53"/>
        <v>1289.6630829014246</v>
      </c>
      <c r="AQ151" s="721">
        <f t="shared" si="53"/>
        <v>1266.6135472475894</v>
      </c>
      <c r="AR151" s="721">
        <f t="shared" si="53"/>
        <v>1301.9955335543523</v>
      </c>
      <c r="AS151" s="721">
        <f t="shared" si="53"/>
        <v>1231.4104838675221</v>
      </c>
      <c r="AT151" s="721">
        <f t="shared" si="53"/>
        <v>1162.7663396288472</v>
      </c>
      <c r="AU151" s="721">
        <f t="shared" si="53"/>
        <v>1213.5318684110387</v>
      </c>
      <c r="AV151" s="721">
        <f t="shared" si="53"/>
        <v>1263.5346772459807</v>
      </c>
      <c r="AW151" s="721">
        <f t="shared" si="53"/>
        <v>1304.3959768565476</v>
      </c>
      <c r="AX151" s="721">
        <f t="shared" si="53"/>
        <v>1314.1646985442153</v>
      </c>
      <c r="AY151" s="721">
        <f t="shared" si="53"/>
        <v>1262.489903936736</v>
      </c>
      <c r="AZ151" s="721">
        <f t="shared" si="53"/>
        <v>1222.1769561466388</v>
      </c>
      <c r="BA151" s="721">
        <f t="shared" si="53"/>
        <v>1202.0898501399729</v>
      </c>
      <c r="BB151" s="721">
        <f t="shared" ref="BB151:BG151" si="54">SUM(BB142:BB150)</f>
        <v>1186.5131284066463</v>
      </c>
      <c r="BC151" s="721">
        <f t="shared" si="54"/>
        <v>1140.6222837657963</v>
      </c>
      <c r="BD151" s="721">
        <f t="shared" si="54"/>
        <v>1104.0783515767057</v>
      </c>
      <c r="BE151" s="721">
        <f t="shared" si="54"/>
        <v>1039.1580072782167</v>
      </c>
      <c r="BF151" s="721">
        <f t="shared" si="54"/>
        <v>1060.346155316219</v>
      </c>
      <c r="BG151" s="721">
        <f t="shared" si="54"/>
        <v>1031.4811222503035</v>
      </c>
      <c r="BH151" s="721">
        <f t="shared" ref="BH151" si="55">SUM(BH142:BH150)</f>
        <v>988.71666177480654</v>
      </c>
      <c r="BI151" s="721"/>
      <c r="BJ151" s="721"/>
      <c r="BK151" s="715"/>
    </row>
    <row r="152" spans="1:67" s="181" customFormat="1">
      <c r="Q152" s="22"/>
      <c r="R152" s="22"/>
      <c r="S152" s="22"/>
      <c r="T152" s="22"/>
      <c r="U152" s="1297"/>
      <c r="V152" s="28"/>
      <c r="W152" s="28"/>
      <c r="X152" s="28"/>
      <c r="Y152" s="28"/>
      <c r="Z152" s="104"/>
      <c r="AA152" s="104"/>
      <c r="AB152" s="104"/>
      <c r="AC152" s="104"/>
      <c r="AD152" s="104"/>
      <c r="AE152" s="104"/>
      <c r="AF152" s="104"/>
      <c r="AG152" s="104"/>
      <c r="AH152" s="104"/>
      <c r="AI152" s="104"/>
      <c r="AJ152" s="104"/>
      <c r="AK152" s="104"/>
      <c r="AL152" s="722"/>
      <c r="AM152" s="722"/>
      <c r="AN152" s="722"/>
      <c r="AO152" s="722"/>
      <c r="AP152" s="722"/>
      <c r="AQ152" s="109"/>
      <c r="AR152" s="109"/>
      <c r="AS152" s="109"/>
      <c r="AT152" s="109"/>
      <c r="AU152" s="109"/>
      <c r="AV152" s="109"/>
      <c r="AW152" s="109"/>
      <c r="AX152" s="109"/>
      <c r="AY152" s="109"/>
      <c r="AZ152" s="109"/>
      <c r="BA152" s="109"/>
      <c r="BB152" s="109"/>
      <c r="BC152" s="109"/>
      <c r="BD152" s="109"/>
      <c r="BE152" s="109"/>
      <c r="BF152" s="109"/>
      <c r="BG152" s="723"/>
      <c r="BH152" s="109"/>
      <c r="BI152" s="109"/>
      <c r="BJ152" s="109"/>
      <c r="BK152" s="28"/>
    </row>
    <row r="153" spans="1:67" ht="16.5">
      <c r="T153" s="186" t="s">
        <v>35</v>
      </c>
      <c r="Y153" s="28" t="s">
        <v>898</v>
      </c>
      <c r="BK153" s="188"/>
    </row>
    <row r="154" spans="1:67">
      <c r="T154" s="107"/>
      <c r="Y154" s="1964"/>
      <c r="Z154" s="160"/>
      <c r="AA154" s="108">
        <v>1990</v>
      </c>
      <c r="AB154" s="108">
        <f t="shared" ref="AB154:BB154" si="56">AA154+1</f>
        <v>1991</v>
      </c>
      <c r="AC154" s="108">
        <f t="shared" si="56"/>
        <v>1992</v>
      </c>
      <c r="AD154" s="108">
        <f t="shared" si="56"/>
        <v>1993</v>
      </c>
      <c r="AE154" s="108">
        <f t="shared" si="56"/>
        <v>1994</v>
      </c>
      <c r="AF154" s="108">
        <f t="shared" si="56"/>
        <v>1995</v>
      </c>
      <c r="AG154" s="108">
        <f t="shared" si="56"/>
        <v>1996</v>
      </c>
      <c r="AH154" s="108">
        <f t="shared" si="56"/>
        <v>1997</v>
      </c>
      <c r="AI154" s="108">
        <f t="shared" si="56"/>
        <v>1998</v>
      </c>
      <c r="AJ154" s="108">
        <f t="shared" si="56"/>
        <v>1999</v>
      </c>
      <c r="AK154" s="108">
        <f t="shared" si="56"/>
        <v>2000</v>
      </c>
      <c r="AL154" s="108">
        <f t="shared" si="56"/>
        <v>2001</v>
      </c>
      <c r="AM154" s="108">
        <f t="shared" si="56"/>
        <v>2002</v>
      </c>
      <c r="AN154" s="108">
        <f t="shared" si="56"/>
        <v>2003</v>
      </c>
      <c r="AO154" s="108">
        <f t="shared" si="56"/>
        <v>2004</v>
      </c>
      <c r="AP154" s="108">
        <f t="shared" si="56"/>
        <v>2005</v>
      </c>
      <c r="AQ154" s="108">
        <f t="shared" si="56"/>
        <v>2006</v>
      </c>
      <c r="AR154" s="108">
        <f t="shared" si="56"/>
        <v>2007</v>
      </c>
      <c r="AS154" s="108">
        <f t="shared" si="56"/>
        <v>2008</v>
      </c>
      <c r="AT154" s="108">
        <f t="shared" si="56"/>
        <v>2009</v>
      </c>
      <c r="AU154" s="108">
        <f t="shared" si="56"/>
        <v>2010</v>
      </c>
      <c r="AV154" s="108">
        <f t="shared" si="56"/>
        <v>2011</v>
      </c>
      <c r="AW154" s="108">
        <f t="shared" si="56"/>
        <v>2012</v>
      </c>
      <c r="AX154" s="108">
        <f t="shared" si="56"/>
        <v>2013</v>
      </c>
      <c r="AY154" s="108">
        <f t="shared" si="56"/>
        <v>2014</v>
      </c>
      <c r="AZ154" s="108">
        <f t="shared" si="56"/>
        <v>2015</v>
      </c>
      <c r="BA154" s="108">
        <f t="shared" si="56"/>
        <v>2016</v>
      </c>
      <c r="BB154" s="108">
        <f t="shared" si="56"/>
        <v>2017</v>
      </c>
      <c r="BC154" s="108">
        <f t="shared" ref="BC154:BH154" si="57">BB154+1</f>
        <v>2018</v>
      </c>
      <c r="BD154" s="108">
        <f t="shared" si="57"/>
        <v>2019</v>
      </c>
      <c r="BE154" s="108">
        <f t="shared" si="57"/>
        <v>2020</v>
      </c>
      <c r="BF154" s="108">
        <f t="shared" si="57"/>
        <v>2021</v>
      </c>
      <c r="BG154" s="108">
        <f t="shared" si="57"/>
        <v>2022</v>
      </c>
      <c r="BH154" s="108">
        <f t="shared" si="57"/>
        <v>2023</v>
      </c>
      <c r="BI154" s="108" t="s">
        <v>18</v>
      </c>
      <c r="BJ154" s="108" t="s">
        <v>2</v>
      </c>
      <c r="BK154" s="715"/>
    </row>
    <row r="155" spans="1:67">
      <c r="T155" s="724" t="s">
        <v>439</v>
      </c>
      <c r="Y155" s="1997" t="s">
        <v>846</v>
      </c>
      <c r="Z155" s="708"/>
      <c r="AA155" s="725" t="s">
        <v>30</v>
      </c>
      <c r="AB155" s="726" t="s">
        <v>161</v>
      </c>
      <c r="AC155" s="726" t="s">
        <v>161</v>
      </c>
      <c r="AD155" s="726" t="s">
        <v>160</v>
      </c>
      <c r="AE155" s="726" t="s">
        <v>160</v>
      </c>
      <c r="AF155" s="726" t="s">
        <v>161</v>
      </c>
      <c r="AG155" s="726" t="s">
        <v>161</v>
      </c>
      <c r="AH155" s="726" t="s">
        <v>160</v>
      </c>
      <c r="AI155" s="726" t="s">
        <v>160</v>
      </c>
      <c r="AJ155" s="726" t="s">
        <v>161</v>
      </c>
      <c r="AK155" s="726" t="s">
        <v>161</v>
      </c>
      <c r="AL155" s="726" t="s">
        <v>160</v>
      </c>
      <c r="AM155" s="726" t="s">
        <v>160</v>
      </c>
      <c r="AN155" s="726" t="s">
        <v>161</v>
      </c>
      <c r="AO155" s="726" t="s">
        <v>161</v>
      </c>
      <c r="AP155" s="726" t="s">
        <v>160</v>
      </c>
      <c r="AQ155" s="726" t="s">
        <v>160</v>
      </c>
      <c r="AR155" s="726" t="s">
        <v>161</v>
      </c>
      <c r="AS155" s="726" t="s">
        <v>161</v>
      </c>
      <c r="AT155" s="726" t="s">
        <v>160</v>
      </c>
      <c r="AU155" s="726" t="s">
        <v>160</v>
      </c>
      <c r="AV155" s="726" t="s">
        <v>161</v>
      </c>
      <c r="AW155" s="726" t="s">
        <v>161</v>
      </c>
      <c r="AX155" s="726" t="s">
        <v>160</v>
      </c>
      <c r="AY155" s="726" t="s">
        <v>160</v>
      </c>
      <c r="AZ155" s="726" t="s">
        <v>161</v>
      </c>
      <c r="BA155" s="726" t="s">
        <v>161</v>
      </c>
      <c r="BB155" s="726" t="s">
        <v>160</v>
      </c>
      <c r="BC155" s="726" t="s">
        <v>160</v>
      </c>
      <c r="BD155" s="726" t="s">
        <v>30</v>
      </c>
      <c r="BE155" s="726" t="s">
        <v>30</v>
      </c>
      <c r="BF155" s="726" t="s">
        <v>30</v>
      </c>
      <c r="BG155" s="726" t="s">
        <v>30</v>
      </c>
      <c r="BH155" s="726" t="s">
        <v>30</v>
      </c>
      <c r="BI155" s="709"/>
      <c r="BJ155" s="709"/>
      <c r="BK155" s="715"/>
    </row>
    <row r="156" spans="1:67" s="109" customFormat="1" ht="30">
      <c r="A156" s="28"/>
      <c r="B156" s="22"/>
      <c r="C156" s="22"/>
      <c r="D156" s="22"/>
      <c r="E156" s="22"/>
      <c r="F156" s="22"/>
      <c r="G156" s="22"/>
      <c r="H156" s="22"/>
      <c r="I156" s="22"/>
      <c r="J156" s="22"/>
      <c r="K156" s="22"/>
      <c r="L156" s="22"/>
      <c r="M156" s="22"/>
      <c r="N156" s="22"/>
      <c r="O156" s="22"/>
      <c r="P156" s="22"/>
      <c r="Q156" s="22"/>
      <c r="R156" s="22"/>
      <c r="S156" s="22"/>
      <c r="T156" s="713" t="s">
        <v>533</v>
      </c>
      <c r="U156" s="1292"/>
      <c r="V156" s="28"/>
      <c r="W156" s="28"/>
      <c r="X156" s="28"/>
      <c r="Y156" s="1963" t="s">
        <v>647</v>
      </c>
      <c r="Z156" s="727"/>
      <c r="AA156" s="111"/>
      <c r="AB156" s="196">
        <f t="shared" ref="AB156:BH156" si="58">AB143/AA143-1</f>
        <v>-8.4964478294153878E-3</v>
      </c>
      <c r="AC156" s="196">
        <f t="shared" si="58"/>
        <v>-1.132835740072291E-2</v>
      </c>
      <c r="AD156" s="196">
        <f t="shared" si="58"/>
        <v>1.1183322363077508E-3</v>
      </c>
      <c r="AE156" s="196">
        <f t="shared" si="58"/>
        <v>1.445020229745575E-3</v>
      </c>
      <c r="AF156" s="196">
        <f t="shared" si="58"/>
        <v>-1.4317894198476844E-2</v>
      </c>
      <c r="AG156" s="196">
        <f t="shared" si="58"/>
        <v>3.1233859716648382E-3</v>
      </c>
      <c r="AH156" s="196">
        <f t="shared" si="58"/>
        <v>2.5273997804049708E-2</v>
      </c>
      <c r="AI156" s="196">
        <f t="shared" si="58"/>
        <v>-4.4713098304165033E-2</v>
      </c>
      <c r="AJ156" s="196">
        <f t="shared" si="58"/>
        <v>3.9795237643539982E-2</v>
      </c>
      <c r="AK156" s="196">
        <f t="shared" si="58"/>
        <v>3.8012126220410281E-4</v>
      </c>
      <c r="AL156" s="196">
        <f t="shared" si="58"/>
        <v>-2.3600551134349668E-2</v>
      </c>
      <c r="AM156" s="196">
        <f t="shared" si="58"/>
        <v>2.7094307550731056E-2</v>
      </c>
      <c r="AN156" s="196">
        <f t="shared" si="58"/>
        <v>1.3717457505352026E-2</v>
      </c>
      <c r="AO156" s="196">
        <f t="shared" si="58"/>
        <v>1.2372699068179394E-3</v>
      </c>
      <c r="AP156" s="196">
        <f t="shared" si="58"/>
        <v>5.6410576185295325E-2</v>
      </c>
      <c r="AQ156" s="196">
        <f t="shared" si="58"/>
        <v>-1.7190163961928739E-2</v>
      </c>
      <c r="AR156" s="196">
        <f t="shared" si="58"/>
        <v>4.9379259569296563E-2</v>
      </c>
      <c r="AS156" s="196">
        <f t="shared" si="58"/>
        <v>-2.0185026298614184E-2</v>
      </c>
      <c r="AT156" s="196">
        <f t="shared" si="58"/>
        <v>-2.6957852832401596E-2</v>
      </c>
      <c r="AU156" s="196">
        <f t="shared" si="58"/>
        <v>3.3525966803735541E-2</v>
      </c>
      <c r="AV156" s="196">
        <f t="shared" si="58"/>
        <v>1.0204842121057656E-2</v>
      </c>
      <c r="AW156" s="196">
        <f t="shared" si="58"/>
        <v>1.8158818645272135E-2</v>
      </c>
      <c r="AX156" s="196">
        <f t="shared" si="58"/>
        <v>-8.1430239830451168E-3</v>
      </c>
      <c r="AY156" s="196">
        <f t="shared" si="58"/>
        <v>-6.1604585817518931E-2</v>
      </c>
      <c r="AZ156" s="196">
        <f t="shared" si="58"/>
        <v>-2.7653423042957148E-2</v>
      </c>
      <c r="BA156" s="196">
        <f t="shared" si="58"/>
        <v>4.7181181618385581E-2</v>
      </c>
      <c r="BB156" s="196">
        <f t="shared" si="58"/>
        <v>-5.5116750072228937E-2</v>
      </c>
      <c r="BC156" s="196">
        <f t="shared" si="58"/>
        <v>-2.1125007578195798E-2</v>
      </c>
      <c r="BD156" s="196">
        <f t="shared" si="58"/>
        <v>-4.6785427616669706E-2</v>
      </c>
      <c r="BE156" s="196">
        <f t="shared" si="58"/>
        <v>-8.3109334566495163E-2</v>
      </c>
      <c r="BF156" s="196">
        <f t="shared" si="58"/>
        <v>6.2011409441327103E-2</v>
      </c>
      <c r="BG156" s="196">
        <f t="shared" si="58"/>
        <v>-3.3268833729365399E-2</v>
      </c>
      <c r="BH156" s="196">
        <f t="shared" si="58"/>
        <v>-3.7762428927639591E-2</v>
      </c>
      <c r="BI156" s="709"/>
      <c r="BJ156" s="709"/>
      <c r="BK156" s="715"/>
    </row>
    <row r="157" spans="1:67" s="109" customFormat="1">
      <c r="A157" s="28"/>
      <c r="B157" s="22"/>
      <c r="C157" s="22"/>
      <c r="D157" s="22"/>
      <c r="E157" s="22"/>
      <c r="F157" s="22"/>
      <c r="G157" s="22"/>
      <c r="H157" s="22"/>
      <c r="I157" s="22"/>
      <c r="J157" s="22"/>
      <c r="K157" s="22"/>
      <c r="L157" s="22"/>
      <c r="M157" s="22"/>
      <c r="N157" s="22"/>
      <c r="O157" s="22"/>
      <c r="P157" s="22"/>
      <c r="Q157" s="22"/>
      <c r="R157" s="22"/>
      <c r="S157" s="22"/>
      <c r="T157" s="178" t="s">
        <v>57</v>
      </c>
      <c r="U157" s="1292"/>
      <c r="V157" s="28"/>
      <c r="W157" s="28"/>
      <c r="X157" s="28"/>
      <c r="Y157" s="170" t="s">
        <v>645</v>
      </c>
      <c r="Z157" s="727"/>
      <c r="AA157" s="111"/>
      <c r="AB157" s="196">
        <f t="shared" ref="AB157:BH157" si="59">AB144/AA144-1</f>
        <v>-1.348261466988665E-2</v>
      </c>
      <c r="AC157" s="196">
        <f t="shared" si="59"/>
        <v>-1.6289418822324375E-2</v>
      </c>
      <c r="AD157" s="196">
        <f t="shared" si="59"/>
        <v>-2.5813867722050077E-2</v>
      </c>
      <c r="AE157" s="196">
        <f t="shared" si="59"/>
        <v>3.6737176596753685E-2</v>
      </c>
      <c r="AF157" s="196">
        <f t="shared" si="59"/>
        <v>-7.1891373599104469E-3</v>
      </c>
      <c r="AG157" s="196">
        <f t="shared" si="59"/>
        <v>8.3422804586523736E-3</v>
      </c>
      <c r="AH157" s="196">
        <f t="shared" si="59"/>
        <v>-2.0408641414889517E-2</v>
      </c>
      <c r="AI157" s="196">
        <f t="shared" si="59"/>
        <v>-6.2288634343076188E-2</v>
      </c>
      <c r="AJ157" s="196">
        <f t="shared" si="59"/>
        <v>2.3976932000111306E-2</v>
      </c>
      <c r="AK157" s="196">
        <f t="shared" si="59"/>
        <v>2.7219048918537547E-2</v>
      </c>
      <c r="AL157" s="196">
        <f t="shared" si="59"/>
        <v>-2.532657963969398E-2</v>
      </c>
      <c r="AM157" s="196">
        <f t="shared" si="59"/>
        <v>1.8181404054321337E-2</v>
      </c>
      <c r="AN157" s="196">
        <f t="shared" si="59"/>
        <v>4.0615356766464661E-3</v>
      </c>
      <c r="AO157" s="196">
        <f t="shared" si="59"/>
        <v>-9.7014639020214233E-3</v>
      </c>
      <c r="AP157" s="196">
        <f t="shared" si="59"/>
        <v>-5.6303118238466565E-3</v>
      </c>
      <c r="AQ157" s="196">
        <f t="shared" si="59"/>
        <v>-1.3442708318489593E-2</v>
      </c>
      <c r="AR157" s="196">
        <f t="shared" si="59"/>
        <v>2.4043599239463642E-2</v>
      </c>
      <c r="AS157" s="196">
        <f t="shared" si="59"/>
        <v>-9.2956166429157494E-2</v>
      </c>
      <c r="AT157" s="196">
        <f t="shared" si="59"/>
        <v>-6.0511843273466925E-2</v>
      </c>
      <c r="AU157" s="196">
        <f t="shared" si="59"/>
        <v>6.8367385782536871E-2</v>
      </c>
      <c r="AV157" s="196">
        <f t="shared" si="59"/>
        <v>3.6371757720419007E-2</v>
      </c>
      <c r="AW157" s="196">
        <f t="shared" si="59"/>
        <v>2.4649183682990961E-2</v>
      </c>
      <c r="AX157" s="196">
        <f t="shared" si="59"/>
        <v>9.5109691175530031E-3</v>
      </c>
      <c r="AY157" s="196">
        <f t="shared" si="59"/>
        <v>-3.8047839085379453E-2</v>
      </c>
      <c r="AZ157" s="196">
        <f t="shared" si="59"/>
        <v>-3.3306476051701006E-2</v>
      </c>
      <c r="BA157" s="196">
        <f t="shared" si="59"/>
        <v>-2.4570500489214053E-2</v>
      </c>
      <c r="BB157" s="196">
        <f t="shared" si="59"/>
        <v>-1.8736870707442788E-2</v>
      </c>
      <c r="BC157" s="196">
        <f t="shared" si="59"/>
        <v>-2.0816457863821913E-2</v>
      </c>
      <c r="BD157" s="196">
        <f t="shared" si="59"/>
        <v>-3.743870854837239E-2</v>
      </c>
      <c r="BE157" s="196">
        <f t="shared" si="59"/>
        <v>-8.1750991389560546E-2</v>
      </c>
      <c r="BF157" s="196">
        <f t="shared" si="59"/>
        <v>4.8088549632535615E-2</v>
      </c>
      <c r="BG157" s="196">
        <f t="shared" si="59"/>
        <v>-5.490843257212652E-2</v>
      </c>
      <c r="BH157" s="196">
        <f t="shared" si="59"/>
        <v>-3.9526723526437935E-2</v>
      </c>
      <c r="BI157" s="709"/>
      <c r="BJ157" s="709"/>
      <c r="BK157" s="715"/>
    </row>
    <row r="158" spans="1:67" s="109" customFormat="1">
      <c r="A158" s="28"/>
      <c r="B158" s="22"/>
      <c r="C158" s="22"/>
      <c r="D158" s="22"/>
      <c r="E158" s="22"/>
      <c r="F158" s="22"/>
      <c r="G158" s="22"/>
      <c r="H158" s="22"/>
      <c r="I158" s="22"/>
      <c r="J158" s="22"/>
      <c r="K158" s="22"/>
      <c r="L158" s="22"/>
      <c r="M158" s="22"/>
      <c r="N158" s="22"/>
      <c r="O158" s="22"/>
      <c r="P158" s="22"/>
      <c r="Q158" s="22"/>
      <c r="R158" s="22"/>
      <c r="S158" s="22"/>
      <c r="T158" s="178" t="s">
        <v>58</v>
      </c>
      <c r="U158" s="1292"/>
      <c r="V158" s="28"/>
      <c r="W158" s="28"/>
      <c r="X158" s="28"/>
      <c r="Y158" s="170" t="s">
        <v>642</v>
      </c>
      <c r="Z158" s="727"/>
      <c r="AA158" s="111"/>
      <c r="AB158" s="196">
        <f t="shared" ref="AB158:BH158" si="60">AB145/AA145-1</f>
        <v>5.756341345526983E-2</v>
      </c>
      <c r="AC158" s="196">
        <f t="shared" si="60"/>
        <v>3.0064274347674003E-2</v>
      </c>
      <c r="AD158" s="196">
        <f t="shared" si="60"/>
        <v>1.5005128325227712E-2</v>
      </c>
      <c r="AE158" s="196">
        <f t="shared" si="60"/>
        <v>4.2062797369436744E-2</v>
      </c>
      <c r="AF158" s="196">
        <f t="shared" si="60"/>
        <v>3.7747780384549179E-2</v>
      </c>
      <c r="AG158" s="196">
        <f t="shared" si="60"/>
        <v>2.6522521093435891E-2</v>
      </c>
      <c r="AH158" s="196">
        <f t="shared" si="60"/>
        <v>5.7809318595660741E-3</v>
      </c>
      <c r="AI158" s="196">
        <f t="shared" si="60"/>
        <v>-8.7720885382872593E-3</v>
      </c>
      <c r="AJ158" s="196">
        <f t="shared" si="60"/>
        <v>1.7074044342315409E-2</v>
      </c>
      <c r="AK158" s="196">
        <f t="shared" si="60"/>
        <v>-2.5061458904246381E-3</v>
      </c>
      <c r="AL158" s="196">
        <f t="shared" si="60"/>
        <v>1.5761252442167084E-2</v>
      </c>
      <c r="AM158" s="196">
        <f t="shared" si="60"/>
        <v>-1.2268853900682997E-2</v>
      </c>
      <c r="AN158" s="196">
        <f t="shared" si="60"/>
        <v>-1.4028685921286921E-2</v>
      </c>
      <c r="AO158" s="196">
        <f t="shared" si="60"/>
        <v>-2.3958167844649325E-2</v>
      </c>
      <c r="AP158" s="196">
        <f t="shared" si="60"/>
        <v>-2.15565111869922E-2</v>
      </c>
      <c r="AQ158" s="196">
        <f t="shared" si="60"/>
        <v>-1.2174545676438164E-2</v>
      </c>
      <c r="AR158" s="196">
        <f t="shared" si="60"/>
        <v>-8.5834963170368095E-3</v>
      </c>
      <c r="AS158" s="196">
        <f t="shared" si="60"/>
        <v>-3.2352542187468525E-2</v>
      </c>
      <c r="AT158" s="196">
        <f t="shared" si="60"/>
        <v>-1.5723432148052829E-2</v>
      </c>
      <c r="AU158" s="196">
        <f t="shared" si="60"/>
        <v>3.3552376048673338E-3</v>
      </c>
      <c r="AV158" s="196">
        <f t="shared" si="60"/>
        <v>-1.5740519914152928E-2</v>
      </c>
      <c r="AW158" s="196">
        <f t="shared" si="60"/>
        <v>7.9674960968389996E-3</v>
      </c>
      <c r="AX158" s="196">
        <f t="shared" si="60"/>
        <v>-1.2015816321591655E-2</v>
      </c>
      <c r="AY158" s="196">
        <f t="shared" si="60"/>
        <v>-2.3871901297119469E-2</v>
      </c>
      <c r="AZ158" s="196">
        <f t="shared" si="60"/>
        <v>-6.7234579903068248E-3</v>
      </c>
      <c r="BA158" s="196">
        <f t="shared" si="60"/>
        <v>-9.3448946085797902E-3</v>
      </c>
      <c r="BB158" s="196">
        <f t="shared" si="60"/>
        <v>-9.7079203829998351E-3</v>
      </c>
      <c r="BC158" s="196">
        <f t="shared" si="60"/>
        <v>-1.4478990248515844E-2</v>
      </c>
      <c r="BD158" s="196">
        <f t="shared" si="60"/>
        <v>-2.0582783546230332E-2</v>
      </c>
      <c r="BE158" s="196">
        <f t="shared" si="60"/>
        <v>-0.10939733712651889</v>
      </c>
      <c r="BF158" s="196">
        <f t="shared" si="60"/>
        <v>7.6101950273346208E-3</v>
      </c>
      <c r="BG158" s="196">
        <f t="shared" si="60"/>
        <v>3.6525203487100866E-2</v>
      </c>
      <c r="BH158" s="196">
        <f t="shared" si="60"/>
        <v>-7.1324133061970718E-3</v>
      </c>
      <c r="BI158" s="709"/>
      <c r="BJ158" s="709"/>
      <c r="BK158" s="715"/>
    </row>
    <row r="159" spans="1:67" s="109" customFormat="1">
      <c r="A159" s="28"/>
      <c r="B159" s="22"/>
      <c r="C159" s="22"/>
      <c r="D159" s="22"/>
      <c r="E159" s="22"/>
      <c r="F159" s="22"/>
      <c r="G159" s="22"/>
      <c r="H159" s="22"/>
      <c r="I159" s="22"/>
      <c r="J159" s="22"/>
      <c r="K159" s="22"/>
      <c r="L159" s="22"/>
      <c r="M159" s="22"/>
      <c r="N159" s="22"/>
      <c r="O159" s="22"/>
      <c r="P159" s="22"/>
      <c r="Q159" s="22"/>
      <c r="R159" s="22"/>
      <c r="S159" s="22"/>
      <c r="T159" s="178" t="s">
        <v>59</v>
      </c>
      <c r="U159" s="1292"/>
      <c r="V159" s="28"/>
      <c r="W159" s="28"/>
      <c r="X159" s="28"/>
      <c r="Y159" s="1963" t="s">
        <v>646</v>
      </c>
      <c r="Z159" s="727"/>
      <c r="AA159" s="111"/>
      <c r="AB159" s="196">
        <f t="shared" ref="AB159:BH159" si="61">AB146/AA146-1</f>
        <v>2.9990749338697276E-2</v>
      </c>
      <c r="AC159" s="196">
        <f t="shared" si="61"/>
        <v>3.4525537468862444E-2</v>
      </c>
      <c r="AD159" s="196">
        <f t="shared" si="61"/>
        <v>2.9448665218064773E-2</v>
      </c>
      <c r="AE159" s="196">
        <f t="shared" si="61"/>
        <v>0.10221172069228945</v>
      </c>
      <c r="AF159" s="196">
        <f t="shared" si="61"/>
        <v>3.1625201954734727E-2</v>
      </c>
      <c r="AG159" s="196">
        <f t="shared" si="61"/>
        <v>-1.2581565030651443E-2</v>
      </c>
      <c r="AH159" s="196">
        <f t="shared" si="61"/>
        <v>2.8025209817855057E-2</v>
      </c>
      <c r="AI159" s="196">
        <f t="shared" si="61"/>
        <v>4.4757994491299691E-2</v>
      </c>
      <c r="AJ159" s="196">
        <f t="shared" si="61"/>
        <v>5.9404819158920263E-2</v>
      </c>
      <c r="AK159" s="196">
        <f t="shared" si="61"/>
        <v>3.5004999861999453E-2</v>
      </c>
      <c r="AL159" s="196">
        <f t="shared" si="61"/>
        <v>-2.4737269241725812E-4</v>
      </c>
      <c r="AM159" s="196">
        <f t="shared" si="61"/>
        <v>5.3881059904780759E-2</v>
      </c>
      <c r="AN159" s="196">
        <f t="shared" si="61"/>
        <v>3.4130319549404931E-2</v>
      </c>
      <c r="AO159" s="196">
        <f t="shared" si="61"/>
        <v>2.9335539247643094E-2</v>
      </c>
      <c r="AP159" s="196">
        <f t="shared" si="61"/>
        <v>3.8599762965862316E-2</v>
      </c>
      <c r="AQ159" s="196">
        <f t="shared" si="61"/>
        <v>-1.5558664871225369E-2</v>
      </c>
      <c r="AR159" s="196">
        <f t="shared" si="61"/>
        <v>4.1414419919250101E-2</v>
      </c>
      <c r="AS159" s="196">
        <f t="shared" si="61"/>
        <v>-2.8715884930305635E-2</v>
      </c>
      <c r="AT159" s="196">
        <f t="shared" si="61"/>
        <v>-0.11132486518084184</v>
      </c>
      <c r="AU159" s="196">
        <f t="shared" si="61"/>
        <v>1.9537929218157668E-2</v>
      </c>
      <c r="AV159" s="196">
        <f t="shared" si="61"/>
        <v>0.12359213854881035</v>
      </c>
      <c r="AW159" s="196">
        <f t="shared" si="61"/>
        <v>1.6703541735415106E-2</v>
      </c>
      <c r="AX159" s="196">
        <f t="shared" si="61"/>
        <v>2.7064391699537671E-2</v>
      </c>
      <c r="AY159" s="196">
        <f t="shared" si="61"/>
        <v>-4.1041179007762496E-2</v>
      </c>
      <c r="AZ159" s="196">
        <f t="shared" si="61"/>
        <v>-3.7045559347318235E-2</v>
      </c>
      <c r="BA159" s="196">
        <f t="shared" si="61"/>
        <v>-2.3731085977568456E-2</v>
      </c>
      <c r="BB159" s="196">
        <f t="shared" si="61"/>
        <v>-2.2830678894314893E-2</v>
      </c>
      <c r="BC159" s="196">
        <f t="shared" si="61"/>
        <v>-3.4469791781267189E-2</v>
      </c>
      <c r="BD159" s="196">
        <f t="shared" si="61"/>
        <v>-4.7220457332360244E-2</v>
      </c>
      <c r="BE159" s="196">
        <f t="shared" si="61"/>
        <v>-5.2867778542991517E-2</v>
      </c>
      <c r="BF159" s="196">
        <f t="shared" si="61"/>
        <v>3.0442519437546611E-2</v>
      </c>
      <c r="BG159" s="196">
        <f t="shared" si="61"/>
        <v>-5.188346694974999E-2</v>
      </c>
      <c r="BH159" s="196">
        <f t="shared" si="61"/>
        <v>-6.2012779953968811E-2</v>
      </c>
      <c r="BI159" s="709"/>
      <c r="BJ159" s="709"/>
      <c r="BK159" s="715"/>
    </row>
    <row r="160" spans="1:67" s="109" customFormat="1">
      <c r="A160" s="28"/>
      <c r="B160" s="22"/>
      <c r="C160" s="22"/>
      <c r="D160" s="22"/>
      <c r="E160" s="22"/>
      <c r="F160" s="22"/>
      <c r="G160" s="22"/>
      <c r="H160" s="22"/>
      <c r="I160" s="22"/>
      <c r="J160" s="22"/>
      <c r="K160" s="22"/>
      <c r="L160" s="22"/>
      <c r="M160" s="22"/>
      <c r="N160" s="22"/>
      <c r="O160" s="22"/>
      <c r="P160" s="22"/>
      <c r="Q160" s="22"/>
      <c r="R160" s="22"/>
      <c r="S160" s="22"/>
      <c r="T160" s="178" t="s">
        <v>60</v>
      </c>
      <c r="U160" s="1292"/>
      <c r="V160" s="28"/>
      <c r="W160" s="28"/>
      <c r="X160" s="28"/>
      <c r="Y160" s="170" t="s">
        <v>193</v>
      </c>
      <c r="Z160" s="727"/>
      <c r="AA160" s="111"/>
      <c r="AB160" s="196">
        <f t="shared" ref="AB160:BH160" si="62">AB147/AA147-1</f>
        <v>1.8119750388331912E-2</v>
      </c>
      <c r="AC160" s="196">
        <f t="shared" si="62"/>
        <v>4.8153854636029614E-2</v>
      </c>
      <c r="AD160" s="196">
        <f t="shared" si="62"/>
        <v>7.3268708693219331E-4</v>
      </c>
      <c r="AE160" s="196">
        <f t="shared" si="62"/>
        <v>6.0945502293288545E-2</v>
      </c>
      <c r="AF160" s="196">
        <f t="shared" si="62"/>
        <v>1.5611926567432155E-2</v>
      </c>
      <c r="AG160" s="196">
        <f t="shared" si="62"/>
        <v>1.7055032829122574E-2</v>
      </c>
      <c r="AH160" s="196">
        <f t="shared" si="62"/>
        <v>-3.0382282704459529E-2</v>
      </c>
      <c r="AI160" s="196">
        <f t="shared" si="62"/>
        <v>-1.1556657230949785E-2</v>
      </c>
      <c r="AJ160" s="196">
        <f t="shared" si="62"/>
        <v>5.0982416678310383E-2</v>
      </c>
      <c r="AK160" s="196">
        <f t="shared" si="62"/>
        <v>2.176954457514535E-2</v>
      </c>
      <c r="AL160" s="196">
        <f t="shared" si="62"/>
        <v>-1.5525717548749873E-2</v>
      </c>
      <c r="AM160" s="196">
        <f t="shared" si="62"/>
        <v>6.4853552698414196E-2</v>
      </c>
      <c r="AN160" s="196">
        <f t="shared" si="62"/>
        <v>1.054631087728608E-2</v>
      </c>
      <c r="AO160" s="196">
        <f t="shared" si="62"/>
        <v>2.8650386464541544E-3</v>
      </c>
      <c r="AP160" s="196">
        <f t="shared" si="62"/>
        <v>2.4417279866387087E-2</v>
      </c>
      <c r="AQ160" s="196">
        <f t="shared" si="62"/>
        <v>-4.9733267924601532E-2</v>
      </c>
      <c r="AR160" s="196">
        <f t="shared" si="62"/>
        <v>7.4941667220660646E-2</v>
      </c>
      <c r="AS160" s="196">
        <f t="shared" si="62"/>
        <v>-3.0750785893473465E-2</v>
      </c>
      <c r="AT160" s="196">
        <f t="shared" si="62"/>
        <v>-2.553684398921563E-2</v>
      </c>
      <c r="AU160" s="196">
        <f t="shared" si="62"/>
        <v>0.10320011757634706</v>
      </c>
      <c r="AV160" s="196">
        <f t="shared" si="62"/>
        <v>7.0119855660585095E-2</v>
      </c>
      <c r="AW160" s="196">
        <f t="shared" si="62"/>
        <v>0.10463160780388625</v>
      </c>
      <c r="AX160" s="196">
        <f t="shared" si="62"/>
        <v>6.819735142797656E-3</v>
      </c>
      <c r="AY160" s="196">
        <f t="shared" si="62"/>
        <v>-5.5957164231526524E-2</v>
      </c>
      <c r="AZ160" s="196">
        <f t="shared" si="62"/>
        <v>-5.6723544303616369E-2</v>
      </c>
      <c r="BA160" s="196">
        <f t="shared" si="62"/>
        <v>-3.1437934607141949E-2</v>
      </c>
      <c r="BB160" s="196">
        <f t="shared" si="62"/>
        <v>2.2280407453548534E-2</v>
      </c>
      <c r="BC160" s="196">
        <f t="shared" si="62"/>
        <v>-0.13236379548840915</v>
      </c>
      <c r="BD160" s="196">
        <f t="shared" si="62"/>
        <v>-1.8498713103867304E-2</v>
      </c>
      <c r="BE160" s="196">
        <f t="shared" si="62"/>
        <v>6.7521508883070069E-2</v>
      </c>
      <c r="BF160" s="196">
        <f t="shared" si="62"/>
        <v>-4.4771636060116249E-2</v>
      </c>
      <c r="BG160" s="196">
        <f t="shared" si="62"/>
        <v>-1.4293056328968934E-2</v>
      </c>
      <c r="BH160" s="196">
        <f t="shared" si="62"/>
        <v>-6.8348635133109736E-2</v>
      </c>
      <c r="BI160" s="709"/>
      <c r="BJ160" s="709"/>
      <c r="BK160" s="715"/>
    </row>
    <row r="161" spans="1:64" s="109" customFormat="1">
      <c r="A161" s="28"/>
      <c r="B161" s="22"/>
      <c r="C161" s="22"/>
      <c r="D161" s="22"/>
      <c r="E161" s="22"/>
      <c r="F161" s="22"/>
      <c r="G161" s="22"/>
      <c r="H161" s="22"/>
      <c r="I161" s="22"/>
      <c r="J161" s="22"/>
      <c r="K161" s="22"/>
      <c r="L161" s="22"/>
      <c r="M161" s="22"/>
      <c r="N161" s="22"/>
      <c r="O161" s="22"/>
      <c r="P161" s="22"/>
      <c r="Q161" s="22"/>
      <c r="R161" s="22"/>
      <c r="S161" s="22"/>
      <c r="T161" s="178" t="s">
        <v>508</v>
      </c>
      <c r="U161" s="1292"/>
      <c r="V161" s="28"/>
      <c r="W161" s="28"/>
      <c r="X161" s="28"/>
      <c r="Y161" s="170" t="s">
        <v>346</v>
      </c>
      <c r="Z161" s="727"/>
      <c r="AA161" s="111"/>
      <c r="AB161" s="196">
        <f t="shared" ref="AB161:BH161" si="63">AB148/AA148-1</f>
        <v>2.0097350797972924E-2</v>
      </c>
      <c r="AC161" s="196">
        <f t="shared" si="63"/>
        <v>-2.4022809095625153E-4</v>
      </c>
      <c r="AD161" s="196">
        <f t="shared" si="63"/>
        <v>-1.9368888710520338E-2</v>
      </c>
      <c r="AE161" s="196">
        <f t="shared" si="63"/>
        <v>2.6103464119319408E-2</v>
      </c>
      <c r="AF161" s="196">
        <f t="shared" si="63"/>
        <v>4.5473918275411584E-3</v>
      </c>
      <c r="AG161" s="196">
        <f t="shared" si="63"/>
        <v>8.7940204230001484E-3</v>
      </c>
      <c r="AH161" s="196">
        <f t="shared" si="63"/>
        <v>-3.7066346244002735E-2</v>
      </c>
      <c r="AI161" s="196">
        <f t="shared" si="63"/>
        <v>-9.2689074345353117E-2</v>
      </c>
      <c r="AJ161" s="196">
        <f t="shared" si="63"/>
        <v>6.2871681923162281E-3</v>
      </c>
      <c r="AK161" s="196">
        <f t="shared" si="63"/>
        <v>8.8328971424114222E-3</v>
      </c>
      <c r="AL161" s="196">
        <f t="shared" si="63"/>
        <v>-2.0861688913619059E-2</v>
      </c>
      <c r="AM161" s="196">
        <f t="shared" si="63"/>
        <v>-3.9470397311054728E-2</v>
      </c>
      <c r="AN161" s="196">
        <f t="shared" si="63"/>
        <v>-1.054514661863748E-2</v>
      </c>
      <c r="AO161" s="196">
        <f t="shared" si="63"/>
        <v>-1.5846479566583582E-4</v>
      </c>
      <c r="AP161" s="196">
        <f t="shared" si="63"/>
        <v>1.9812195947643163E-2</v>
      </c>
      <c r="AQ161" s="196">
        <f t="shared" si="63"/>
        <v>4.5851797827658469E-3</v>
      </c>
      <c r="AR161" s="196">
        <f t="shared" si="63"/>
        <v>-1.4165623297913266E-2</v>
      </c>
      <c r="AS161" s="196">
        <f t="shared" si="63"/>
        <v>-7.7080161814109149E-2</v>
      </c>
      <c r="AT161" s="196">
        <f t="shared" si="63"/>
        <v>-0.10421046618134455</v>
      </c>
      <c r="AU161" s="196">
        <f t="shared" si="63"/>
        <v>2.3929129480827926E-2</v>
      </c>
      <c r="AV161" s="196">
        <f t="shared" si="63"/>
        <v>-5.9623924336237311E-3</v>
      </c>
      <c r="AW161" s="196">
        <f t="shared" si="63"/>
        <v>3.8388553723927021E-3</v>
      </c>
      <c r="AX161" s="196">
        <f t="shared" si="63"/>
        <v>3.609955478598148E-2</v>
      </c>
      <c r="AY161" s="196">
        <f t="shared" si="63"/>
        <v>-1.0864897460770018E-2</v>
      </c>
      <c r="AZ161" s="196">
        <f t="shared" si="63"/>
        <v>-2.7275633191602089E-2</v>
      </c>
      <c r="BA161" s="196">
        <f t="shared" si="63"/>
        <v>-8.2427329340188926E-3</v>
      </c>
      <c r="BB161" s="196">
        <f t="shared" si="63"/>
        <v>1.6100593035887512E-2</v>
      </c>
      <c r="BC161" s="196">
        <f t="shared" si="63"/>
        <v>-1.5078813634948673E-2</v>
      </c>
      <c r="BD161" s="196">
        <f t="shared" si="63"/>
        <v>-3.5084181104429346E-2</v>
      </c>
      <c r="BE161" s="196">
        <f t="shared" si="63"/>
        <v>-6.4905575465635246E-2</v>
      </c>
      <c r="BF161" s="196">
        <f t="shared" si="63"/>
        <v>3.4247439275199465E-2</v>
      </c>
      <c r="BG161" s="196">
        <f t="shared" si="63"/>
        <v>-6.6868586032225341E-2</v>
      </c>
      <c r="BH161" s="196">
        <f t="shared" si="63"/>
        <v>-6.1680721911279823E-2</v>
      </c>
      <c r="BI161" s="709"/>
      <c r="BJ161" s="709"/>
      <c r="BK161" s="715"/>
    </row>
    <row r="162" spans="1:64" s="109" customFormat="1">
      <c r="A162" s="28"/>
      <c r="B162" s="22"/>
      <c r="C162" s="22"/>
      <c r="D162" s="22"/>
      <c r="E162" s="22"/>
      <c r="F162" s="22"/>
      <c r="G162" s="22"/>
      <c r="H162" s="22"/>
      <c r="I162" s="22"/>
      <c r="J162" s="22"/>
      <c r="K162" s="22"/>
      <c r="L162" s="22"/>
      <c r="M162" s="22"/>
      <c r="N162" s="22"/>
      <c r="O162" s="22"/>
      <c r="P162" s="22"/>
      <c r="Q162" s="22"/>
      <c r="R162" s="22"/>
      <c r="S162" s="22"/>
      <c r="T162" s="178" t="s">
        <v>61</v>
      </c>
      <c r="U162" s="1292"/>
      <c r="V162" s="28"/>
      <c r="W162" s="28"/>
      <c r="X162" s="28"/>
      <c r="Y162" s="170" t="s">
        <v>194</v>
      </c>
      <c r="Z162" s="727"/>
      <c r="AA162" s="111"/>
      <c r="AB162" s="196">
        <f t="shared" ref="AB162:BH162" si="64">AB149/AA149-1</f>
        <v>8.106602525588924E-3</v>
      </c>
      <c r="AC162" s="196">
        <f t="shared" si="64"/>
        <v>4.4459073868882149E-2</v>
      </c>
      <c r="AD162" s="196">
        <f t="shared" si="64"/>
        <v>-1.8895507526419664E-3</v>
      </c>
      <c r="AE162" s="196">
        <f t="shared" si="64"/>
        <v>0.10890252109224496</v>
      </c>
      <c r="AF162" s="196">
        <f t="shared" si="64"/>
        <v>3.6493098706317895E-2</v>
      </c>
      <c r="AG162" s="196">
        <f t="shared" si="64"/>
        <v>2.9424680461973551E-2</v>
      </c>
      <c r="AH162" s="196">
        <f t="shared" si="64"/>
        <v>4.6536108762152084E-2</v>
      </c>
      <c r="AI162" s="196">
        <f t="shared" si="64"/>
        <v>1.3391292850888359E-2</v>
      </c>
      <c r="AJ162" s="196">
        <f t="shared" si="64"/>
        <v>1.907010255978836E-3</v>
      </c>
      <c r="AK162" s="196">
        <f t="shared" si="64"/>
        <v>2.6472282571955441E-2</v>
      </c>
      <c r="AL162" s="196">
        <f t="shared" si="64"/>
        <v>-1.0590021732365118E-3</v>
      </c>
      <c r="AM162" s="196">
        <f t="shared" si="64"/>
        <v>6.8538484164872848E-3</v>
      </c>
      <c r="AN162" s="196">
        <f t="shared" si="64"/>
        <v>2.6835172254801254E-2</v>
      </c>
      <c r="AO162" s="196">
        <f t="shared" si="64"/>
        <v>-2.6199949244883225E-2</v>
      </c>
      <c r="AP162" s="196">
        <f t="shared" si="64"/>
        <v>-3.0956432800848699E-2</v>
      </c>
      <c r="AQ162" s="196">
        <f t="shared" si="64"/>
        <v>-4.9350942229027694E-2</v>
      </c>
      <c r="AR162" s="196">
        <f t="shared" si="64"/>
        <v>1.4787493130842266E-2</v>
      </c>
      <c r="AS162" s="196">
        <f t="shared" si="64"/>
        <v>6.4029152391041233E-2</v>
      </c>
      <c r="AT162" s="196">
        <f t="shared" si="64"/>
        <v>-0.11296051015753372</v>
      </c>
      <c r="AU162" s="196">
        <f t="shared" si="64"/>
        <v>4.0722301023139451E-3</v>
      </c>
      <c r="AV162" s="196">
        <f t="shared" si="64"/>
        <v>-2.6307680342486983E-2</v>
      </c>
      <c r="AW162" s="196">
        <f t="shared" si="64"/>
        <v>5.5689255557069606E-2</v>
      </c>
      <c r="AX162" s="196">
        <f t="shared" si="64"/>
        <v>-1.6237818710583829E-3</v>
      </c>
      <c r="AY162" s="196">
        <f t="shared" si="64"/>
        <v>-3.1424243340158475E-2</v>
      </c>
      <c r="AZ162" s="196">
        <f t="shared" si="64"/>
        <v>2.1514031213270446E-2</v>
      </c>
      <c r="BA162" s="196">
        <f t="shared" si="64"/>
        <v>2.7813040655437771E-3</v>
      </c>
      <c r="BB162" s="196">
        <f t="shared" si="64"/>
        <v>1.6355298587053646E-2</v>
      </c>
      <c r="BC162" s="196">
        <f t="shared" si="64"/>
        <v>1.7400441703544933E-2</v>
      </c>
      <c r="BD162" s="196">
        <f t="shared" si="64"/>
        <v>2.1192061810377805E-2</v>
      </c>
      <c r="BE162" s="196">
        <f t="shared" si="64"/>
        <v>-4.5987386672975195E-2</v>
      </c>
      <c r="BF162" s="196">
        <f t="shared" si="64"/>
        <v>2.9504589074471399E-2</v>
      </c>
      <c r="BG162" s="196">
        <f t="shared" si="64"/>
        <v>7.2222936199317633E-3</v>
      </c>
      <c r="BH162" s="196">
        <f t="shared" si="64"/>
        <v>-3.361511537976325E-2</v>
      </c>
      <c r="BI162" s="709"/>
      <c r="BJ162" s="709"/>
      <c r="BK162" s="715"/>
    </row>
    <row r="163" spans="1:64" s="109" customFormat="1" ht="14.25" customHeight="1" thickBot="1">
      <c r="A163" s="28"/>
      <c r="B163" s="28"/>
      <c r="C163" s="28"/>
      <c r="D163" s="28"/>
      <c r="E163" s="28"/>
      <c r="F163" s="28"/>
      <c r="G163" s="28"/>
      <c r="H163" s="28"/>
      <c r="I163" s="28"/>
      <c r="J163" s="28"/>
      <c r="K163" s="28"/>
      <c r="L163" s="28"/>
      <c r="M163" s="28"/>
      <c r="N163" s="28"/>
      <c r="O163" s="28"/>
      <c r="P163" s="28"/>
      <c r="Q163" s="28"/>
      <c r="R163" s="28"/>
      <c r="S163" s="28"/>
      <c r="T163" s="228" t="s">
        <v>509</v>
      </c>
      <c r="U163" s="1292"/>
      <c r="V163" s="28"/>
      <c r="W163" s="28"/>
      <c r="X163" s="28"/>
      <c r="Y163" s="781" t="s">
        <v>966</v>
      </c>
      <c r="Z163" s="728"/>
      <c r="AA163" s="112"/>
      <c r="AB163" s="729">
        <f t="shared" ref="AB163:BH163" si="65">AB150/AA150-1</f>
        <v>-3.312953398702323E-2</v>
      </c>
      <c r="AC163" s="729">
        <f t="shared" si="65"/>
        <v>-5.2259522899757105E-2</v>
      </c>
      <c r="AD163" s="729">
        <f t="shared" si="65"/>
        <v>-3.5871042525545849E-2</v>
      </c>
      <c r="AE163" s="729">
        <f t="shared" si="65"/>
        <v>-3.7898726550570916E-2</v>
      </c>
      <c r="AF163" s="729">
        <f t="shared" si="65"/>
        <v>3.1747401152351529E-2</v>
      </c>
      <c r="AG163" s="729">
        <f t="shared" si="65"/>
        <v>1.7398435253602962E-2</v>
      </c>
      <c r="AH163" s="729">
        <f t="shared" si="65"/>
        <v>-2.5383123571055433E-2</v>
      </c>
      <c r="AI163" s="729">
        <f t="shared" si="65"/>
        <v>-7.3588388457502263E-2</v>
      </c>
      <c r="AJ163" s="729">
        <f t="shared" si="65"/>
        <v>6.7210529701642319E-3</v>
      </c>
      <c r="AK163" s="729">
        <f t="shared" si="65"/>
        <v>1.2149708992828856E-2</v>
      </c>
      <c r="AL163" s="729">
        <f t="shared" si="65"/>
        <v>-9.2323050529881989E-2</v>
      </c>
      <c r="AM163" s="729">
        <f t="shared" si="65"/>
        <v>-5.510199655195902E-2</v>
      </c>
      <c r="AN163" s="729">
        <f t="shared" si="65"/>
        <v>-4.5088336268456541E-2</v>
      </c>
      <c r="AO163" s="729">
        <f t="shared" si="65"/>
        <v>-3.6330594085980605E-2</v>
      </c>
      <c r="AP163" s="729">
        <f t="shared" si="65"/>
        <v>-2.3002016352589139E-2</v>
      </c>
      <c r="AQ163" s="729">
        <f t="shared" si="65"/>
        <v>-1.9944152626540923E-2</v>
      </c>
      <c r="AR163" s="729">
        <f t="shared" si="65"/>
        <v>2.2661233243854717E-3</v>
      </c>
      <c r="AS163" s="729">
        <f t="shared" si="65"/>
        <v>-0.10524833424707614</v>
      </c>
      <c r="AT163" s="729">
        <f t="shared" si="65"/>
        <v>-8.7521603584333918E-2</v>
      </c>
      <c r="AU163" s="729">
        <f t="shared" si="65"/>
        <v>-3.9754520492391143E-2</v>
      </c>
      <c r="AV163" s="729">
        <f t="shared" si="65"/>
        <v>-3.1333242535631856E-2</v>
      </c>
      <c r="AW163" s="729">
        <f t="shared" si="65"/>
        <v>9.8018356039002441E-3</v>
      </c>
      <c r="AX163" s="729">
        <f t="shared" si="65"/>
        <v>-7.0604070908687477E-3</v>
      </c>
      <c r="AY163" s="729">
        <f t="shared" si="65"/>
        <v>-3.9016497949790785E-2</v>
      </c>
      <c r="AZ163" s="729">
        <f t="shared" si="65"/>
        <v>-5.2399910837010122E-2</v>
      </c>
      <c r="BA163" s="729">
        <f t="shared" si="65"/>
        <v>-2.914379145687862E-2</v>
      </c>
      <c r="BB163" s="729">
        <f t="shared" si="65"/>
        <v>-4.2571811368783852E-2</v>
      </c>
      <c r="BC163" s="729">
        <f t="shared" si="65"/>
        <v>-5.2159033970635815E-2</v>
      </c>
      <c r="BD163" s="729">
        <f t="shared" si="65"/>
        <v>-3.2050132561500133E-2</v>
      </c>
      <c r="BE163" s="729">
        <f t="shared" si="65"/>
        <v>-3.4285852401149008E-2</v>
      </c>
      <c r="BF163" s="729">
        <f t="shared" si="65"/>
        <v>-3.8658471447079457E-2</v>
      </c>
      <c r="BG163" s="729">
        <f t="shared" si="65"/>
        <v>-3.360281931310094E-2</v>
      </c>
      <c r="BH163" s="729">
        <f t="shared" si="65"/>
        <v>-2.3557430207653218E-2</v>
      </c>
      <c r="BI163" s="719"/>
      <c r="BJ163" s="719"/>
      <c r="BK163" s="715"/>
    </row>
    <row r="164" spans="1:64" s="109" customFormat="1" ht="15.75" thickTop="1">
      <c r="A164" s="28"/>
      <c r="B164" s="22"/>
      <c r="C164" s="22"/>
      <c r="D164" s="22"/>
      <c r="E164" s="22"/>
      <c r="F164" s="22"/>
      <c r="G164" s="22"/>
      <c r="H164" s="22"/>
      <c r="I164" s="22"/>
      <c r="J164" s="22"/>
      <c r="K164" s="22"/>
      <c r="L164" s="22"/>
      <c r="M164" s="22"/>
      <c r="N164" s="22"/>
      <c r="O164" s="22"/>
      <c r="P164" s="22"/>
      <c r="Q164" s="22"/>
      <c r="R164" s="22"/>
      <c r="S164" s="22"/>
      <c r="T164" s="177" t="s">
        <v>23</v>
      </c>
      <c r="U164" s="1292"/>
      <c r="V164" s="28"/>
      <c r="W164" s="28"/>
      <c r="X164" s="28"/>
      <c r="Y164" s="169" t="s">
        <v>0</v>
      </c>
      <c r="Z164" s="730"/>
      <c r="AA164" s="113"/>
      <c r="AB164" s="731">
        <f t="shared" ref="AB164:BD164" si="66">AB151/AA151-1</f>
        <v>9.9284820321132727E-3</v>
      </c>
      <c r="AC164" s="731">
        <f t="shared" si="66"/>
        <v>7.3599520420526421E-3</v>
      </c>
      <c r="AD164" s="731">
        <f t="shared" si="66"/>
        <v>-5.3872039030825603E-3</v>
      </c>
      <c r="AE164" s="731">
        <f t="shared" si="66"/>
        <v>4.5839051300698763E-2</v>
      </c>
      <c r="AF164" s="731">
        <f t="shared" si="66"/>
        <v>1.0274318879655908E-2</v>
      </c>
      <c r="AG164" s="731">
        <f t="shared" si="66"/>
        <v>1.035916666970893E-2</v>
      </c>
      <c r="AH164" s="731">
        <f t="shared" si="66"/>
        <v>-6.2873920733653721E-3</v>
      </c>
      <c r="AI164" s="731">
        <f t="shared" si="66"/>
        <v>-3.2135657341629043E-2</v>
      </c>
      <c r="AJ164" s="731">
        <f t="shared" si="66"/>
        <v>3.0510827195833423E-2</v>
      </c>
      <c r="AK164" s="731">
        <f t="shared" si="66"/>
        <v>1.7832652332011589E-2</v>
      </c>
      <c r="AL164" s="731">
        <f t="shared" si="66"/>
        <v>-1.1630665027092424E-2</v>
      </c>
      <c r="AM164" s="731">
        <f t="shared" si="66"/>
        <v>2.3399845183967427E-2</v>
      </c>
      <c r="AN164" s="731">
        <f t="shared" si="66"/>
        <v>6.4775918594890403E-3</v>
      </c>
      <c r="AO164" s="731">
        <f t="shared" si="66"/>
        <v>-3.7284305890366021E-3</v>
      </c>
      <c r="AP164" s="731">
        <f t="shared" si="66"/>
        <v>5.6105612569772312E-3</v>
      </c>
      <c r="AQ164" s="731">
        <f t="shared" si="66"/>
        <v>-1.7872524971389692E-2</v>
      </c>
      <c r="AR164" s="731">
        <f t="shared" si="66"/>
        <v>2.7934318548581416E-2</v>
      </c>
      <c r="AS164" s="731">
        <f t="shared" si="66"/>
        <v>-5.4212973752788662E-2</v>
      </c>
      <c r="AT164" s="731">
        <f t="shared" si="66"/>
        <v>-5.574432339010349E-2</v>
      </c>
      <c r="AU164" s="731">
        <f t="shared" si="66"/>
        <v>4.3659269323530481E-2</v>
      </c>
      <c r="AV164" s="731">
        <f t="shared" si="66"/>
        <v>4.1204364002746852E-2</v>
      </c>
      <c r="AW164" s="731">
        <f t="shared" si="66"/>
        <v>3.2338882617475084E-2</v>
      </c>
      <c r="AX164" s="731">
        <f t="shared" si="66"/>
        <v>7.4890768301887345E-3</v>
      </c>
      <c r="AY164" s="731">
        <f t="shared" si="66"/>
        <v>-3.9321399109809252E-2</v>
      </c>
      <c r="AZ164" s="731">
        <f t="shared" si="66"/>
        <v>-3.1931303105388942E-2</v>
      </c>
      <c r="BA164" s="731">
        <f t="shared" si="66"/>
        <v>-1.6435513618255237E-2</v>
      </c>
      <c r="BB164" s="731">
        <f t="shared" si="66"/>
        <v>-1.2958034485952008E-2</v>
      </c>
      <c r="BC164" s="731">
        <f t="shared" si="66"/>
        <v>-3.8677064367990788E-2</v>
      </c>
      <c r="BD164" s="731">
        <f t="shared" si="66"/>
        <v>-3.203859218709959E-2</v>
      </c>
      <c r="BE164" s="731">
        <f>BE151/BD151-1</f>
        <v>-5.8800486583020062E-2</v>
      </c>
      <c r="BF164" s="731">
        <f>BF151/BE151-1</f>
        <v>2.0389726961252741E-2</v>
      </c>
      <c r="BG164" s="731">
        <f>BG151/BF151-1</f>
        <v>-2.7222273520015938E-2</v>
      </c>
      <c r="BH164" s="731">
        <f>BH151/BG151-1</f>
        <v>-4.1459275941183482E-2</v>
      </c>
      <c r="BI164" s="732"/>
      <c r="BJ164" s="732"/>
      <c r="BK164" s="28"/>
    </row>
    <row r="165" spans="1:64" s="109" customFormat="1">
      <c r="A165" s="28"/>
      <c r="B165" s="22"/>
      <c r="C165" s="22"/>
      <c r="D165" s="22"/>
      <c r="E165" s="22"/>
      <c r="F165" s="22"/>
      <c r="G165" s="22"/>
      <c r="H165" s="22"/>
      <c r="I165" s="22"/>
      <c r="J165" s="22"/>
      <c r="K165" s="22"/>
      <c r="L165" s="22"/>
      <c r="M165" s="22"/>
      <c r="N165" s="22"/>
      <c r="O165" s="22"/>
      <c r="P165" s="22"/>
      <c r="Q165" s="22"/>
      <c r="R165" s="22"/>
      <c r="S165" s="22"/>
      <c r="T165" s="22"/>
      <c r="U165" s="1292"/>
      <c r="V165" s="28"/>
      <c r="W165" s="28"/>
      <c r="X165" s="28"/>
      <c r="Y165" s="28"/>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8"/>
      <c r="BL165" s="733"/>
    </row>
    <row r="166" spans="1:64">
      <c r="T166" s="186" t="s">
        <v>501</v>
      </c>
      <c r="Y166" s="28" t="s">
        <v>967</v>
      </c>
      <c r="BK166" s="188"/>
    </row>
    <row r="167" spans="1:64">
      <c r="T167" s="107"/>
      <c r="Y167" s="1964"/>
      <c r="Z167" s="160"/>
      <c r="AA167" s="108">
        <v>1990</v>
      </c>
      <c r="AB167" s="108">
        <f t="shared" ref="AB167:BB167" si="67">AA167+1</f>
        <v>1991</v>
      </c>
      <c r="AC167" s="108">
        <f t="shared" si="67"/>
        <v>1992</v>
      </c>
      <c r="AD167" s="108">
        <f t="shared" si="67"/>
        <v>1993</v>
      </c>
      <c r="AE167" s="108">
        <f t="shared" si="67"/>
        <v>1994</v>
      </c>
      <c r="AF167" s="108">
        <f t="shared" si="67"/>
        <v>1995</v>
      </c>
      <c r="AG167" s="108">
        <f t="shared" si="67"/>
        <v>1996</v>
      </c>
      <c r="AH167" s="108">
        <f t="shared" si="67"/>
        <v>1997</v>
      </c>
      <c r="AI167" s="108">
        <f t="shared" si="67"/>
        <v>1998</v>
      </c>
      <c r="AJ167" s="108">
        <f t="shared" si="67"/>
        <v>1999</v>
      </c>
      <c r="AK167" s="108">
        <f t="shared" si="67"/>
        <v>2000</v>
      </c>
      <c r="AL167" s="108">
        <f t="shared" si="67"/>
        <v>2001</v>
      </c>
      <c r="AM167" s="108">
        <f t="shared" si="67"/>
        <v>2002</v>
      </c>
      <c r="AN167" s="108">
        <f t="shared" si="67"/>
        <v>2003</v>
      </c>
      <c r="AO167" s="108">
        <f t="shared" si="67"/>
        <v>2004</v>
      </c>
      <c r="AP167" s="108">
        <f t="shared" si="67"/>
        <v>2005</v>
      </c>
      <c r="AQ167" s="108">
        <f t="shared" si="67"/>
        <v>2006</v>
      </c>
      <c r="AR167" s="108">
        <f t="shared" si="67"/>
        <v>2007</v>
      </c>
      <c r="AS167" s="108">
        <f t="shared" si="67"/>
        <v>2008</v>
      </c>
      <c r="AT167" s="108">
        <f t="shared" si="67"/>
        <v>2009</v>
      </c>
      <c r="AU167" s="108">
        <f t="shared" si="67"/>
        <v>2010</v>
      </c>
      <c r="AV167" s="108">
        <f t="shared" si="67"/>
        <v>2011</v>
      </c>
      <c r="AW167" s="108">
        <f t="shared" si="67"/>
        <v>2012</v>
      </c>
      <c r="AX167" s="108">
        <f t="shared" si="67"/>
        <v>2013</v>
      </c>
      <c r="AY167" s="108">
        <f t="shared" si="67"/>
        <v>2014</v>
      </c>
      <c r="AZ167" s="108">
        <f t="shared" si="67"/>
        <v>2015</v>
      </c>
      <c r="BA167" s="108">
        <f t="shared" si="67"/>
        <v>2016</v>
      </c>
      <c r="BB167" s="108">
        <f t="shared" si="67"/>
        <v>2017</v>
      </c>
      <c r="BC167" s="108">
        <f t="shared" ref="BC167:BH167" si="68">BB167+1</f>
        <v>2018</v>
      </c>
      <c r="BD167" s="108">
        <f t="shared" si="68"/>
        <v>2019</v>
      </c>
      <c r="BE167" s="108">
        <f t="shared" si="68"/>
        <v>2020</v>
      </c>
      <c r="BF167" s="108">
        <f t="shared" si="68"/>
        <v>2021</v>
      </c>
      <c r="BG167" s="108">
        <f t="shared" si="68"/>
        <v>2022</v>
      </c>
      <c r="BH167" s="108">
        <f t="shared" si="68"/>
        <v>2023</v>
      </c>
      <c r="BI167" s="108" t="s">
        <v>18</v>
      </c>
      <c r="BJ167" s="108" t="s">
        <v>2</v>
      </c>
      <c r="BK167" s="715"/>
    </row>
    <row r="168" spans="1:64">
      <c r="T168" s="724" t="s">
        <v>439</v>
      </c>
      <c r="Y168" s="1997" t="s">
        <v>846</v>
      </c>
      <c r="Z168" s="727"/>
      <c r="AA168" s="111"/>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725"/>
      <c r="AY168" s="734" t="s">
        <v>30</v>
      </c>
      <c r="AZ168" s="734" t="s">
        <v>30</v>
      </c>
      <c r="BA168" s="734" t="s">
        <v>30</v>
      </c>
      <c r="BB168" s="734" t="s">
        <v>30</v>
      </c>
      <c r="BC168" s="734" t="s">
        <v>30</v>
      </c>
      <c r="BD168" s="734" t="s">
        <v>30</v>
      </c>
      <c r="BE168" s="734" t="s">
        <v>30</v>
      </c>
      <c r="BF168" s="734" t="s">
        <v>30</v>
      </c>
      <c r="BG168" s="734" t="s">
        <v>30</v>
      </c>
      <c r="BH168" s="734" t="s">
        <v>30</v>
      </c>
      <c r="BI168" s="709"/>
      <c r="BJ168" s="709"/>
      <c r="BK168" s="715"/>
    </row>
    <row r="169" spans="1:64" s="109" customFormat="1" ht="30">
      <c r="A169" s="28"/>
      <c r="B169" s="22"/>
      <c r="C169" s="22"/>
      <c r="D169" s="22"/>
      <c r="E169" s="22"/>
      <c r="F169" s="22"/>
      <c r="G169" s="22"/>
      <c r="H169" s="22"/>
      <c r="I169" s="22"/>
      <c r="J169" s="22"/>
      <c r="K169" s="22"/>
      <c r="L169" s="22"/>
      <c r="M169" s="22"/>
      <c r="N169" s="22"/>
      <c r="O169" s="22"/>
      <c r="P169" s="22"/>
      <c r="Q169" s="22"/>
      <c r="R169" s="22"/>
      <c r="S169" s="22"/>
      <c r="T169" s="716" t="s">
        <v>533</v>
      </c>
      <c r="U169" s="1292"/>
      <c r="V169" s="28"/>
      <c r="W169" s="28"/>
      <c r="X169" s="28"/>
      <c r="Y169" s="1963" t="s">
        <v>647</v>
      </c>
      <c r="Z169" s="727"/>
      <c r="AA169" s="111"/>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96">
        <f t="shared" ref="AY169:BE177" si="69">AY143/$AX143-1</f>
        <v>-6.1604585817518931E-2</v>
      </c>
      <c r="AZ169" s="196">
        <f t="shared" si="69"/>
        <v>-8.7554431187478077E-2</v>
      </c>
      <c r="BA169" s="196">
        <f t="shared" si="69"/>
        <v>-4.4504171088443178E-2</v>
      </c>
      <c r="BB169" s="196">
        <f t="shared" si="69"/>
        <v>-9.7167995885618752E-2</v>
      </c>
      <c r="BC169" s="196">
        <f t="shared" si="69"/>
        <v>-0.11624032881437263</v>
      </c>
      <c r="BD169" s="196">
        <f t="shared" si="69"/>
        <v>-0.15758740294115969</v>
      </c>
      <c r="BE169" s="196">
        <f t="shared" si="69"/>
        <v>-0.22759975331315285</v>
      </c>
      <c r="BF169" s="196">
        <f t="shared" ref="BF169:BG169" si="70">BF143/$AX143-1</f>
        <v>-0.17970212536327279</v>
      </c>
      <c r="BG169" s="196">
        <f t="shared" si="70"/>
        <v>-0.20699247896311379</v>
      </c>
      <c r="BH169" s="196">
        <f t="shared" ref="BH169" si="71">BH143/$AX143-1</f>
        <v>-0.23693836911535293</v>
      </c>
      <c r="BI169" s="709"/>
      <c r="BJ169" s="709"/>
      <c r="BK169" s="715"/>
    </row>
    <row r="170" spans="1:64" s="109" customFormat="1">
      <c r="A170" s="28"/>
      <c r="B170" s="22"/>
      <c r="C170" s="22"/>
      <c r="D170" s="22"/>
      <c r="E170" s="22"/>
      <c r="F170" s="22"/>
      <c r="G170" s="22"/>
      <c r="H170" s="22"/>
      <c r="I170" s="22"/>
      <c r="J170" s="22"/>
      <c r="K170" s="22"/>
      <c r="L170" s="22"/>
      <c r="M170" s="22"/>
      <c r="N170" s="22"/>
      <c r="O170" s="22"/>
      <c r="P170" s="22"/>
      <c r="Q170" s="22"/>
      <c r="R170" s="22"/>
      <c r="S170" s="22"/>
      <c r="T170" s="178" t="s">
        <v>57</v>
      </c>
      <c r="U170" s="1292"/>
      <c r="V170" s="28"/>
      <c r="W170" s="28"/>
      <c r="X170" s="28"/>
      <c r="Y170" s="170" t="s">
        <v>645</v>
      </c>
      <c r="Z170" s="727"/>
      <c r="AA170" s="111"/>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96">
        <f t="shared" si="69"/>
        <v>-3.8047839085379453E-2</v>
      </c>
      <c r="AZ170" s="196">
        <f t="shared" si="69"/>
        <v>-7.0087075695764334E-2</v>
      </c>
      <c r="BA170" s="196">
        <f t="shared" si="69"/>
        <v>-9.2935501657308128E-2</v>
      </c>
      <c r="BB170" s="196">
        <f t="shared" si="69"/>
        <v>-0.10993105188606656</v>
      </c>
      <c r="BC170" s="196">
        <f t="shared" si="69"/>
        <v>-0.1284591346403765</v>
      </c>
      <c r="BD170" s="196">
        <f t="shared" si="69"/>
        <v>-0.16108849908657175</v>
      </c>
      <c r="BE170" s="196">
        <f t="shared" si="69"/>
        <v>-0.22967034597434877</v>
      </c>
      <c r="BF170" s="196">
        <f t="shared" ref="BF170:BG170" si="72">BF144/$AX144-1</f>
        <v>-0.19262631017332221</v>
      </c>
      <c r="BG170" s="196">
        <f t="shared" si="72"/>
        <v>-0.23695793398167941</v>
      </c>
      <c r="BH170" s="196">
        <f t="shared" ref="BH170" si="73">BH144/$AX144-1</f>
        <v>-0.26711848676422756</v>
      </c>
      <c r="BI170" s="709"/>
      <c r="BJ170" s="709"/>
      <c r="BK170" s="715"/>
    </row>
    <row r="171" spans="1:64" s="109" customFormat="1">
      <c r="A171" s="28"/>
      <c r="B171" s="22"/>
      <c r="C171" s="22"/>
      <c r="D171" s="22"/>
      <c r="E171" s="22"/>
      <c r="F171" s="22"/>
      <c r="G171" s="22"/>
      <c r="H171" s="22"/>
      <c r="I171" s="22"/>
      <c r="J171" s="22"/>
      <c r="K171" s="22"/>
      <c r="L171" s="22"/>
      <c r="M171" s="22"/>
      <c r="N171" s="22"/>
      <c r="O171" s="22"/>
      <c r="P171" s="22"/>
      <c r="Q171" s="22"/>
      <c r="R171" s="22"/>
      <c r="S171" s="22"/>
      <c r="T171" s="178" t="s">
        <v>58</v>
      </c>
      <c r="U171" s="1292"/>
      <c r="V171" s="28"/>
      <c r="W171" s="28"/>
      <c r="X171" s="28"/>
      <c r="Y171" s="170" t="s">
        <v>642</v>
      </c>
      <c r="Z171" s="727"/>
      <c r="AA171" s="111"/>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96">
        <f t="shared" si="69"/>
        <v>-2.3871901297119469E-2</v>
      </c>
      <c r="AZ171" s="196">
        <f t="shared" si="69"/>
        <v>-3.0434857561906448E-2</v>
      </c>
      <c r="BA171" s="196">
        <f t="shared" si="69"/>
        <v>-3.9495341634143033E-2</v>
      </c>
      <c r="BB171" s="196">
        <f t="shared" si="69"/>
        <v>-4.8819844385059263E-2</v>
      </c>
      <c r="BC171" s="196">
        <f t="shared" si="69"/>
        <v>-6.2591972582789812E-2</v>
      </c>
      <c r="BD171" s="196">
        <f t="shared" si="69"/>
        <v>-8.1886439105616993E-2</v>
      </c>
      <c r="BE171" s="196">
        <f t="shared" si="69"/>
        <v>-0.18232561784720858</v>
      </c>
      <c r="BF171" s="196">
        <f t="shared" ref="BF171:BG171" si="74">BF145/$AX145-1</f>
        <v>-0.17610295633017048</v>
      </c>
      <c r="BG171" s="196">
        <f t="shared" si="74"/>
        <v>-0.14600994915770904</v>
      </c>
      <c r="BH171" s="196">
        <f t="shared" ref="BH171" si="75">BH145/$AX145-1</f>
        <v>-0.15210095915969646</v>
      </c>
      <c r="BI171" s="709"/>
      <c r="BJ171" s="709"/>
      <c r="BK171" s="715"/>
    </row>
    <row r="172" spans="1:64" s="109" customFormat="1">
      <c r="A172" s="28"/>
      <c r="B172" s="22"/>
      <c r="C172" s="22"/>
      <c r="D172" s="22"/>
      <c r="E172" s="22"/>
      <c r="F172" s="22"/>
      <c r="G172" s="22"/>
      <c r="H172" s="22"/>
      <c r="I172" s="22"/>
      <c r="J172" s="22"/>
      <c r="K172" s="22"/>
      <c r="L172" s="22"/>
      <c r="M172" s="22"/>
      <c r="N172" s="22"/>
      <c r="O172" s="22"/>
      <c r="P172" s="22"/>
      <c r="Q172" s="22"/>
      <c r="R172" s="22"/>
      <c r="S172" s="22"/>
      <c r="T172" s="178" t="s">
        <v>59</v>
      </c>
      <c r="U172" s="1292"/>
      <c r="V172" s="28"/>
      <c r="W172" s="28"/>
      <c r="X172" s="28"/>
      <c r="Y172" s="1963" t="s">
        <v>646</v>
      </c>
      <c r="Z172" s="727"/>
      <c r="AA172" s="111"/>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96">
        <f t="shared" si="69"/>
        <v>-4.1041179007762496E-2</v>
      </c>
      <c r="AZ172" s="196">
        <f t="shared" si="69"/>
        <v>-7.6566344922464835E-2</v>
      </c>
      <c r="BA172" s="196">
        <f t="shared" si="69"/>
        <v>-9.8480428385690044E-2</v>
      </c>
      <c r="BB172" s="196">
        <f t="shared" si="69"/>
        <v>-0.11906273224215669</v>
      </c>
      <c r="BC172" s="196">
        <f t="shared" si="69"/>
        <v>-0.14942845643412794</v>
      </c>
      <c r="BD172" s="196">
        <f t="shared" si="69"/>
        <v>-0.18959283371519997</v>
      </c>
      <c r="BE172" s="196">
        <f t="shared" si="69"/>
        <v>-0.23243726031199807</v>
      </c>
      <c r="BF172" s="196">
        <f t="shared" ref="BF172:BG172" si="76">BF146/$AX146-1</f>
        <v>-0.20907071668950961</v>
      </c>
      <c r="BG172" s="196">
        <f t="shared" si="76"/>
        <v>-0.25010687001973886</v>
      </c>
      <c r="BH172" s="196">
        <f t="shared" ref="BH172" si="77">BH146/$AX146-1</f>
        <v>-0.29660982767819777</v>
      </c>
      <c r="BI172" s="709"/>
      <c r="BJ172" s="709"/>
      <c r="BK172" s="715"/>
    </row>
    <row r="173" spans="1:64" s="109" customFormat="1">
      <c r="A173" s="28"/>
      <c r="B173" s="22"/>
      <c r="C173" s="22"/>
      <c r="D173" s="22"/>
      <c r="E173" s="22"/>
      <c r="F173" s="22"/>
      <c r="G173" s="22"/>
      <c r="H173" s="22"/>
      <c r="I173" s="22"/>
      <c r="J173" s="22"/>
      <c r="K173" s="22"/>
      <c r="L173" s="22"/>
      <c r="M173" s="22"/>
      <c r="N173" s="22"/>
      <c r="O173" s="22"/>
      <c r="P173" s="22"/>
      <c r="Q173" s="22"/>
      <c r="R173" s="22"/>
      <c r="S173" s="22"/>
      <c r="T173" s="178" t="s">
        <v>60</v>
      </c>
      <c r="U173" s="1292"/>
      <c r="V173" s="28"/>
      <c r="W173" s="28"/>
      <c r="X173" s="28"/>
      <c r="Y173" s="170" t="s">
        <v>193</v>
      </c>
      <c r="Z173" s="727"/>
      <c r="AA173" s="111"/>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96">
        <f t="shared" si="69"/>
        <v>-5.5957164231526524E-2</v>
      </c>
      <c r="AZ173" s="196">
        <f t="shared" si="69"/>
        <v>-0.10950661985075116</v>
      </c>
      <c r="BA173" s="196">
        <f t="shared" si="69"/>
        <v>-0.13750189250397604</v>
      </c>
      <c r="BB173" s="196">
        <f t="shared" si="69"/>
        <v>-0.11828508324105003</v>
      </c>
      <c r="BC173" s="196">
        <f t="shared" si="69"/>
        <v>-0.23499221616201138</v>
      </c>
      <c r="BD173" s="196">
        <f t="shared" si="69"/>
        <v>-0.24914387567745566</v>
      </c>
      <c r="BE173" s="196">
        <f t="shared" si="69"/>
        <v>-0.19844493720910339</v>
      </c>
      <c r="BF173" s="196">
        <f t="shared" ref="BF173:BG173" si="78">BF147/$AX147-1</f>
        <v>-0.2343318687625211</v>
      </c>
      <c r="BG173" s="196">
        <f t="shared" si="78"/>
        <v>-0.24527560649159474</v>
      </c>
      <c r="BH173" s="196">
        <f t="shared" ref="BH173" si="79">BH147/$AX147-1</f>
        <v>-0.29685998868955832</v>
      </c>
      <c r="BI173" s="709"/>
      <c r="BJ173" s="709"/>
      <c r="BK173" s="715"/>
    </row>
    <row r="174" spans="1:64" s="109" customFormat="1">
      <c r="A174" s="28"/>
      <c r="B174" s="22"/>
      <c r="C174" s="22"/>
      <c r="D174" s="22"/>
      <c r="E174" s="22"/>
      <c r="F174" s="22"/>
      <c r="G174" s="22"/>
      <c r="H174" s="22"/>
      <c r="I174" s="22"/>
      <c r="J174" s="22"/>
      <c r="K174" s="22"/>
      <c r="L174" s="22"/>
      <c r="M174" s="22"/>
      <c r="N174" s="22"/>
      <c r="O174" s="22"/>
      <c r="P174" s="22"/>
      <c r="Q174" s="22"/>
      <c r="R174" s="22"/>
      <c r="S174" s="22"/>
      <c r="T174" s="178" t="s">
        <v>508</v>
      </c>
      <c r="U174" s="1292"/>
      <c r="V174" s="28"/>
      <c r="W174" s="28"/>
      <c r="X174" s="28"/>
      <c r="Y174" s="170" t="s">
        <v>346</v>
      </c>
      <c r="Z174" s="727"/>
      <c r="AA174" s="111"/>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96">
        <f t="shared" si="69"/>
        <v>-1.0864897460770018E-2</v>
      </c>
      <c r="AZ174" s="196">
        <f t="shared" si="69"/>
        <v>-3.7844183694567879E-2</v>
      </c>
      <c r="BA174" s="196">
        <f t="shared" si="69"/>
        <v>-4.5774977129286354E-2</v>
      </c>
      <c r="BB174" s="196">
        <f t="shared" si="69"/>
        <v>-3.0411388371384684E-2</v>
      </c>
      <c r="BC174" s="196">
        <f t="shared" si="69"/>
        <v>-4.5031634348701166E-2</v>
      </c>
      <c r="BD174" s="196">
        <f t="shared" si="69"/>
        <v>-7.8535917438212199E-2</v>
      </c>
      <c r="BE174" s="196">
        <f t="shared" si="69"/>
        <v>-0.13834407398779869</v>
      </c>
      <c r="BF174" s="196">
        <f t="shared" ref="BF174:BG174" si="80">BF148/$AX148-1</f>
        <v>-0.10883456498557997</v>
      </c>
      <c r="BG174" s="196">
        <f t="shared" si="80"/>
        <v>-0.16842553754578726</v>
      </c>
      <c r="BH174" s="196">
        <f t="shared" ref="BH174" si="81">BH148/$AX148-1</f>
        <v>-0.21971765071294769</v>
      </c>
      <c r="BI174" s="709"/>
      <c r="BJ174" s="709"/>
      <c r="BK174" s="715"/>
    </row>
    <row r="175" spans="1:64" s="109" customFormat="1">
      <c r="A175" s="28"/>
      <c r="B175" s="22"/>
      <c r="C175" s="22"/>
      <c r="D175" s="22"/>
      <c r="E175" s="22"/>
      <c r="F175" s="22"/>
      <c r="G175" s="22"/>
      <c r="H175" s="22"/>
      <c r="I175" s="22"/>
      <c r="J175" s="22"/>
      <c r="K175" s="22"/>
      <c r="L175" s="22"/>
      <c r="M175" s="22"/>
      <c r="N175" s="22"/>
      <c r="O175" s="22"/>
      <c r="P175" s="22"/>
      <c r="Q175" s="22"/>
      <c r="R175" s="22"/>
      <c r="S175" s="22"/>
      <c r="T175" s="178" t="s">
        <v>61</v>
      </c>
      <c r="U175" s="1292"/>
      <c r="V175" s="28"/>
      <c r="W175" s="28"/>
      <c r="X175" s="28"/>
      <c r="Y175" s="170" t="s">
        <v>194</v>
      </c>
      <c r="Z175" s="727"/>
      <c r="AA175" s="111"/>
      <c r="AB175" s="189"/>
      <c r="AC175" s="189"/>
      <c r="AD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96">
        <f t="shared" si="69"/>
        <v>-3.1424243340158475E-2</v>
      </c>
      <c r="AZ175" s="196">
        <f t="shared" si="69"/>
        <v>-1.0586274278961638E-2</v>
      </c>
      <c r="BA175" s="196">
        <f t="shared" si="69"/>
        <v>-7.8344138611089464E-3</v>
      </c>
      <c r="BB175" s="196">
        <f t="shared" si="69"/>
        <v>8.3927505479917119E-3</v>
      </c>
      <c r="BC175" s="196">
        <f t="shared" si="69"/>
        <v>2.593922981817931E-2</v>
      </c>
      <c r="BD175" s="196">
        <f t="shared" si="69"/>
        <v>4.7680997390177282E-2</v>
      </c>
      <c r="BE175" s="196">
        <f t="shared" si="69"/>
        <v>-4.9911374673305975E-4</v>
      </c>
      <c r="BF175" s="196">
        <f t="shared" ref="BF175:BG175" si="82">BF149/$AX149-1</f>
        <v>2.8990749181739606E-2</v>
      </c>
      <c r="BG175" s="196">
        <f t="shared" si="82"/>
        <v>3.6422422504523544E-2</v>
      </c>
      <c r="BH175" s="196">
        <f t="shared" ref="BH175" si="83">BH149/$AX149-1</f>
        <v>1.5829631898602869E-3</v>
      </c>
      <c r="BI175" s="709"/>
      <c r="BJ175" s="709"/>
      <c r="BK175" s="715"/>
    </row>
    <row r="176" spans="1:64" s="109" customFormat="1" ht="14.25" customHeight="1" thickBot="1">
      <c r="A176" s="28"/>
      <c r="B176" s="28"/>
      <c r="C176" s="28"/>
      <c r="D176" s="28"/>
      <c r="E176" s="28"/>
      <c r="F176" s="28"/>
      <c r="G176" s="28"/>
      <c r="H176" s="28"/>
      <c r="I176" s="28"/>
      <c r="J176" s="28"/>
      <c r="K176" s="28"/>
      <c r="L176" s="28"/>
      <c r="M176" s="28"/>
      <c r="N176" s="28"/>
      <c r="O176" s="28"/>
      <c r="P176" s="28"/>
      <c r="Q176" s="28"/>
      <c r="R176" s="28"/>
      <c r="S176" s="28"/>
      <c r="T176" s="228" t="s">
        <v>509</v>
      </c>
      <c r="U176" s="1292"/>
      <c r="V176" s="28"/>
      <c r="W176" s="28"/>
      <c r="X176" s="28"/>
      <c r="Y176" s="781" t="s">
        <v>966</v>
      </c>
      <c r="Z176" s="728"/>
      <c r="AA176" s="112"/>
      <c r="AB176" s="735"/>
      <c r="AC176" s="735"/>
      <c r="AD176" s="735"/>
      <c r="AE176" s="735"/>
      <c r="AF176" s="735"/>
      <c r="AG176" s="735"/>
      <c r="AH176" s="735"/>
      <c r="AI176" s="735"/>
      <c r="AJ176" s="735"/>
      <c r="AK176" s="735"/>
      <c r="AL176" s="735"/>
      <c r="AM176" s="735"/>
      <c r="AN176" s="735"/>
      <c r="AO176" s="735"/>
      <c r="AP176" s="735"/>
      <c r="AQ176" s="735"/>
      <c r="AR176" s="735"/>
      <c r="AS176" s="735"/>
      <c r="AT176" s="735"/>
      <c r="AU176" s="735"/>
      <c r="AV176" s="735"/>
      <c r="AW176" s="735"/>
      <c r="AX176" s="735"/>
      <c r="AY176" s="729">
        <f t="shared" si="69"/>
        <v>-3.9016497949790785E-2</v>
      </c>
      <c r="AZ176" s="729">
        <f t="shared" si="69"/>
        <v>-8.9371947773059457E-2</v>
      </c>
      <c r="BA176" s="729">
        <f t="shared" si="69"/>
        <v>-0.11591110182194497</v>
      </c>
      <c r="BB176" s="729">
        <f t="shared" si="69"/>
        <v>-0.15354836762841706</v>
      </c>
      <c r="BC176" s="729">
        <f t="shared" si="69"/>
        <v>-0.19769846707578653</v>
      </c>
      <c r="BD176" s="729">
        <f t="shared" si="69"/>
        <v>-0.22341233756030232</v>
      </c>
      <c r="BE176" s="729">
        <f t="shared" si="69"/>
        <v>-0.2500383075312631</v>
      </c>
      <c r="BF176" s="729">
        <f t="shared" ref="BF176:BG176" si="84">BF150/$AX150-1</f>
        <v>-0.27903068020596922</v>
      </c>
      <c r="BG176" s="729">
        <f t="shared" si="84"/>
        <v>-0.30325728198929724</v>
      </c>
      <c r="BH176" s="729">
        <f t="shared" ref="BH176" si="85">BH150/$AX150-1</f>
        <v>-0.319670749941525</v>
      </c>
      <c r="BI176" s="719"/>
      <c r="BJ176" s="719"/>
      <c r="BK176" s="715"/>
    </row>
    <row r="177" spans="1:63" s="109" customFormat="1" ht="15.75" thickTop="1">
      <c r="A177" s="28"/>
      <c r="B177" s="22"/>
      <c r="C177" s="22"/>
      <c r="D177" s="22"/>
      <c r="E177" s="22"/>
      <c r="F177" s="22"/>
      <c r="G177" s="22"/>
      <c r="H177" s="22"/>
      <c r="I177" s="22"/>
      <c r="J177" s="22"/>
      <c r="K177" s="22"/>
      <c r="L177" s="22"/>
      <c r="M177" s="22"/>
      <c r="N177" s="22"/>
      <c r="O177" s="22"/>
      <c r="P177" s="22"/>
      <c r="Q177" s="22"/>
      <c r="R177" s="22"/>
      <c r="S177" s="22"/>
      <c r="T177" s="177" t="s">
        <v>23</v>
      </c>
      <c r="U177" s="1292"/>
      <c r="V177" s="28"/>
      <c r="W177" s="28"/>
      <c r="X177" s="28"/>
      <c r="Y177" s="169" t="s">
        <v>0</v>
      </c>
      <c r="Z177" s="730"/>
      <c r="AA177" s="113"/>
      <c r="AB177" s="331"/>
      <c r="AC177" s="331"/>
      <c r="AD177" s="331"/>
      <c r="AE177" s="331"/>
      <c r="AF177" s="331"/>
      <c r="AG177" s="331"/>
      <c r="AH177" s="331"/>
      <c r="AI177" s="331"/>
      <c r="AJ177" s="331"/>
      <c r="AK177" s="331"/>
      <c r="AL177" s="331"/>
      <c r="AM177" s="331"/>
      <c r="AN177" s="331"/>
      <c r="AO177" s="331"/>
      <c r="AP177" s="331"/>
      <c r="AQ177" s="331"/>
      <c r="AR177" s="331"/>
      <c r="AS177" s="331"/>
      <c r="AT177" s="331"/>
      <c r="AU177" s="331"/>
      <c r="AV177" s="331"/>
      <c r="AW177" s="331"/>
      <c r="AX177" s="331"/>
      <c r="AY177" s="731">
        <f t="shared" si="69"/>
        <v>-3.9321399109809252E-2</v>
      </c>
      <c r="AZ177" s="731">
        <f t="shared" si="69"/>
        <v>-6.9997118701694894E-2</v>
      </c>
      <c r="BA177" s="731">
        <f t="shared" si="69"/>
        <v>-8.5282193722289845E-2</v>
      </c>
      <c r="BB177" s="731">
        <f t="shared" si="69"/>
        <v>-9.7135138600950799E-2</v>
      </c>
      <c r="BC177" s="731">
        <f t="shared" si="69"/>
        <v>-0.13205530096087892</v>
      </c>
      <c r="BD177" s="731">
        <f t="shared" si="69"/>
        <v>-0.1598630272143482</v>
      </c>
      <c r="BE177" s="731">
        <f t="shared" si="69"/>
        <v>-0.20926349001053002</v>
      </c>
      <c r="BF177" s="731">
        <f t="shared" ref="BF177:BG177" si="86">BF151/$AX151-1</f>
        <v>-0.19314058847355087</v>
      </c>
      <c r="BG177" s="731">
        <f t="shared" si="86"/>
        <v>-0.21510513606632298</v>
      </c>
      <c r="BH177" s="731">
        <f t="shared" ref="BH177" si="87">BH151/$AX151-1</f>
        <v>-0.24764630881496696</v>
      </c>
      <c r="BI177" s="732"/>
      <c r="BJ177" s="732"/>
      <c r="BK177" s="28"/>
    </row>
    <row r="182" spans="1:63" s="109" customFormat="1">
      <c r="A182" s="28"/>
      <c r="B182" s="22"/>
      <c r="C182" s="22"/>
      <c r="D182" s="22"/>
      <c r="E182" s="22"/>
      <c r="F182" s="22"/>
      <c r="G182" s="22"/>
      <c r="H182" s="22"/>
      <c r="I182" s="22"/>
      <c r="J182" s="22"/>
      <c r="K182" s="22"/>
      <c r="L182" s="22"/>
      <c r="M182" s="22"/>
      <c r="N182" s="22"/>
      <c r="O182" s="22"/>
      <c r="P182" s="22"/>
      <c r="Q182" s="22"/>
      <c r="R182" s="22"/>
      <c r="S182" s="22"/>
      <c r="T182" s="22"/>
      <c r="U182" s="1292"/>
      <c r="V182" s="28"/>
      <c r="W182" s="28"/>
      <c r="X182" s="28"/>
      <c r="Y182" s="28"/>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8"/>
    </row>
    <row r="183" spans="1:63" s="109" customFormat="1">
      <c r="A183" s="28"/>
      <c r="B183" s="22"/>
      <c r="C183" s="22"/>
      <c r="D183" s="22"/>
      <c r="E183" s="22"/>
      <c r="F183" s="22"/>
      <c r="G183" s="22"/>
      <c r="H183" s="22"/>
      <c r="I183" s="22"/>
      <c r="J183" s="22"/>
      <c r="K183" s="22"/>
      <c r="L183" s="22"/>
      <c r="M183" s="22"/>
      <c r="N183" s="22"/>
      <c r="O183" s="22"/>
      <c r="P183" s="22"/>
      <c r="Q183" s="22"/>
      <c r="R183" s="22"/>
      <c r="S183" s="22"/>
      <c r="T183" s="22"/>
      <c r="U183" s="1292"/>
      <c r="V183" s="28"/>
      <c r="W183" s="28"/>
      <c r="X183" s="28"/>
      <c r="Y183" s="28"/>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8"/>
    </row>
    <row r="184" spans="1:63" s="109" customFormat="1">
      <c r="A184" s="28"/>
      <c r="B184" s="22"/>
      <c r="C184" s="22"/>
      <c r="D184" s="22"/>
      <c r="E184" s="22"/>
      <c r="F184" s="22"/>
      <c r="G184" s="22"/>
      <c r="H184" s="22"/>
      <c r="I184" s="22"/>
      <c r="J184" s="22"/>
      <c r="K184" s="22"/>
      <c r="L184" s="22"/>
      <c r="M184" s="22"/>
      <c r="N184" s="22"/>
      <c r="O184" s="22"/>
      <c r="P184" s="22"/>
      <c r="Q184" s="22"/>
      <c r="R184" s="22"/>
      <c r="S184" s="22"/>
      <c r="T184" s="22"/>
      <c r="U184" s="1292"/>
      <c r="V184" s="28"/>
      <c r="W184" s="28"/>
      <c r="X184" s="28"/>
      <c r="Y184" s="28"/>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8"/>
    </row>
    <row r="185" spans="1:63" s="109" customFormat="1">
      <c r="A185" s="28"/>
      <c r="B185" s="22"/>
      <c r="C185" s="22"/>
      <c r="D185" s="22"/>
      <c r="E185" s="22"/>
      <c r="F185" s="22"/>
      <c r="G185" s="22"/>
      <c r="H185" s="22"/>
      <c r="I185" s="22"/>
      <c r="J185" s="22"/>
      <c r="K185" s="22"/>
      <c r="L185" s="22"/>
      <c r="M185" s="22"/>
      <c r="N185" s="22"/>
      <c r="O185" s="22"/>
      <c r="P185" s="22"/>
      <c r="Q185" s="22"/>
      <c r="R185" s="22"/>
      <c r="S185" s="22"/>
      <c r="T185" s="22"/>
      <c r="U185" s="1292"/>
      <c r="V185" s="28"/>
      <c r="W185" s="28"/>
      <c r="X185" s="28"/>
      <c r="Y185" s="28"/>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8"/>
    </row>
    <row r="186" spans="1:63" s="109" customFormat="1">
      <c r="A186" s="28"/>
      <c r="B186" s="22"/>
      <c r="C186" s="22"/>
      <c r="D186" s="22"/>
      <c r="E186" s="22"/>
      <c r="F186" s="22"/>
      <c r="G186" s="22"/>
      <c r="H186" s="22"/>
      <c r="I186" s="22"/>
      <c r="J186" s="22"/>
      <c r="K186" s="22"/>
      <c r="L186" s="22"/>
      <c r="M186" s="22"/>
      <c r="N186" s="22"/>
      <c r="O186" s="22"/>
      <c r="P186" s="22"/>
      <c r="Q186" s="22"/>
      <c r="R186" s="22"/>
      <c r="S186" s="22"/>
      <c r="T186" s="22"/>
      <c r="U186" s="1292"/>
      <c r="V186" s="28"/>
      <c r="W186" s="28"/>
      <c r="X186" s="28"/>
      <c r="Y186" s="28"/>
      <c r="Z186" s="22"/>
      <c r="AA186" s="22"/>
      <c r="AB186" s="22"/>
      <c r="AC186" s="22"/>
      <c r="AD186" s="22"/>
      <c r="AE186" s="22"/>
      <c r="AF186" s="22"/>
      <c r="AG186" s="22"/>
      <c r="AH186" s="22"/>
      <c r="AI186" s="22"/>
      <c r="AJ186" s="22"/>
      <c r="AK186" s="22"/>
      <c r="AL186" s="736"/>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8"/>
    </row>
    <row r="187" spans="1:63" s="109" customFormat="1">
      <c r="A187" s="28"/>
      <c r="B187" s="22"/>
      <c r="C187" s="22"/>
      <c r="D187" s="22"/>
      <c r="E187" s="22"/>
      <c r="F187" s="22"/>
      <c r="G187" s="22"/>
      <c r="H187" s="22"/>
      <c r="I187" s="22"/>
      <c r="J187" s="22"/>
      <c r="K187" s="22"/>
      <c r="L187" s="22"/>
      <c r="M187" s="22"/>
      <c r="N187" s="22"/>
      <c r="O187" s="22"/>
      <c r="P187" s="22"/>
      <c r="Q187" s="22"/>
      <c r="R187" s="22"/>
      <c r="S187" s="22"/>
      <c r="T187" s="22"/>
      <c r="U187" s="1292"/>
      <c r="V187" s="28"/>
      <c r="W187" s="28"/>
      <c r="X187" s="28"/>
      <c r="Y187" s="28"/>
      <c r="Z187" s="22"/>
      <c r="AA187" s="22"/>
      <c r="AB187" s="22"/>
      <c r="AC187" s="22"/>
      <c r="AD187" s="22"/>
      <c r="AE187" s="22"/>
      <c r="AF187" s="22"/>
      <c r="AG187" s="22"/>
      <c r="AH187" s="22"/>
      <c r="AI187" s="22"/>
      <c r="AJ187" s="22"/>
      <c r="AK187" s="22"/>
      <c r="AL187" s="736"/>
      <c r="AM187" s="736"/>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8"/>
    </row>
    <row r="188" spans="1:63" s="109" customFormat="1">
      <c r="A188" s="28"/>
      <c r="B188" s="22"/>
      <c r="C188" s="22"/>
      <c r="D188" s="22"/>
      <c r="E188" s="22"/>
      <c r="F188" s="22"/>
      <c r="G188" s="22"/>
      <c r="H188" s="22"/>
      <c r="I188" s="22"/>
      <c r="J188" s="22"/>
      <c r="K188" s="22"/>
      <c r="L188" s="22"/>
      <c r="M188" s="22"/>
      <c r="N188" s="22"/>
      <c r="O188" s="22"/>
      <c r="P188" s="22"/>
      <c r="Q188" s="22"/>
      <c r="R188" s="22"/>
      <c r="S188" s="22"/>
      <c r="T188" s="22"/>
      <c r="U188" s="1292"/>
      <c r="V188" s="28"/>
      <c r="W188" s="28"/>
      <c r="X188" s="28"/>
      <c r="Y188" s="28"/>
      <c r="Z188" s="22"/>
      <c r="AA188" s="22"/>
      <c r="AB188" s="22"/>
      <c r="AC188" s="22"/>
      <c r="AD188" s="22"/>
      <c r="AE188" s="22"/>
      <c r="AF188" s="22"/>
      <c r="AG188" s="22"/>
      <c r="AH188" s="22"/>
      <c r="AI188" s="22"/>
      <c r="AJ188" s="22"/>
      <c r="AK188" s="22"/>
      <c r="AL188" s="22"/>
      <c r="AM188" s="736"/>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8"/>
    </row>
    <row r="189" spans="1:63" s="109" customFormat="1">
      <c r="A189" s="28"/>
      <c r="B189" s="28"/>
      <c r="C189" s="28"/>
      <c r="D189" s="28"/>
      <c r="E189" s="28"/>
      <c r="F189" s="28"/>
      <c r="G189" s="28"/>
      <c r="H189" s="28"/>
      <c r="I189" s="28"/>
      <c r="J189" s="28"/>
      <c r="K189" s="28"/>
      <c r="L189" s="28"/>
      <c r="M189" s="28"/>
      <c r="N189" s="28"/>
      <c r="O189" s="28"/>
      <c r="P189" s="28"/>
      <c r="Q189" s="22"/>
      <c r="R189" s="22"/>
      <c r="S189" s="22"/>
      <c r="T189" s="22"/>
      <c r="U189" s="1292"/>
      <c r="V189" s="28"/>
      <c r="W189" s="28"/>
      <c r="X189" s="28"/>
      <c r="Y189" s="28"/>
      <c r="Z189" s="22"/>
      <c r="AA189" s="22"/>
      <c r="AB189" s="22"/>
      <c r="AC189" s="22"/>
      <c r="AD189" s="22"/>
      <c r="AE189" s="22"/>
      <c r="AF189" s="22"/>
      <c r="AG189" s="22"/>
      <c r="AH189" s="22"/>
      <c r="AI189" s="22"/>
      <c r="AJ189" s="22"/>
      <c r="AK189" s="22"/>
      <c r="AL189" s="22"/>
      <c r="AM189" s="736"/>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8"/>
    </row>
    <row r="190" spans="1:63" s="109" customFormat="1">
      <c r="A190" s="28"/>
      <c r="B190" s="22"/>
      <c r="C190" s="22"/>
      <c r="D190" s="22"/>
      <c r="E190" s="22"/>
      <c r="F190" s="22"/>
      <c r="G190" s="22"/>
      <c r="H190" s="22"/>
      <c r="I190" s="22"/>
      <c r="J190" s="22"/>
      <c r="K190" s="22"/>
      <c r="L190" s="22"/>
      <c r="M190" s="22"/>
      <c r="N190" s="22"/>
      <c r="O190" s="22"/>
      <c r="P190" s="22"/>
      <c r="Q190" s="22"/>
      <c r="R190" s="22"/>
      <c r="S190" s="22"/>
      <c r="T190" s="22"/>
      <c r="U190" s="1292"/>
      <c r="V190" s="28"/>
      <c r="W190" s="28"/>
      <c r="X190" s="28"/>
      <c r="Y190" s="28"/>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8"/>
    </row>
  </sheetData>
  <mergeCells count="20">
    <mergeCell ref="X128:Y128"/>
    <mergeCell ref="X124:Y124"/>
    <mergeCell ref="S13:T13"/>
    <mergeCell ref="S70:T70"/>
    <mergeCell ref="S62:T62"/>
    <mergeCell ref="S26:T26"/>
    <mergeCell ref="S57:T57"/>
    <mergeCell ref="S15:T15"/>
    <mergeCell ref="X13:Y13"/>
    <mergeCell ref="X15:Y15"/>
    <mergeCell ref="X57:Y57"/>
    <mergeCell ref="X62:Y62"/>
    <mergeCell ref="X66:Y66"/>
    <mergeCell ref="S124:T124"/>
    <mergeCell ref="S127:T127"/>
    <mergeCell ref="X127:Y127"/>
    <mergeCell ref="Q1:T1"/>
    <mergeCell ref="S66:T66"/>
    <mergeCell ref="X70:Y70"/>
    <mergeCell ref="V1:Y1"/>
  </mergeCells>
  <phoneticPr fontId="10"/>
  <pageMargins left="0.78740157480314965" right="0.78740157480314965" top="0.98425196850393704" bottom="0.98425196850393704" header="0.51181102362204722" footer="0.51181102362204722"/>
  <pageSetup paperSize="9" scale="20" orientation="portrait" r:id="rId1"/>
  <headerFooter alignWithMargins="0"/>
  <ignoredErrors>
    <ignoredError sqref="AA7:BH7"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AG49"/>
  <sheetViews>
    <sheetView zoomScaleNormal="100" zoomScaleSheetLayoutView="50" workbookViewId="0"/>
  </sheetViews>
  <sheetFormatPr defaultColWidth="9" defaultRowHeight="12.75"/>
  <cols>
    <col min="1" max="1" width="2.5" style="407" customWidth="1"/>
    <col min="2" max="2" width="4.5" style="405" hidden="1" customWidth="1"/>
    <col min="3" max="3" width="29.375" style="407" customWidth="1"/>
    <col min="4" max="4" width="10.625" style="407" customWidth="1"/>
    <col min="5" max="5" width="7.625" style="407" customWidth="1"/>
    <col min="6" max="6" width="10.625" style="407" customWidth="1"/>
    <col min="7" max="7" width="7.625" style="407" customWidth="1"/>
    <col min="8" max="8" width="2.875" style="407" customWidth="1"/>
    <col min="9" max="11" width="9" style="407"/>
    <col min="12" max="12" width="9" style="407" customWidth="1"/>
    <col min="13" max="16" width="9" style="407"/>
    <col min="17" max="17" width="9" style="407" customWidth="1"/>
    <col min="18" max="18" width="3.125" style="407" customWidth="1"/>
    <col min="19" max="19" width="32.625" style="405" customWidth="1"/>
    <col min="20" max="23" width="10.75" style="405" customWidth="1"/>
    <col min="24" max="24" width="2.5" style="407" customWidth="1"/>
    <col min="25" max="16384" width="9" style="407"/>
  </cols>
  <sheetData>
    <row r="1" spans="2:33" s="156" customFormat="1" ht="24" customHeight="1">
      <c r="C1" s="30" t="s">
        <v>506</v>
      </c>
      <c r="S1" s="30" t="s">
        <v>980</v>
      </c>
      <c r="T1" s="155"/>
      <c r="U1" s="155"/>
      <c r="V1" s="155"/>
      <c r="W1" s="155"/>
      <c r="X1" s="155"/>
      <c r="Y1" s="155"/>
      <c r="Z1" s="155"/>
    </row>
    <row r="2" spans="2:33" s="156" customFormat="1" ht="24" customHeight="1">
      <c r="B2" s="30"/>
      <c r="C2" s="404" t="s">
        <v>812</v>
      </c>
      <c r="R2" s="405"/>
      <c r="S2" s="2013" t="s">
        <v>861</v>
      </c>
      <c r="T2" s="405"/>
      <c r="U2" s="405"/>
      <c r="V2" s="405"/>
      <c r="W2" s="405"/>
      <c r="X2" s="405"/>
      <c r="Y2" s="405"/>
      <c r="Z2" s="405"/>
      <c r="AA2" s="407"/>
      <c r="AB2" s="407"/>
      <c r="AC2" s="407"/>
      <c r="AD2" s="407"/>
      <c r="AE2" s="407"/>
      <c r="AF2" s="407"/>
      <c r="AG2" s="407"/>
    </row>
    <row r="3" spans="2:33" ht="16.5" thickBot="1">
      <c r="C3" s="31" t="str">
        <f>'0.Contents'!$B2</f>
        <v>＜報告値＞</v>
      </c>
      <c r="G3" s="408"/>
      <c r="H3" s="408"/>
      <c r="R3" s="405"/>
      <c r="S3" s="1835" t="str">
        <f>'0.Contents'!$D$2</f>
        <v>&lt;Reported Value&gt;</v>
      </c>
    </row>
    <row r="4" spans="2:33" ht="35.25" customHeight="1" thickBot="1">
      <c r="C4" s="409" t="s">
        <v>285</v>
      </c>
      <c r="D4" s="2309" t="s">
        <v>75</v>
      </c>
      <c r="E4" s="2310"/>
      <c r="F4" s="2311" t="s">
        <v>811</v>
      </c>
      <c r="G4" s="2310"/>
      <c r="H4" s="1030"/>
      <c r="R4" s="405"/>
      <c r="S4" s="1998" t="s">
        <v>981</v>
      </c>
      <c r="T4" s="2309" t="s">
        <v>275</v>
      </c>
      <c r="U4" s="2310"/>
      <c r="V4" s="2309" t="s">
        <v>813</v>
      </c>
      <c r="W4" s="2310"/>
      <c r="AA4" s="22"/>
    </row>
    <row r="5" spans="2:33" s="21" customFormat="1" ht="31.5">
      <c r="B5" s="186"/>
      <c r="C5" s="410"/>
      <c r="D5" s="411" t="s">
        <v>507</v>
      </c>
      <c r="E5" s="922" t="s">
        <v>626</v>
      </c>
      <c r="F5" s="411" t="s">
        <v>507</v>
      </c>
      <c r="G5" s="923" t="s">
        <v>626</v>
      </c>
      <c r="H5" s="1031"/>
      <c r="P5" s="407"/>
      <c r="R5" s="28"/>
      <c r="S5" s="1999"/>
      <c r="T5" s="2014" t="s">
        <v>982</v>
      </c>
      <c r="U5" s="2015" t="s">
        <v>862</v>
      </c>
      <c r="V5" s="2014" t="s">
        <v>982</v>
      </c>
      <c r="W5" s="2016" t="s">
        <v>862</v>
      </c>
      <c r="X5" s="412"/>
      <c r="Y5" s="22"/>
      <c r="Z5" s="22"/>
      <c r="AB5" s="22"/>
      <c r="AC5" s="22"/>
      <c r="AD5" s="22"/>
      <c r="AE5" s="22"/>
      <c r="AF5" s="22"/>
      <c r="AG5" s="22"/>
    </row>
    <row r="6" spans="2:33" s="22" customFormat="1" ht="15" customHeight="1">
      <c r="B6" s="28"/>
      <c r="C6" s="413" t="s">
        <v>56</v>
      </c>
      <c r="D6" s="414">
        <f>'2.CO2-sector'!$AX$75*1000</f>
        <v>526342.78776429105</v>
      </c>
      <c r="E6" s="415">
        <f>D6/D14</f>
        <v>0.40051508638708289</v>
      </c>
      <c r="F6" s="414">
        <f>'2.CO2-sector'!$BH$75*1000</f>
        <v>396959.24439232581</v>
      </c>
      <c r="G6" s="416">
        <f>F6/F14</f>
        <v>0.40148938491615965</v>
      </c>
      <c r="H6" s="192"/>
      <c r="R6" s="28"/>
      <c r="S6" s="2000" t="s">
        <v>355</v>
      </c>
      <c r="T6" s="2001">
        <f t="shared" ref="T6:T14" si="0">D6</f>
        <v>526342.78776429105</v>
      </c>
      <c r="U6" s="2002">
        <f t="shared" ref="U6:U14" si="1">E6</f>
        <v>0.40051508638708289</v>
      </c>
      <c r="V6" s="2001">
        <f t="shared" ref="V6:V14" si="2">F6</f>
        <v>396959.24439232581</v>
      </c>
      <c r="W6" s="2003">
        <f t="shared" ref="W6:W14" si="3">G6</f>
        <v>0.40148938491615965</v>
      </c>
    </row>
    <row r="7" spans="2:33" s="22" customFormat="1" ht="15" customHeight="1">
      <c r="B7" s="28"/>
      <c r="C7" s="413" t="s">
        <v>57</v>
      </c>
      <c r="D7" s="414">
        <f>'2.CO2-sector'!$AX$76*1000</f>
        <v>330131.64956215629</v>
      </c>
      <c r="E7" s="415">
        <f>D7/D14</f>
        <v>0.25121025540243502</v>
      </c>
      <c r="F7" s="414">
        <f>'2.CO2-sector'!$BH$76*1000</f>
        <v>244678.89520559023</v>
      </c>
      <c r="G7" s="416">
        <f>F7/F14</f>
        <v>0.24747119641574231</v>
      </c>
      <c r="H7" s="213"/>
      <c r="R7" s="28"/>
      <c r="S7" s="2000" t="s">
        <v>645</v>
      </c>
      <c r="T7" s="2001">
        <f t="shared" si="0"/>
        <v>330131.64956215629</v>
      </c>
      <c r="U7" s="2002">
        <f t="shared" si="1"/>
        <v>0.25121025540243502</v>
      </c>
      <c r="V7" s="2001">
        <f t="shared" si="2"/>
        <v>244678.89520559023</v>
      </c>
      <c r="W7" s="2003">
        <f t="shared" si="3"/>
        <v>0.24747119641574231</v>
      </c>
    </row>
    <row r="8" spans="2:33" s="22" customFormat="1" ht="15" customHeight="1">
      <c r="B8" s="28"/>
      <c r="C8" s="413" t="s">
        <v>58</v>
      </c>
      <c r="D8" s="414">
        <f>'2.CO2-sector'!$AX$77*1000</f>
        <v>214847.91333662378</v>
      </c>
      <c r="E8" s="415">
        <f>D8/D14</f>
        <v>0.16348629176740528</v>
      </c>
      <c r="F8" s="414">
        <f>'2.CO2-sector'!$BH$77*1000</f>
        <v>183389.50964258675</v>
      </c>
      <c r="G8" s="416">
        <f>F8/F14</f>
        <v>0.18548236995762912</v>
      </c>
      <c r="H8" s="213"/>
      <c r="R8" s="28"/>
      <c r="S8" s="2000" t="s">
        <v>642</v>
      </c>
      <c r="T8" s="2001">
        <f t="shared" si="0"/>
        <v>214847.91333662378</v>
      </c>
      <c r="U8" s="2002">
        <f t="shared" si="1"/>
        <v>0.16348629176740528</v>
      </c>
      <c r="V8" s="2001">
        <f t="shared" si="2"/>
        <v>183389.50964258675</v>
      </c>
      <c r="W8" s="2003">
        <f t="shared" si="3"/>
        <v>0.18548236995762912</v>
      </c>
    </row>
    <row r="9" spans="2:33" s="22" customFormat="1" ht="15" customHeight="1">
      <c r="B9" s="28"/>
      <c r="C9" s="413" t="s">
        <v>59</v>
      </c>
      <c r="D9" s="414">
        <f>'2.CO2-sector'!$AX$78*1000</f>
        <v>103731.28174888354</v>
      </c>
      <c r="E9" s="415">
        <f>D9/D14</f>
        <v>7.8933243195311337E-2</v>
      </c>
      <c r="F9" s="414">
        <f>'2.CO2-sector'!$BH$78*1000</f>
        <v>50299.37168484633</v>
      </c>
      <c r="G9" s="416">
        <f>F9/F14</f>
        <v>5.0873393389119073E-2</v>
      </c>
      <c r="H9" s="213"/>
      <c r="R9" s="28"/>
      <c r="S9" s="2000" t="s">
        <v>646</v>
      </c>
      <c r="T9" s="2001">
        <f t="shared" si="0"/>
        <v>103731.28174888354</v>
      </c>
      <c r="U9" s="2002">
        <f t="shared" si="1"/>
        <v>7.8933243195311337E-2</v>
      </c>
      <c r="V9" s="2001">
        <f t="shared" si="2"/>
        <v>50299.37168484633</v>
      </c>
      <c r="W9" s="2003">
        <f t="shared" si="3"/>
        <v>5.0873393389119073E-2</v>
      </c>
    </row>
    <row r="10" spans="2:33" s="22" customFormat="1" ht="15" customHeight="1">
      <c r="B10" s="28"/>
      <c r="C10" s="413" t="s">
        <v>60</v>
      </c>
      <c r="D10" s="414">
        <f>'2.CO2-sector'!$AX$79*1000</f>
        <v>60319.27447058422</v>
      </c>
      <c r="E10" s="415">
        <f>D10/D14</f>
        <v>4.5899326421873728E-2</v>
      </c>
      <c r="F10" s="414">
        <f>'2.CO2-sector'!$BH$79*1000</f>
        <v>46383.369708271523</v>
      </c>
      <c r="G10" s="416">
        <f>F10/F14</f>
        <v>4.6912701587339033E-2</v>
      </c>
      <c r="H10" s="213"/>
      <c r="R10" s="28"/>
      <c r="S10" s="2000" t="s">
        <v>276</v>
      </c>
      <c r="T10" s="2001">
        <f t="shared" si="0"/>
        <v>60319.27447058422</v>
      </c>
      <c r="U10" s="2002">
        <f t="shared" si="1"/>
        <v>4.5899326421873728E-2</v>
      </c>
      <c r="V10" s="2001">
        <f t="shared" si="2"/>
        <v>46383.369708271523</v>
      </c>
      <c r="W10" s="2003">
        <f t="shared" si="3"/>
        <v>4.6912701587339033E-2</v>
      </c>
    </row>
    <row r="11" spans="2:33" s="22" customFormat="1" ht="15" customHeight="1">
      <c r="B11" s="28"/>
      <c r="C11" s="413" t="s">
        <v>508</v>
      </c>
      <c r="D11" s="414">
        <f>'2.CO2-sector'!$AX$80*1000</f>
        <v>49442.97114494093</v>
      </c>
      <c r="E11" s="415">
        <f>D11/D14</f>
        <v>3.7623116189098742E-2</v>
      </c>
      <c r="F11" s="414">
        <f>'2.CO2-sector'!$BH$80*1000</f>
        <v>38579.477680706448</v>
      </c>
      <c r="G11" s="416">
        <f>F11/F14</f>
        <v>3.9019750725606192E-2</v>
      </c>
      <c r="H11" s="213"/>
      <c r="R11" s="28"/>
      <c r="S11" s="2000" t="s">
        <v>345</v>
      </c>
      <c r="T11" s="2001">
        <f t="shared" si="0"/>
        <v>49442.97114494093</v>
      </c>
      <c r="U11" s="2002">
        <f t="shared" si="1"/>
        <v>3.7623116189098742E-2</v>
      </c>
      <c r="V11" s="2001">
        <f t="shared" si="2"/>
        <v>38579.477680706448</v>
      </c>
      <c r="W11" s="2003">
        <f t="shared" si="3"/>
        <v>3.9019750725606192E-2</v>
      </c>
    </row>
    <row r="12" spans="2:33" s="22" customFormat="1" ht="15" customHeight="1">
      <c r="B12" s="28"/>
      <c r="C12" s="413" t="s">
        <v>61</v>
      </c>
      <c r="D12" s="414">
        <f>'2.CO2-sector'!$AX$81*1000</f>
        <v>26334.11556792901</v>
      </c>
      <c r="E12" s="415">
        <f>D12/D14</f>
        <v>2.0038672167271732E-2</v>
      </c>
      <c r="F12" s="414">
        <f>'2.CO2-sector'!$BH$81*1000</f>
        <v>26375.801503510571</v>
      </c>
      <c r="G12" s="416">
        <f>F12/F14</f>
        <v>2.6676804916146955E-2</v>
      </c>
      <c r="H12" s="213"/>
      <c r="R12" s="28"/>
      <c r="S12" s="2000" t="s">
        <v>277</v>
      </c>
      <c r="T12" s="2001">
        <f t="shared" si="0"/>
        <v>26334.11556792901</v>
      </c>
      <c r="U12" s="2002">
        <f t="shared" si="1"/>
        <v>2.0038672167271732E-2</v>
      </c>
      <c r="V12" s="2001">
        <f t="shared" si="2"/>
        <v>26375.801503510571</v>
      </c>
      <c r="W12" s="2003">
        <f t="shared" si="3"/>
        <v>2.6676804916146955E-2</v>
      </c>
    </row>
    <row r="13" spans="2:33" s="22" customFormat="1" ht="15" customHeight="1" thickBot="1">
      <c r="B13" s="28"/>
      <c r="C13" s="417" t="s">
        <v>509</v>
      </c>
      <c r="D13" s="418">
        <f>'2.CO2-sector'!$AX$82*1000</f>
        <v>3014.7049488063285</v>
      </c>
      <c r="E13" s="419">
        <f>D13/D14</f>
        <v>2.2940084695212944E-3</v>
      </c>
      <c r="F13" s="418">
        <f>'2.CO2-sector'!$BH$82*1000</f>
        <v>2050.9919569689828</v>
      </c>
      <c r="G13" s="420">
        <f>F13/F14</f>
        <v>2.0743980922576211E-3</v>
      </c>
      <c r="H13" s="213"/>
      <c r="R13" s="28"/>
      <c r="S13" s="2004" t="s">
        <v>966</v>
      </c>
      <c r="T13" s="2005">
        <f t="shared" si="0"/>
        <v>3014.7049488063285</v>
      </c>
      <c r="U13" s="2006">
        <f t="shared" si="1"/>
        <v>2.2940084695212944E-3</v>
      </c>
      <c r="V13" s="2005">
        <f t="shared" si="2"/>
        <v>2050.9919569689828</v>
      </c>
      <c r="W13" s="2007">
        <f t="shared" si="3"/>
        <v>2.0743980922576211E-3</v>
      </c>
    </row>
    <row r="14" spans="2:33" ht="16.5" thickTop="1" thickBot="1">
      <c r="C14" s="421" t="s">
        <v>23</v>
      </c>
      <c r="D14" s="422">
        <f>'2.CO2-sector'!$AX$83*1000</f>
        <v>1314164.6985442152</v>
      </c>
      <c r="E14" s="423">
        <f>SUM(E6:E13)</f>
        <v>1</v>
      </c>
      <c r="F14" s="422">
        <f>'2.CO2-sector'!$BH$83*1000</f>
        <v>988716.66177480668</v>
      </c>
      <c r="G14" s="423">
        <f>SUM(G6:G13)</f>
        <v>1</v>
      </c>
      <c r="H14" s="1029"/>
      <c r="R14" s="405"/>
      <c r="S14" s="2008" t="s">
        <v>278</v>
      </c>
      <c r="T14" s="2009">
        <f t="shared" si="0"/>
        <v>1314164.6985442152</v>
      </c>
      <c r="U14" s="2010">
        <f t="shared" si="1"/>
        <v>1</v>
      </c>
      <c r="V14" s="2009">
        <f t="shared" si="2"/>
        <v>988716.66177480668</v>
      </c>
      <c r="W14" s="2010">
        <f t="shared" si="3"/>
        <v>1</v>
      </c>
    </row>
    <row r="15" spans="2:33" ht="7.5" customHeight="1">
      <c r="B15" s="424"/>
      <c r="C15" s="22"/>
      <c r="R15" s="405"/>
      <c r="S15" s="186"/>
    </row>
    <row r="16" spans="2:33" ht="6" customHeight="1" thickBot="1">
      <c r="R16" s="405"/>
      <c r="S16" s="28"/>
    </row>
    <row r="17" spans="3:24" ht="35.25" customHeight="1" thickBot="1">
      <c r="C17" s="409" t="s">
        <v>76</v>
      </c>
      <c r="D17" s="2309" t="s">
        <v>75</v>
      </c>
      <c r="E17" s="2310"/>
      <c r="F17" s="2311" t="s">
        <v>811</v>
      </c>
      <c r="G17" s="2310"/>
      <c r="H17" s="1030"/>
      <c r="R17" s="405"/>
      <c r="S17" s="1998" t="s">
        <v>983</v>
      </c>
      <c r="T17" s="2309" t="s">
        <v>279</v>
      </c>
      <c r="U17" s="2310"/>
      <c r="V17" s="2309" t="str">
        <f>V4</f>
        <v>FY2023</v>
      </c>
      <c r="W17" s="2310"/>
    </row>
    <row r="18" spans="3:24" ht="31.5">
      <c r="C18" s="410"/>
      <c r="D18" s="411" t="s">
        <v>507</v>
      </c>
      <c r="E18" s="922" t="s">
        <v>626</v>
      </c>
      <c r="F18" s="411" t="s">
        <v>507</v>
      </c>
      <c r="G18" s="923" t="s">
        <v>626</v>
      </c>
      <c r="H18" s="1031"/>
      <c r="R18" s="405"/>
      <c r="S18" s="2011"/>
      <c r="T18" s="2014" t="s">
        <v>982</v>
      </c>
      <c r="U18" s="2015" t="s">
        <v>862</v>
      </c>
      <c r="V18" s="2014" t="s">
        <v>982</v>
      </c>
      <c r="W18" s="2016" t="s">
        <v>862</v>
      </c>
      <c r="X18" s="425"/>
    </row>
    <row r="19" spans="3:24" ht="15" customHeight="1">
      <c r="C19" s="413" t="s">
        <v>281</v>
      </c>
      <c r="D19" s="414">
        <f>('3.Allocated_CO2-sector'!$AX$142+'3.Allocated_CO2-sector'!$AX$143)*1000</f>
        <v>103573.58002498164</v>
      </c>
      <c r="E19" s="415">
        <f>D19/D27</f>
        <v>7.8813241703811363E-2</v>
      </c>
      <c r="F19" s="414">
        <f>('3.Allocated_CO2-sector'!$BH$142+'3.Allocated_CO2-sector'!$BH$143)*1000</f>
        <v>79598.207916813248</v>
      </c>
      <c r="G19" s="416">
        <f>F19/F27</f>
        <v>8.050659101256534E-2</v>
      </c>
      <c r="H19" s="213"/>
      <c r="R19" s="405"/>
      <c r="S19" s="2000" t="s">
        <v>356</v>
      </c>
      <c r="T19" s="2001">
        <f t="shared" ref="T19:T27" si="4">D19</f>
        <v>103573.58002498164</v>
      </c>
      <c r="U19" s="2002">
        <f t="shared" ref="U19:U27" si="5">E19</f>
        <v>7.8813241703811363E-2</v>
      </c>
      <c r="V19" s="2001">
        <f>F19</f>
        <v>79598.207916813248</v>
      </c>
      <c r="W19" s="2003">
        <f t="shared" ref="W19:W27" si="6">G19</f>
        <v>8.050659101256534E-2</v>
      </c>
    </row>
    <row r="20" spans="3:24" ht="15" customHeight="1">
      <c r="C20" s="413" t="s">
        <v>57</v>
      </c>
      <c r="D20" s="414">
        <f>'3.Allocated_CO2-sector'!$AX$144*1000</f>
        <v>463283.77058469178</v>
      </c>
      <c r="E20" s="415">
        <f>D20/D27</f>
        <v>0.35253098116080955</v>
      </c>
      <c r="F20" s="414">
        <f>'3.Allocated_CO2-sector'!$BH$144*1000</f>
        <v>339532.11084368336</v>
      </c>
      <c r="G20" s="416">
        <f>F20/F27</f>
        <v>0.34340688689740756</v>
      </c>
      <c r="H20" s="213"/>
      <c r="R20" s="405"/>
      <c r="S20" s="2000" t="s">
        <v>645</v>
      </c>
      <c r="T20" s="2001">
        <f t="shared" si="4"/>
        <v>463283.77058469178</v>
      </c>
      <c r="U20" s="2002">
        <f t="shared" si="5"/>
        <v>0.35253098116080955</v>
      </c>
      <c r="V20" s="2001">
        <f t="shared" ref="V20:V27" si="7">F20</f>
        <v>339532.11084368336</v>
      </c>
      <c r="W20" s="2003">
        <f t="shared" si="6"/>
        <v>0.34340688689740756</v>
      </c>
    </row>
    <row r="21" spans="3:24" ht="15" customHeight="1">
      <c r="C21" s="413" t="s">
        <v>58</v>
      </c>
      <c r="D21" s="414">
        <f>'3.Allocated_CO2-sector'!$AX$145*1000</f>
        <v>224243.71261025243</v>
      </c>
      <c r="E21" s="415">
        <f>D21/D27</f>
        <v>0.17063592779402886</v>
      </c>
      <c r="F21" s="414">
        <f>'3.Allocated_CO2-sector'!$BH$145*1000</f>
        <v>190136.02883670171</v>
      </c>
      <c r="G21" s="416">
        <f>F21/F27</f>
        <v>0.19230588113625594</v>
      </c>
      <c r="H21" s="213"/>
      <c r="R21" s="405"/>
      <c r="S21" s="2000" t="s">
        <v>642</v>
      </c>
      <c r="T21" s="2001">
        <f t="shared" si="4"/>
        <v>224243.71261025243</v>
      </c>
      <c r="U21" s="2002">
        <f t="shared" si="5"/>
        <v>0.17063592779402886</v>
      </c>
      <c r="V21" s="2001">
        <f t="shared" si="7"/>
        <v>190136.02883670171</v>
      </c>
      <c r="W21" s="2003">
        <f t="shared" si="6"/>
        <v>0.19230588113625594</v>
      </c>
    </row>
    <row r="22" spans="3:24" ht="15" customHeight="1">
      <c r="C22" s="413" t="s">
        <v>59</v>
      </c>
      <c r="D22" s="414">
        <f>'3.Allocated_CO2-sector'!$AX$146*1000</f>
        <v>234784.22261849727</v>
      </c>
      <c r="E22" s="415">
        <f>D22/D27</f>
        <v>0.17865661958397058</v>
      </c>
      <c r="F22" s="414">
        <f>'3.Allocated_CO2-sector'!$BH$146*1000</f>
        <v>165144.91480606518</v>
      </c>
      <c r="G22" s="416">
        <f>F22/F27</f>
        <v>0.16702956589162765</v>
      </c>
      <c r="H22" s="213"/>
      <c r="R22" s="405"/>
      <c r="S22" s="2000" t="s">
        <v>646</v>
      </c>
      <c r="T22" s="2001">
        <f t="shared" si="4"/>
        <v>234784.22261849727</v>
      </c>
      <c r="U22" s="2002">
        <f t="shared" si="5"/>
        <v>0.17865661958397058</v>
      </c>
      <c r="V22" s="2001">
        <f t="shared" si="7"/>
        <v>165144.91480606518</v>
      </c>
      <c r="W22" s="2003">
        <f t="shared" si="6"/>
        <v>0.16702956589162765</v>
      </c>
    </row>
    <row r="23" spans="3:24" ht="15" customHeight="1">
      <c r="C23" s="413" t="s">
        <v>60</v>
      </c>
      <c r="D23" s="414">
        <f>'3.Allocated_CO2-sector'!$AX$147*1000</f>
        <v>209487.62104411572</v>
      </c>
      <c r="E23" s="415">
        <f>D23/D27</f>
        <v>0.15940743293148765</v>
      </c>
      <c r="F23" s="414">
        <f>'3.Allocated_CO2-sector'!$BH$147*1000</f>
        <v>147299.12823035705</v>
      </c>
      <c r="G23" s="416">
        <f>F23/F27</f>
        <v>0.14898012132813274</v>
      </c>
      <c r="H23" s="213"/>
      <c r="R23" s="405"/>
      <c r="S23" s="2000" t="s">
        <v>276</v>
      </c>
      <c r="T23" s="2001">
        <f t="shared" si="4"/>
        <v>209487.62104411572</v>
      </c>
      <c r="U23" s="2002">
        <f t="shared" si="5"/>
        <v>0.15940743293148765</v>
      </c>
      <c r="V23" s="2001">
        <f t="shared" si="7"/>
        <v>147299.12823035705</v>
      </c>
      <c r="W23" s="2003">
        <f t="shared" si="6"/>
        <v>0.14898012132813274</v>
      </c>
    </row>
    <row r="24" spans="3:24" ht="15" customHeight="1">
      <c r="C24" s="413" t="s">
        <v>508</v>
      </c>
      <c r="D24" s="414">
        <f>'3.Allocated_CO2-sector'!$AX$148*1000</f>
        <v>49442.97114494093</v>
      </c>
      <c r="E24" s="415">
        <f>D24/D27</f>
        <v>3.7623116189098735E-2</v>
      </c>
      <c r="F24" s="414">
        <f>'3.Allocated_CO2-sector'!$BH$148*1000</f>
        <v>38579.477680706448</v>
      </c>
      <c r="G24" s="416">
        <f>F24/F27</f>
        <v>3.9019750725606199E-2</v>
      </c>
      <c r="H24" s="213"/>
      <c r="R24" s="405"/>
      <c r="S24" s="2000" t="s">
        <v>345</v>
      </c>
      <c r="T24" s="2001">
        <f t="shared" si="4"/>
        <v>49442.97114494093</v>
      </c>
      <c r="U24" s="2002">
        <f t="shared" si="5"/>
        <v>3.7623116189098735E-2</v>
      </c>
      <c r="V24" s="2001">
        <f t="shared" si="7"/>
        <v>38579.477680706448</v>
      </c>
      <c r="W24" s="2003">
        <f t="shared" si="6"/>
        <v>3.9019750725606199E-2</v>
      </c>
    </row>
    <row r="25" spans="3:24" ht="15" customHeight="1">
      <c r="C25" s="413" t="s">
        <v>61</v>
      </c>
      <c r="D25" s="414">
        <f>'3.Allocated_CO2-sector'!$AX$149*1000</f>
        <v>26334.11556792901</v>
      </c>
      <c r="E25" s="415">
        <f>D25/D27</f>
        <v>2.0038672167271728E-2</v>
      </c>
      <c r="F25" s="414">
        <f>'3.Allocated_CO2-sector'!$BH$149*1000</f>
        <v>26375.801503510571</v>
      </c>
      <c r="G25" s="416">
        <f>F25/F27</f>
        <v>2.6676804916146959E-2</v>
      </c>
      <c r="H25" s="213"/>
      <c r="R25" s="405"/>
      <c r="S25" s="2000" t="s">
        <v>277</v>
      </c>
      <c r="T25" s="2001">
        <f t="shared" si="4"/>
        <v>26334.11556792901</v>
      </c>
      <c r="U25" s="2002">
        <f t="shared" si="5"/>
        <v>2.0038672167271728E-2</v>
      </c>
      <c r="V25" s="2001">
        <f t="shared" si="7"/>
        <v>26375.801503510571</v>
      </c>
      <c r="W25" s="2003">
        <f t="shared" si="6"/>
        <v>2.6676804916146959E-2</v>
      </c>
    </row>
    <row r="26" spans="3:24" ht="15" customHeight="1" thickBot="1">
      <c r="C26" s="417" t="s">
        <v>509</v>
      </c>
      <c r="D26" s="418">
        <f>'3.Allocated_CO2-sector'!$AX$150*1000</f>
        <v>3014.7049488063285</v>
      </c>
      <c r="E26" s="419">
        <f>D26/D27</f>
        <v>2.294008469521294E-3</v>
      </c>
      <c r="F26" s="418">
        <f>'3.Allocated_CO2-sector'!$BH$150*1000</f>
        <v>2050.9919569689828</v>
      </c>
      <c r="G26" s="420">
        <f>F26/F27</f>
        <v>2.0743980922576215E-3</v>
      </c>
      <c r="H26" s="213"/>
      <c r="R26" s="405"/>
      <c r="S26" s="2004" t="s">
        <v>966</v>
      </c>
      <c r="T26" s="2005">
        <f t="shared" si="4"/>
        <v>3014.7049488063285</v>
      </c>
      <c r="U26" s="2006">
        <f t="shared" si="5"/>
        <v>2.294008469521294E-3</v>
      </c>
      <c r="V26" s="2005">
        <f t="shared" si="7"/>
        <v>2050.9919569689828</v>
      </c>
      <c r="W26" s="2007">
        <f t="shared" si="6"/>
        <v>2.0743980922576215E-3</v>
      </c>
    </row>
    <row r="27" spans="3:24" ht="15.75" customHeight="1" thickTop="1" thickBot="1">
      <c r="C27" s="421" t="s">
        <v>23</v>
      </c>
      <c r="D27" s="422">
        <f>'3.Allocated_CO2-sector'!$AX$151*1000</f>
        <v>1314164.6985442154</v>
      </c>
      <c r="E27" s="423">
        <f>SUM(E19:E26)</f>
        <v>0.99999999999999978</v>
      </c>
      <c r="F27" s="422">
        <f>'3.Allocated_CO2-sector'!$BH$151*1000</f>
        <v>988716.66177480656</v>
      </c>
      <c r="G27" s="423">
        <f>SUM(G19:G26)</f>
        <v>1</v>
      </c>
      <c r="H27" s="1029"/>
      <c r="R27" s="405"/>
      <c r="S27" s="2008" t="s">
        <v>278</v>
      </c>
      <c r="T27" s="2009">
        <f t="shared" si="4"/>
        <v>1314164.6985442154</v>
      </c>
      <c r="U27" s="2010">
        <f t="shared" si="5"/>
        <v>0.99999999999999978</v>
      </c>
      <c r="V27" s="2009">
        <f t="shared" si="7"/>
        <v>988716.66177480656</v>
      </c>
      <c r="W27" s="2010">
        <f t="shared" si="6"/>
        <v>1</v>
      </c>
    </row>
    <row r="28" spans="3:24">
      <c r="C28" s="407" t="s">
        <v>282</v>
      </c>
      <c r="F28" s="408"/>
      <c r="R28" s="405"/>
      <c r="S28" s="405" t="s">
        <v>342</v>
      </c>
    </row>
    <row r="29" spans="3:24">
      <c r="R29" s="405"/>
    </row>
    <row r="30" spans="3:24">
      <c r="C30" s="426"/>
      <c r="D30" s="405"/>
      <c r="E30" s="405"/>
      <c r="F30" s="405"/>
      <c r="G30" s="405"/>
      <c r="H30" s="405"/>
      <c r="I30" s="405"/>
      <c r="R30" s="405"/>
    </row>
    <row r="31" spans="3:24" ht="25.5">
      <c r="C31" s="427"/>
      <c r="D31" s="428"/>
      <c r="E31" s="428"/>
      <c r="F31" s="428"/>
      <c r="G31" s="428"/>
      <c r="H31" s="428"/>
      <c r="I31" s="428"/>
      <c r="R31" s="405"/>
      <c r="S31" s="2012" t="s">
        <v>280</v>
      </c>
    </row>
    <row r="32" spans="3:24">
      <c r="R32" s="405"/>
    </row>
    <row r="33" spans="15:23" s="407" customFormat="1">
      <c r="R33" s="405"/>
      <c r="S33" s="405"/>
      <c r="T33" s="405"/>
      <c r="U33" s="405"/>
      <c r="V33" s="405"/>
      <c r="W33" s="405"/>
    </row>
    <row r="34" spans="15:23" s="407" customFormat="1" ht="15.75">
      <c r="O34" s="406"/>
      <c r="R34" s="405"/>
      <c r="S34" s="405"/>
      <c r="T34" s="405"/>
      <c r="U34" s="405"/>
      <c r="V34" s="405"/>
      <c r="W34" s="405"/>
    </row>
    <row r="35" spans="15:23" s="407" customFormat="1">
      <c r="R35" s="405"/>
      <c r="S35" s="405"/>
      <c r="T35" s="405"/>
      <c r="U35" s="405"/>
      <c r="V35" s="405"/>
      <c r="W35" s="405"/>
    </row>
    <row r="36" spans="15:23" s="407" customFormat="1">
      <c r="R36" s="405"/>
      <c r="S36" s="405"/>
      <c r="T36" s="405"/>
      <c r="U36" s="405"/>
      <c r="V36" s="405"/>
      <c r="W36" s="405"/>
    </row>
    <row r="37" spans="15:23" s="407" customFormat="1">
      <c r="R37" s="405"/>
      <c r="S37" s="405"/>
      <c r="T37" s="405"/>
      <c r="U37" s="405"/>
      <c r="V37" s="405"/>
      <c r="W37" s="405"/>
    </row>
    <row r="38" spans="15:23" s="407" customFormat="1">
      <c r="R38" s="405"/>
      <c r="S38" s="405"/>
      <c r="T38" s="405"/>
      <c r="U38" s="405"/>
      <c r="V38" s="405"/>
      <c r="W38" s="405"/>
    </row>
    <row r="39" spans="15:23" s="407" customFormat="1">
      <c r="R39" s="405"/>
      <c r="S39" s="405"/>
      <c r="T39" s="405"/>
      <c r="U39" s="405"/>
      <c r="V39" s="405"/>
      <c r="W39" s="405"/>
    </row>
    <row r="40" spans="15:23" s="407" customFormat="1">
      <c r="R40" s="405"/>
      <c r="S40" s="405"/>
      <c r="T40" s="405"/>
      <c r="U40" s="405"/>
      <c r="V40" s="405"/>
      <c r="W40" s="405"/>
    </row>
    <row r="41" spans="15:23" s="407" customFormat="1">
      <c r="R41" s="405"/>
      <c r="S41" s="405"/>
      <c r="T41" s="405"/>
      <c r="U41" s="405"/>
      <c r="V41" s="405"/>
      <c r="W41" s="405"/>
    </row>
    <row r="42" spans="15:23" s="407" customFormat="1">
      <c r="R42" s="405"/>
      <c r="S42" s="405"/>
      <c r="T42" s="405"/>
      <c r="U42" s="405"/>
      <c r="V42" s="405"/>
      <c r="W42" s="405"/>
    </row>
    <row r="43" spans="15:23" s="407" customFormat="1">
      <c r="R43" s="405"/>
      <c r="S43" s="405"/>
      <c r="T43" s="405"/>
      <c r="U43" s="405"/>
      <c r="V43" s="405"/>
      <c r="W43" s="405"/>
    </row>
    <row r="44" spans="15:23" s="407" customFormat="1">
      <c r="R44" s="405"/>
      <c r="S44" s="405"/>
      <c r="T44" s="405"/>
      <c r="U44" s="405"/>
      <c r="V44" s="405"/>
      <c r="W44" s="405"/>
    </row>
    <row r="45" spans="15:23" s="407" customFormat="1">
      <c r="R45" s="405"/>
      <c r="S45" s="405"/>
      <c r="T45" s="405"/>
      <c r="U45" s="405"/>
      <c r="V45" s="405"/>
      <c r="W45" s="405"/>
    </row>
    <row r="46" spans="15:23" s="407" customFormat="1">
      <c r="R46" s="405"/>
      <c r="S46" s="405"/>
      <c r="T46" s="405"/>
      <c r="U46" s="405"/>
      <c r="V46" s="405"/>
      <c r="W46" s="405"/>
    </row>
    <row r="47" spans="15:23" s="407" customFormat="1">
      <c r="R47" s="405"/>
      <c r="S47" s="405"/>
      <c r="T47" s="405"/>
      <c r="U47" s="405"/>
      <c r="V47" s="405"/>
      <c r="W47" s="405"/>
    </row>
    <row r="48" spans="15:23" s="407" customFormat="1">
      <c r="R48" s="405"/>
      <c r="S48" s="405"/>
      <c r="T48" s="405"/>
      <c r="U48" s="405"/>
      <c r="V48" s="405"/>
      <c r="W48" s="405"/>
    </row>
    <row r="49" spans="18:23" s="407" customFormat="1">
      <c r="R49" s="405"/>
      <c r="S49" s="405"/>
      <c r="T49" s="405"/>
      <c r="U49" s="405"/>
      <c r="V49" s="405"/>
      <c r="W49" s="405"/>
    </row>
  </sheetData>
  <mergeCells count="8">
    <mergeCell ref="V4:W4"/>
    <mergeCell ref="T17:U17"/>
    <mergeCell ref="V17:W17"/>
    <mergeCell ref="D4:E4"/>
    <mergeCell ref="F4:G4"/>
    <mergeCell ref="D17:E17"/>
    <mergeCell ref="F17:G17"/>
    <mergeCell ref="T4:U4"/>
  </mergeCells>
  <phoneticPr fontId="10"/>
  <pageMargins left="0.78740157480314965" right="0.78740157480314965" top="0.98425196850393704" bottom="0.98425196850393704" header="0.51181102362204722" footer="0.51181102362204722"/>
  <pageSetup paperSize="9" scale="36" orientation="landscape" verticalDpi="300" r:id="rId1"/>
  <headerFooter alignWithMargins="0"/>
  <ignoredErrors>
    <ignoredError sqref="D27 D14 F15:G16 G26 F18 G7 G8 G9 G10 G11 G12 G13 G14 G19 G20 G21 G22 G23 G24 G25 F19:F27 F6:F14 G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J24"/>
  <sheetViews>
    <sheetView zoomScaleNormal="100" workbookViewId="0">
      <pane xSplit="23" topLeftCell="X1" activePane="topRight" state="frozen"/>
      <selection pane="topRight"/>
    </sheetView>
  </sheetViews>
  <sheetFormatPr defaultColWidth="9" defaultRowHeight="15"/>
  <cols>
    <col min="1" max="1" width="1.625" style="22" customWidth="1"/>
    <col min="2" max="21" width="1.625" style="22" hidden="1" customWidth="1"/>
    <col min="22" max="22" width="1.625" style="22" customWidth="1"/>
    <col min="23" max="23" width="23.125" style="22" customWidth="1"/>
    <col min="24" max="24" width="1.625" style="1292" customWidth="1"/>
    <col min="25" max="25" width="18.875" style="28" customWidth="1"/>
    <col min="26" max="26" width="9.375" style="22" hidden="1" customWidth="1"/>
    <col min="27" max="60" width="9.125" style="22" customWidth="1"/>
    <col min="61" max="62" width="20.125" style="22" hidden="1" customWidth="1"/>
    <col min="63" max="16384" width="9" style="22"/>
  </cols>
  <sheetData>
    <row r="1" spans="23:62" ht="63.75">
      <c r="W1" s="384" t="s">
        <v>504</v>
      </c>
      <c r="Y1" s="2020" t="s">
        <v>984</v>
      </c>
    </row>
    <row r="2" spans="23:62" s="21" customFormat="1" ht="25.5" customHeight="1">
      <c r="W2" s="1704" t="str">
        <f>'0.Contents'!$B$2</f>
        <v>＜報告値＞</v>
      </c>
      <c r="X2" s="1300"/>
      <c r="Y2" s="1904" t="str">
        <f>'0.Contents'!$D$2</f>
        <v>&lt;Reported Value&gt;</v>
      </c>
    </row>
    <row r="3" spans="23:62" ht="17.25" thickBot="1">
      <c r="W3" s="22" t="s">
        <v>505</v>
      </c>
      <c r="Y3" s="28" t="s">
        <v>959</v>
      </c>
      <c r="Z3" s="2397"/>
    </row>
    <row r="4" spans="23:62" ht="15.75" thickBot="1">
      <c r="W4" s="1058"/>
      <c r="Y4" s="2017"/>
      <c r="Z4" s="2409"/>
      <c r="AA4" s="1070">
        <v>1990</v>
      </c>
      <c r="AB4" s="1070">
        <f t="shared" ref="AB4:BH4" si="0">AA4+1</f>
        <v>1991</v>
      </c>
      <c r="AC4" s="1070">
        <f t="shared" si="0"/>
        <v>1992</v>
      </c>
      <c r="AD4" s="1070">
        <f t="shared" si="0"/>
        <v>1993</v>
      </c>
      <c r="AE4" s="1070">
        <f t="shared" si="0"/>
        <v>1994</v>
      </c>
      <c r="AF4" s="1070">
        <f t="shared" si="0"/>
        <v>1995</v>
      </c>
      <c r="AG4" s="1070">
        <f t="shared" si="0"/>
        <v>1996</v>
      </c>
      <c r="AH4" s="1070">
        <f t="shared" si="0"/>
        <v>1997</v>
      </c>
      <c r="AI4" s="1070">
        <f t="shared" si="0"/>
        <v>1998</v>
      </c>
      <c r="AJ4" s="1070">
        <f t="shared" si="0"/>
        <v>1999</v>
      </c>
      <c r="AK4" s="1070">
        <f t="shared" si="0"/>
        <v>2000</v>
      </c>
      <c r="AL4" s="1070">
        <f t="shared" si="0"/>
        <v>2001</v>
      </c>
      <c r="AM4" s="1070">
        <f t="shared" si="0"/>
        <v>2002</v>
      </c>
      <c r="AN4" s="1070">
        <f t="shared" si="0"/>
        <v>2003</v>
      </c>
      <c r="AO4" s="1070">
        <f>AN4+1</f>
        <v>2004</v>
      </c>
      <c r="AP4" s="1070">
        <f t="shared" si="0"/>
        <v>2005</v>
      </c>
      <c r="AQ4" s="1070">
        <f t="shared" si="0"/>
        <v>2006</v>
      </c>
      <c r="AR4" s="1070">
        <f t="shared" si="0"/>
        <v>2007</v>
      </c>
      <c r="AS4" s="1070">
        <f t="shared" si="0"/>
        <v>2008</v>
      </c>
      <c r="AT4" s="1070">
        <f t="shared" si="0"/>
        <v>2009</v>
      </c>
      <c r="AU4" s="1070">
        <f t="shared" si="0"/>
        <v>2010</v>
      </c>
      <c r="AV4" s="1070">
        <f t="shared" si="0"/>
        <v>2011</v>
      </c>
      <c r="AW4" s="1070">
        <f t="shared" si="0"/>
        <v>2012</v>
      </c>
      <c r="AX4" s="1070">
        <f t="shared" si="0"/>
        <v>2013</v>
      </c>
      <c r="AY4" s="1070">
        <f t="shared" si="0"/>
        <v>2014</v>
      </c>
      <c r="AZ4" s="1070">
        <f t="shared" si="0"/>
        <v>2015</v>
      </c>
      <c r="BA4" s="1070">
        <f t="shared" si="0"/>
        <v>2016</v>
      </c>
      <c r="BB4" s="1070">
        <f t="shared" si="0"/>
        <v>2017</v>
      </c>
      <c r="BC4" s="1070">
        <f t="shared" si="0"/>
        <v>2018</v>
      </c>
      <c r="BD4" s="1070">
        <f t="shared" si="0"/>
        <v>2019</v>
      </c>
      <c r="BE4" s="1070">
        <f t="shared" si="0"/>
        <v>2020</v>
      </c>
      <c r="BF4" s="1070">
        <f t="shared" si="0"/>
        <v>2021</v>
      </c>
      <c r="BG4" s="1444">
        <f t="shared" si="0"/>
        <v>2022</v>
      </c>
      <c r="BH4" s="1071">
        <f t="shared" si="0"/>
        <v>2023</v>
      </c>
      <c r="BI4" s="159" t="s">
        <v>18</v>
      </c>
      <c r="BJ4" s="108" t="s">
        <v>2</v>
      </c>
    </row>
    <row r="5" spans="23:62" ht="18" customHeight="1">
      <c r="W5" s="1057" t="s">
        <v>62</v>
      </c>
      <c r="Y5" s="1057" t="s">
        <v>269</v>
      </c>
      <c r="Z5" s="2410"/>
      <c r="AA5" s="1068">
        <v>125224.35086769791</v>
      </c>
      <c r="AB5" s="1068">
        <v>133336.39740021425</v>
      </c>
      <c r="AC5" s="1068">
        <v>138568.56345044918</v>
      </c>
      <c r="AD5" s="1068">
        <v>145982.76681078706</v>
      </c>
      <c r="AE5" s="1068">
        <v>157869.33332369212</v>
      </c>
      <c r="AF5" s="1068">
        <v>169209.8815114501</v>
      </c>
      <c r="AG5" s="1068">
        <v>177381.5765400253</v>
      </c>
      <c r="AH5" s="1068">
        <v>185557.10455546761</v>
      </c>
      <c r="AI5" s="1068">
        <v>181894.64906777226</v>
      </c>
      <c r="AJ5" s="1068">
        <v>195065.42554864203</v>
      </c>
      <c r="AK5" s="1068">
        <v>213859.76225286312</v>
      </c>
      <c r="AL5" s="1068">
        <v>226048.86084113325</v>
      </c>
      <c r="AM5" s="1068">
        <v>239113.7559609267</v>
      </c>
      <c r="AN5" s="1068">
        <v>253666.91405112355</v>
      </c>
      <c r="AO5" s="1068">
        <v>262684.55128926213</v>
      </c>
      <c r="AP5" s="1068">
        <v>275421.20866641618</v>
      </c>
      <c r="AQ5" s="1068">
        <v>268515.1631746862</v>
      </c>
      <c r="AR5" s="1068">
        <v>282843.94460207172</v>
      </c>
      <c r="AS5" s="1068">
        <v>277790.57827816578</v>
      </c>
      <c r="AT5" s="1068">
        <v>269790.30068953754</v>
      </c>
      <c r="AU5" s="1068">
        <v>288068.7655805212</v>
      </c>
      <c r="AV5" s="1068">
        <v>284348.92793667829</v>
      </c>
      <c r="AW5" s="1068">
        <v>303239.93646302586</v>
      </c>
      <c r="AX5" s="1068">
        <v>330269.72842046648</v>
      </c>
      <c r="AY5" s="1068">
        <v>322041.63949128892</v>
      </c>
      <c r="AZ5" s="1068">
        <v>320603.57596816297</v>
      </c>
      <c r="BA5" s="1068">
        <v>314866.84433267958</v>
      </c>
      <c r="BB5" s="1068">
        <v>319561.57291453291</v>
      </c>
      <c r="BC5" s="1068">
        <v>304410.90897608775</v>
      </c>
      <c r="BD5" s="1068">
        <v>298479.04983745696</v>
      </c>
      <c r="BE5" s="1068">
        <v>285190.80291672435</v>
      </c>
      <c r="BF5" s="1068">
        <v>300843.1072326377</v>
      </c>
      <c r="BG5" s="1445">
        <v>292369.5017316736</v>
      </c>
      <c r="BH5" s="1069">
        <v>277836.85366178578</v>
      </c>
      <c r="BI5" s="1059"/>
      <c r="BJ5" s="386"/>
    </row>
    <row r="6" spans="23:62" ht="18" customHeight="1">
      <c r="W6" s="1054" t="s">
        <v>63</v>
      </c>
      <c r="Y6" s="1054" t="s">
        <v>270</v>
      </c>
      <c r="Z6" s="2410"/>
      <c r="AA6" s="388">
        <v>184257.75168656121</v>
      </c>
      <c r="AB6" s="388">
        <v>176142.58958791205</v>
      </c>
      <c r="AC6" s="388">
        <v>165616.05124304345</v>
      </c>
      <c r="AD6" s="388">
        <v>163896.45476555158</v>
      </c>
      <c r="AE6" s="388">
        <v>159636.14171615857</v>
      </c>
      <c r="AF6" s="388">
        <v>157991.28980973701</v>
      </c>
      <c r="AG6" s="388">
        <v>158603.01192761771</v>
      </c>
      <c r="AH6" s="388">
        <v>155984.02461480483</v>
      </c>
      <c r="AI6" s="388">
        <v>137746.51456082324</v>
      </c>
      <c r="AJ6" s="388">
        <v>142437.49569823116</v>
      </c>
      <c r="AK6" s="388">
        <v>150219.20500563527</v>
      </c>
      <c r="AL6" s="388">
        <v>147158.35456438598</v>
      </c>
      <c r="AM6" s="388">
        <v>151355.17634815795</v>
      </c>
      <c r="AN6" s="388">
        <v>150421.29892660386</v>
      </c>
      <c r="AO6" s="388">
        <v>149236.46992075775</v>
      </c>
      <c r="AP6" s="388">
        <v>147026.24751978318</v>
      </c>
      <c r="AQ6" s="388">
        <v>150954.30494326868</v>
      </c>
      <c r="AR6" s="388">
        <v>153970.02957959805</v>
      </c>
      <c r="AS6" s="388">
        <v>141005.80643713957</v>
      </c>
      <c r="AT6" s="388">
        <v>134800.9964939474</v>
      </c>
      <c r="AU6" s="388">
        <v>150443.76718806446</v>
      </c>
      <c r="AV6" s="388">
        <v>138896.50141388745</v>
      </c>
      <c r="AW6" s="388">
        <v>139537.80531880388</v>
      </c>
      <c r="AX6" s="388">
        <v>143547.21438315365</v>
      </c>
      <c r="AY6" s="388">
        <v>143101.61397443674</v>
      </c>
      <c r="AZ6" s="388">
        <v>138172.38277199006</v>
      </c>
      <c r="BA6" s="388">
        <v>135384.36937831371</v>
      </c>
      <c r="BB6" s="388">
        <v>132680.58623068113</v>
      </c>
      <c r="BC6" s="388">
        <v>130832.89070752152</v>
      </c>
      <c r="BD6" s="388">
        <v>127766.95211784638</v>
      </c>
      <c r="BE6" s="388">
        <v>108659.1983935037</v>
      </c>
      <c r="BF6" s="388">
        <v>119198.82730057774</v>
      </c>
      <c r="BG6" s="1446">
        <v>109884.05345036862</v>
      </c>
      <c r="BH6" s="1064">
        <v>107745.86637978567</v>
      </c>
      <c r="BI6" s="1060"/>
      <c r="BJ6" s="389"/>
    </row>
    <row r="7" spans="23:62" ht="18" customHeight="1">
      <c r="W7" s="1054" t="s">
        <v>64</v>
      </c>
      <c r="Y7" s="1054" t="s">
        <v>352</v>
      </c>
      <c r="Z7" s="2410"/>
      <c r="AA7" s="388">
        <v>61080.855164067922</v>
      </c>
      <c r="AB7" s="388">
        <v>56393.287077834742</v>
      </c>
      <c r="AC7" s="388">
        <v>56878.969434301049</v>
      </c>
      <c r="AD7" s="388">
        <v>44074.703304420822</v>
      </c>
      <c r="AE7" s="388">
        <v>58748.347764844046</v>
      </c>
      <c r="AF7" s="388">
        <v>46957.254268162054</v>
      </c>
      <c r="AG7" s="388">
        <v>46428.835069869514</v>
      </c>
      <c r="AH7" s="388">
        <v>33910.996759942376</v>
      </c>
      <c r="AI7" s="388">
        <v>26938.027641532688</v>
      </c>
      <c r="AJ7" s="388">
        <v>26218.519338170136</v>
      </c>
      <c r="AK7" s="388">
        <v>21291.523854675754</v>
      </c>
      <c r="AL7" s="388">
        <v>13178.34447490083</v>
      </c>
      <c r="AM7" s="388">
        <v>18670.745517089606</v>
      </c>
      <c r="AN7" s="388">
        <v>16526.901453836956</v>
      </c>
      <c r="AO7" s="388">
        <v>17020.86200830101</v>
      </c>
      <c r="AP7" s="388">
        <v>21648.386206714258</v>
      </c>
      <c r="AQ7" s="388">
        <v>17063.564357533756</v>
      </c>
      <c r="AR7" s="388">
        <v>31441.496796094834</v>
      </c>
      <c r="AS7" s="388">
        <v>22211.404840475599</v>
      </c>
      <c r="AT7" s="388">
        <v>10307.191400559523</v>
      </c>
      <c r="AU7" s="388">
        <v>13347.783765216675</v>
      </c>
      <c r="AV7" s="388">
        <v>32012.100521749817</v>
      </c>
      <c r="AW7" s="388">
        <v>37162.556843288083</v>
      </c>
      <c r="AX7" s="388">
        <v>32087.92964262719</v>
      </c>
      <c r="AY7" s="388">
        <v>18820.488484550813</v>
      </c>
      <c r="AZ7" s="388">
        <v>16046.312694324073</v>
      </c>
      <c r="BA7" s="388">
        <v>8118.6804571345365</v>
      </c>
      <c r="BB7" s="388">
        <v>4675.8746679071319</v>
      </c>
      <c r="BC7" s="388">
        <v>1667.9316415857943</v>
      </c>
      <c r="BD7" s="388">
        <v>723.1939306646442</v>
      </c>
      <c r="BE7" s="388">
        <v>890.63115526224556</v>
      </c>
      <c r="BF7" s="388">
        <v>654.5088363398404</v>
      </c>
      <c r="BG7" s="1446">
        <v>554.50460518906687</v>
      </c>
      <c r="BH7" s="1064">
        <v>1229.9015909875834</v>
      </c>
      <c r="BI7" s="1061"/>
      <c r="BJ7" s="390"/>
    </row>
    <row r="8" spans="23:62" ht="18" customHeight="1">
      <c r="W8" s="1054" t="s">
        <v>65</v>
      </c>
      <c r="Y8" s="1054" t="s">
        <v>271</v>
      </c>
      <c r="Z8" s="2410"/>
      <c r="AA8" s="388">
        <v>582832.26167095767</v>
      </c>
      <c r="AB8" s="388">
        <v>589566.81251702376</v>
      </c>
      <c r="AC8" s="388">
        <v>600897.94129208243</v>
      </c>
      <c r="AD8" s="388">
        <v>600166.64256297587</v>
      </c>
      <c r="AE8" s="388">
        <v>621605.2106955715</v>
      </c>
      <c r="AF8" s="388">
        <v>630055.80352266191</v>
      </c>
      <c r="AG8" s="388">
        <v>627449.06745047169</v>
      </c>
      <c r="AH8" s="388">
        <v>623322.70286138775</v>
      </c>
      <c r="AI8" s="388">
        <v>614499.2160533485</v>
      </c>
      <c r="AJ8" s="388">
        <v>624575.77488296607</v>
      </c>
      <c r="AK8" s="388">
        <v>618857.19121063675</v>
      </c>
      <c r="AL8" s="388">
        <v>605593.4148094455</v>
      </c>
      <c r="AM8" s="388">
        <v>610507.81355790212</v>
      </c>
      <c r="AN8" s="388">
        <v>601901.27532523102</v>
      </c>
      <c r="AO8" s="388">
        <v>590822.56201821624</v>
      </c>
      <c r="AP8" s="388">
        <v>584010.10391346039</v>
      </c>
      <c r="AQ8" s="388">
        <v>553095.77510422876</v>
      </c>
      <c r="AR8" s="388">
        <v>540787.5046125435</v>
      </c>
      <c r="AS8" s="388">
        <v>504624.7624577519</v>
      </c>
      <c r="AT8" s="388">
        <v>473246.92835931724</v>
      </c>
      <c r="AU8" s="388">
        <v>475152.45035308832</v>
      </c>
      <c r="AV8" s="388">
        <v>488061.51993276528</v>
      </c>
      <c r="AW8" s="388">
        <v>493271.05600642029</v>
      </c>
      <c r="AX8" s="388">
        <v>476090.42648243724</v>
      </c>
      <c r="AY8" s="388">
        <v>445708.56636541261</v>
      </c>
      <c r="AZ8" s="388">
        <v>427614.70779533137</v>
      </c>
      <c r="BA8" s="388">
        <v>418926.50743191724</v>
      </c>
      <c r="BB8" s="388">
        <v>409738.08363923989</v>
      </c>
      <c r="BC8" s="388">
        <v>395714.82527732139</v>
      </c>
      <c r="BD8" s="388">
        <v>380202.99372833309</v>
      </c>
      <c r="BE8" s="388">
        <v>353014.77024821873</v>
      </c>
      <c r="BF8" s="388">
        <v>357015.95965241245</v>
      </c>
      <c r="BG8" s="1446">
        <v>358359.64842739375</v>
      </c>
      <c r="BH8" s="1064">
        <v>340583.3924061592</v>
      </c>
      <c r="BI8" s="1061"/>
      <c r="BJ8" s="390"/>
    </row>
    <row r="9" spans="23:62" ht="18" customHeight="1">
      <c r="W9" s="1054" t="s">
        <v>66</v>
      </c>
      <c r="Y9" s="1054" t="s">
        <v>272</v>
      </c>
      <c r="Z9" s="2410"/>
      <c r="AA9" s="388">
        <v>80889.761780647154</v>
      </c>
      <c r="AB9" s="388">
        <v>85992.458220133209</v>
      </c>
      <c r="AC9" s="388">
        <v>85243.205428816451</v>
      </c>
      <c r="AD9" s="388">
        <v>85290.376389400757</v>
      </c>
      <c r="AE9" s="388">
        <v>90867.935717931192</v>
      </c>
      <c r="AF9" s="388">
        <v>92389.203951710399</v>
      </c>
      <c r="AG9" s="388">
        <v>96952.839646211651</v>
      </c>
      <c r="AH9" s="388">
        <v>100469.31409845706</v>
      </c>
      <c r="AI9" s="388">
        <v>102649.9148205604</v>
      </c>
      <c r="AJ9" s="388">
        <v>108761.66192064084</v>
      </c>
      <c r="AK9" s="388">
        <v>111946.13369347723</v>
      </c>
      <c r="AL9" s="388">
        <v>110342.91416644132</v>
      </c>
      <c r="AM9" s="388">
        <v>109732.07170577317</v>
      </c>
      <c r="AN9" s="388">
        <v>113239.09505825292</v>
      </c>
      <c r="AO9" s="388">
        <v>108796.75442601541</v>
      </c>
      <c r="AP9" s="388">
        <v>102447.69137999351</v>
      </c>
      <c r="AQ9" s="388">
        <v>111859.25613923463</v>
      </c>
      <c r="AR9" s="388">
        <v>122920.68807540464</v>
      </c>
      <c r="AS9" s="388">
        <v>121613.04261156407</v>
      </c>
      <c r="AT9" s="388">
        <v>122721.64919727498</v>
      </c>
      <c r="AU9" s="388">
        <v>131714.25193935941</v>
      </c>
      <c r="AV9" s="388">
        <v>163925.67869025539</v>
      </c>
      <c r="AW9" s="388">
        <v>173176.59959258584</v>
      </c>
      <c r="AX9" s="388">
        <v>174337.90057961064</v>
      </c>
      <c r="AY9" s="388">
        <v>175139.57433615159</v>
      </c>
      <c r="AZ9" s="388">
        <v>162382.81581893191</v>
      </c>
      <c r="BA9" s="388">
        <v>166765.96965635443</v>
      </c>
      <c r="BB9" s="388">
        <v>159469.90293537171</v>
      </c>
      <c r="BC9" s="388">
        <v>149644.03325595125</v>
      </c>
      <c r="BD9" s="388">
        <v>140866.81401687983</v>
      </c>
      <c r="BE9" s="388">
        <v>142044.67154904496</v>
      </c>
      <c r="BF9" s="388">
        <v>127896.8908292534</v>
      </c>
      <c r="BG9" s="1446">
        <v>121249.10640659895</v>
      </c>
      <c r="BH9" s="1064">
        <v>117049.11634898881</v>
      </c>
      <c r="BI9" s="1061"/>
      <c r="BJ9" s="390"/>
    </row>
    <row r="10" spans="23:62" ht="18" customHeight="1" thickBot="1">
      <c r="W10" s="1055" t="s">
        <v>67</v>
      </c>
      <c r="Y10" s="1055" t="s">
        <v>350</v>
      </c>
      <c r="Z10" s="2410"/>
      <c r="AA10" s="392">
        <v>33276.973267912115</v>
      </c>
      <c r="AB10" s="392">
        <v>36379.76869203055</v>
      </c>
      <c r="AC10" s="392">
        <v>38617.432539531241</v>
      </c>
      <c r="AD10" s="392">
        <v>41590.743564937788</v>
      </c>
      <c r="AE10" s="392">
        <v>42177.002160085751</v>
      </c>
      <c r="AF10" s="392">
        <v>45537.795569917711</v>
      </c>
      <c r="AG10" s="392">
        <v>46734.348736427084</v>
      </c>
      <c r="AH10" s="392">
        <v>47852.653736804823</v>
      </c>
      <c r="AI10" s="392">
        <v>49429.487039271087</v>
      </c>
      <c r="AJ10" s="392">
        <v>52419.855541414014</v>
      </c>
      <c r="AK10" s="392">
        <v>54126.426817229898</v>
      </c>
      <c r="AL10" s="392">
        <v>55039.266399344429</v>
      </c>
      <c r="AM10" s="392">
        <v>59612.916655723726</v>
      </c>
      <c r="AN10" s="392">
        <v>61542.765052368813</v>
      </c>
      <c r="AO10" s="392">
        <v>64881.248053028634</v>
      </c>
      <c r="AP10" s="392">
        <v>69967.507448290897</v>
      </c>
      <c r="AQ10" s="392">
        <v>77187.555589610711</v>
      </c>
      <c r="AR10" s="392">
        <v>82502.180600538006</v>
      </c>
      <c r="AS10" s="392">
        <v>79672.667037772873</v>
      </c>
      <c r="AT10" s="392">
        <v>76405.003061459312</v>
      </c>
      <c r="AU10" s="392">
        <v>78217.393179302933</v>
      </c>
      <c r="AV10" s="392">
        <v>80759.958193719169</v>
      </c>
      <c r="AW10" s="392">
        <v>80874.645390724676</v>
      </c>
      <c r="AX10" s="392">
        <v>79039.707374243575</v>
      </c>
      <c r="AY10" s="392">
        <v>80368.575320073622</v>
      </c>
      <c r="AZ10" s="392">
        <v>80984.708542167733</v>
      </c>
      <c r="BA10" s="392">
        <v>82054.688227570485</v>
      </c>
      <c r="BB10" s="392">
        <v>83340.833115868096</v>
      </c>
      <c r="BC10" s="392">
        <v>81699.315914654464</v>
      </c>
      <c r="BD10" s="392">
        <v>80548.490767587748</v>
      </c>
      <c r="BE10" s="392">
        <v>78173.218854232138</v>
      </c>
      <c r="BF10" s="392">
        <v>81403.923492608868</v>
      </c>
      <c r="BG10" s="1447">
        <v>78555.053905627457</v>
      </c>
      <c r="BH10" s="1065">
        <v>77265.260245913567</v>
      </c>
      <c r="BI10" s="1062"/>
      <c r="BJ10" s="393"/>
    </row>
    <row r="11" spans="23:62" ht="18" customHeight="1" thickTop="1" thickBot="1">
      <c r="W11" s="1056" t="s">
        <v>23</v>
      </c>
      <c r="Y11" s="1056" t="s">
        <v>4</v>
      </c>
      <c r="Z11" s="2410"/>
      <c r="AA11" s="1066">
        <f>SUM(AA5:AA10)</f>
        <v>1067561.954437844</v>
      </c>
      <c r="AB11" s="1066">
        <f>SUM(AB5:AB10)</f>
        <v>1077811.3134951484</v>
      </c>
      <c r="AC11" s="1066">
        <f t="shared" ref="AC11:AX11" si="1">SUM(AC5:AC10)</f>
        <v>1085822.1633882239</v>
      </c>
      <c r="AD11" s="1066">
        <f t="shared" si="1"/>
        <v>1081001.687398074</v>
      </c>
      <c r="AE11" s="1066">
        <f t="shared" si="1"/>
        <v>1130903.9713782833</v>
      </c>
      <c r="AF11" s="1066">
        <f t="shared" si="1"/>
        <v>1142141.2286336392</v>
      </c>
      <c r="AG11" s="1066">
        <f t="shared" si="1"/>
        <v>1153549.6793706228</v>
      </c>
      <c r="AH11" s="1066">
        <f t="shared" si="1"/>
        <v>1147096.7966268645</v>
      </c>
      <c r="AI11" s="1066">
        <f t="shared" si="1"/>
        <v>1113157.8091833082</v>
      </c>
      <c r="AJ11" s="1066">
        <f t="shared" si="1"/>
        <v>1149478.7329300644</v>
      </c>
      <c r="AK11" s="1066">
        <f t="shared" si="1"/>
        <v>1170300.242834518</v>
      </c>
      <c r="AL11" s="1066">
        <f t="shared" si="1"/>
        <v>1157361.1552556513</v>
      </c>
      <c r="AM11" s="1066">
        <f t="shared" si="1"/>
        <v>1188992.4797455734</v>
      </c>
      <c r="AN11" s="1066">
        <f t="shared" si="1"/>
        <v>1197298.2498674172</v>
      </c>
      <c r="AO11" s="1066">
        <f t="shared" si="1"/>
        <v>1193442.4477155812</v>
      </c>
      <c r="AP11" s="1066">
        <f t="shared" si="1"/>
        <v>1200521.1451346583</v>
      </c>
      <c r="AQ11" s="1066">
        <f t="shared" si="1"/>
        <v>1178675.6193085627</v>
      </c>
      <c r="AR11" s="1066">
        <f t="shared" si="1"/>
        <v>1214465.8442662507</v>
      </c>
      <c r="AS11" s="1066">
        <f t="shared" si="1"/>
        <v>1146918.2616628699</v>
      </c>
      <c r="AT11" s="1066">
        <f t="shared" si="1"/>
        <v>1087272.069202096</v>
      </c>
      <c r="AU11" s="1066">
        <f t="shared" si="1"/>
        <v>1136944.412005553</v>
      </c>
      <c r="AV11" s="1066">
        <f t="shared" si="1"/>
        <v>1188004.6866890553</v>
      </c>
      <c r="AW11" s="1066">
        <f t="shared" si="1"/>
        <v>1227262.5996148486</v>
      </c>
      <c r="AX11" s="1066">
        <f t="shared" si="1"/>
        <v>1235372.9068825387</v>
      </c>
      <c r="AY11" s="1066">
        <f t="shared" ref="AY11:BE11" si="2">SUM(AY5:AY10)</f>
        <v>1185180.4579719144</v>
      </c>
      <c r="AZ11" s="1066">
        <f t="shared" si="2"/>
        <v>1145804.5035909079</v>
      </c>
      <c r="BA11" s="1066">
        <f t="shared" si="2"/>
        <v>1126117.05948397</v>
      </c>
      <c r="BB11" s="1066">
        <f t="shared" si="2"/>
        <v>1109466.8535036009</v>
      </c>
      <c r="BC11" s="1066">
        <f t="shared" si="2"/>
        <v>1063969.9057731221</v>
      </c>
      <c r="BD11" s="1066">
        <f t="shared" si="2"/>
        <v>1028587.4943987686</v>
      </c>
      <c r="BE11" s="1066">
        <f t="shared" si="2"/>
        <v>967973.29311698617</v>
      </c>
      <c r="BF11" s="1066">
        <f t="shared" ref="BF11:BG11" si="3">SUM(BF5:BF10)</f>
        <v>987013.21734382992</v>
      </c>
      <c r="BG11" s="1448">
        <f t="shared" si="3"/>
        <v>960971.86852685141</v>
      </c>
      <c r="BH11" s="1067">
        <f t="shared" ref="BH11" si="4">SUM(BH5:BH10)</f>
        <v>921710.39063362055</v>
      </c>
      <c r="BI11" s="1063"/>
      <c r="BJ11" s="395"/>
    </row>
    <row r="12" spans="23:62">
      <c r="Z12" s="239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row>
    <row r="13" spans="23:62">
      <c r="W13" s="22" t="s">
        <v>68</v>
      </c>
      <c r="Y13" s="28" t="s">
        <v>897</v>
      </c>
      <c r="Z13" s="2399"/>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row>
    <row r="14" spans="23:62">
      <c r="W14" s="107"/>
      <c r="Y14" s="2018"/>
      <c r="Z14" s="2411"/>
      <c r="AA14" s="108">
        <v>1990</v>
      </c>
      <c r="AB14" s="108">
        <f t="shared" ref="AB14:AX14" si="5">AA14+1</f>
        <v>1991</v>
      </c>
      <c r="AC14" s="108">
        <f t="shared" si="5"/>
        <v>1992</v>
      </c>
      <c r="AD14" s="108">
        <f t="shared" si="5"/>
        <v>1993</v>
      </c>
      <c r="AE14" s="108">
        <f t="shared" si="5"/>
        <v>1994</v>
      </c>
      <c r="AF14" s="108">
        <f t="shared" si="5"/>
        <v>1995</v>
      </c>
      <c r="AG14" s="108">
        <f t="shared" si="5"/>
        <v>1996</v>
      </c>
      <c r="AH14" s="108">
        <f t="shared" si="5"/>
        <v>1997</v>
      </c>
      <c r="AI14" s="108">
        <f t="shared" si="5"/>
        <v>1998</v>
      </c>
      <c r="AJ14" s="108">
        <f t="shared" si="5"/>
        <v>1999</v>
      </c>
      <c r="AK14" s="108">
        <f t="shared" si="5"/>
        <v>2000</v>
      </c>
      <c r="AL14" s="108">
        <f t="shared" si="5"/>
        <v>2001</v>
      </c>
      <c r="AM14" s="108">
        <f t="shared" si="5"/>
        <v>2002</v>
      </c>
      <c r="AN14" s="108">
        <f t="shared" si="5"/>
        <v>2003</v>
      </c>
      <c r="AO14" s="108">
        <f t="shared" si="5"/>
        <v>2004</v>
      </c>
      <c r="AP14" s="108">
        <f t="shared" si="5"/>
        <v>2005</v>
      </c>
      <c r="AQ14" s="108">
        <f t="shared" si="5"/>
        <v>2006</v>
      </c>
      <c r="AR14" s="108">
        <f t="shared" si="5"/>
        <v>2007</v>
      </c>
      <c r="AS14" s="108">
        <f t="shared" si="5"/>
        <v>2008</v>
      </c>
      <c r="AT14" s="108">
        <f t="shared" si="5"/>
        <v>2009</v>
      </c>
      <c r="AU14" s="108">
        <f t="shared" si="5"/>
        <v>2010</v>
      </c>
      <c r="AV14" s="108">
        <f t="shared" si="5"/>
        <v>2011</v>
      </c>
      <c r="AW14" s="108">
        <f t="shared" si="5"/>
        <v>2012</v>
      </c>
      <c r="AX14" s="108">
        <f t="shared" si="5"/>
        <v>2013</v>
      </c>
      <c r="AY14" s="108">
        <f t="shared" ref="AY14:BH14" si="6">AX14+1</f>
        <v>2014</v>
      </c>
      <c r="AZ14" s="108">
        <f t="shared" si="6"/>
        <v>2015</v>
      </c>
      <c r="BA14" s="108">
        <f t="shared" si="6"/>
        <v>2016</v>
      </c>
      <c r="BB14" s="108">
        <f t="shared" si="6"/>
        <v>2017</v>
      </c>
      <c r="BC14" s="108">
        <f t="shared" si="6"/>
        <v>2018</v>
      </c>
      <c r="BD14" s="108">
        <f t="shared" si="6"/>
        <v>2019</v>
      </c>
      <c r="BE14" s="108">
        <f t="shared" si="6"/>
        <v>2020</v>
      </c>
      <c r="BF14" s="108">
        <f t="shared" si="6"/>
        <v>2021</v>
      </c>
      <c r="BG14" s="108">
        <f t="shared" si="6"/>
        <v>2022</v>
      </c>
      <c r="BH14" s="108">
        <f t="shared" si="6"/>
        <v>2023</v>
      </c>
      <c r="BI14" s="108" t="s">
        <v>18</v>
      </c>
      <c r="BJ14" s="108" t="s">
        <v>2</v>
      </c>
    </row>
    <row r="15" spans="23:62" ht="18" customHeight="1">
      <c r="W15" s="385" t="s">
        <v>62</v>
      </c>
      <c r="Y15" s="385" t="s">
        <v>269</v>
      </c>
      <c r="Z15" s="2412"/>
      <c r="AA15" s="396">
        <f>AA5/AA$11</f>
        <v>0.11729937578530368</v>
      </c>
      <c r="AB15" s="396">
        <f t="shared" ref="AB15:AX20" si="7">AB5/AB$11</f>
        <v>0.1237103338318358</v>
      </c>
      <c r="AC15" s="396">
        <f t="shared" si="7"/>
        <v>0.12761625993897263</v>
      </c>
      <c r="AD15" s="396">
        <f t="shared" si="7"/>
        <v>0.1350439768157638</v>
      </c>
      <c r="AE15" s="396">
        <f t="shared" si="7"/>
        <v>0.1395957015972715</v>
      </c>
      <c r="AF15" s="396">
        <f t="shared" si="7"/>
        <v>0.14815145208782846</v>
      </c>
      <c r="AG15" s="396">
        <f t="shared" si="7"/>
        <v>0.15377021008475747</v>
      </c>
      <c r="AH15" s="396">
        <f t="shared" si="7"/>
        <v>0.16176237707324614</v>
      </c>
      <c r="AI15" s="396">
        <f t="shared" si="7"/>
        <v>0.16340418902619308</v>
      </c>
      <c r="AJ15" s="396">
        <f t="shared" si="7"/>
        <v>0.16969902962137712</v>
      </c>
      <c r="AK15" s="396">
        <f t="shared" si="7"/>
        <v>0.18273922744379298</v>
      </c>
      <c r="AL15" s="396">
        <f t="shared" si="7"/>
        <v>0.19531402087812508</v>
      </c>
      <c r="AM15" s="396">
        <f t="shared" si="7"/>
        <v>0.20110619708216615</v>
      </c>
      <c r="AN15" s="396">
        <f t="shared" si="7"/>
        <v>0.21186610276864043</v>
      </c>
      <c r="AO15" s="396">
        <f t="shared" si="7"/>
        <v>0.22010659315166625</v>
      </c>
      <c r="AP15" s="396">
        <f t="shared" si="7"/>
        <v>0.22941804047568284</v>
      </c>
      <c r="AQ15" s="396">
        <f t="shared" si="7"/>
        <v>0.22781090808699611</v>
      </c>
      <c r="AR15" s="396">
        <f t="shared" si="7"/>
        <v>0.23289575901820345</v>
      </c>
      <c r="AS15" s="396">
        <f t="shared" si="7"/>
        <v>0.24220608177901759</v>
      </c>
      <c r="AT15" s="396">
        <f t="shared" si="7"/>
        <v>0.24813504212200124</v>
      </c>
      <c r="AU15" s="396">
        <f t="shared" si="7"/>
        <v>0.25337102019998692</v>
      </c>
      <c r="AV15" s="396">
        <f t="shared" si="7"/>
        <v>0.23935000520002403</v>
      </c>
      <c r="AW15" s="396">
        <f t="shared" si="7"/>
        <v>0.24708643167174779</v>
      </c>
      <c r="AX15" s="396">
        <f t="shared" si="7"/>
        <v>0.26734415703991887</v>
      </c>
      <c r="AY15" s="396">
        <f t="shared" ref="AY15:AY20" si="8">AY5/AY$11</f>
        <v>0.27172371711424254</v>
      </c>
      <c r="AZ15" s="396">
        <f t="shared" ref="AZ15:BB20" si="9">AZ5/AZ$11</f>
        <v>0.27980652455406091</v>
      </c>
      <c r="BA15" s="396">
        <f>BA5/BA$11</f>
        <v>0.27960400890913029</v>
      </c>
      <c r="BB15" s="396">
        <f t="shared" ref="BB15:BC20" si="10">BB5/BB$11</f>
        <v>0.28803165403759917</v>
      </c>
      <c r="BC15" s="396">
        <f t="shared" si="10"/>
        <v>0.28610857066947859</v>
      </c>
      <c r="BD15" s="396">
        <f t="shared" ref="BD15:BE20" si="11">BD5/BD$11</f>
        <v>0.29018343258385065</v>
      </c>
      <c r="BE15" s="396">
        <f t="shared" si="11"/>
        <v>0.29462672673372725</v>
      </c>
      <c r="BF15" s="396">
        <f>BF5/BF$11</f>
        <v>0.30480149804097084</v>
      </c>
      <c r="BG15" s="396">
        <f>BG5/BG$11</f>
        <v>0.30424355936648756</v>
      </c>
      <c r="BH15" s="396">
        <f>BH5/BH$11</f>
        <v>0.30143617397086042</v>
      </c>
      <c r="BI15" s="397"/>
      <c r="BJ15" s="398"/>
    </row>
    <row r="16" spans="23:62" ht="18" customHeight="1">
      <c r="W16" s="387" t="s">
        <v>63</v>
      </c>
      <c r="Y16" s="387" t="s">
        <v>270</v>
      </c>
      <c r="Z16" s="2412"/>
      <c r="AA16" s="399">
        <f t="shared" ref="AA16:AA20" si="12">AA6/AA$11</f>
        <v>0.17259677615955088</v>
      </c>
      <c r="AB16" s="399">
        <f t="shared" ref="AB16:AP16" si="13">AB6/AB$11</f>
        <v>0.16342618358376038</v>
      </c>
      <c r="AC16" s="399">
        <f t="shared" si="13"/>
        <v>0.15252594469636852</v>
      </c>
      <c r="AD16" s="399">
        <f t="shared" si="13"/>
        <v>0.15161535516197344</v>
      </c>
      <c r="AE16" s="399">
        <f t="shared" si="13"/>
        <v>0.1411579990488519</v>
      </c>
      <c r="AF16" s="399">
        <f t="shared" si="13"/>
        <v>0.13832903133944685</v>
      </c>
      <c r="AG16" s="399">
        <f t="shared" si="13"/>
        <v>0.13749127130281166</v>
      </c>
      <c r="AH16" s="399">
        <f t="shared" si="13"/>
        <v>0.13598157110497483</v>
      </c>
      <c r="AI16" s="399">
        <f t="shared" si="13"/>
        <v>0.12374392330040239</v>
      </c>
      <c r="AJ16" s="399">
        <f t="shared" si="13"/>
        <v>0.12391485950779849</v>
      </c>
      <c r="AK16" s="399">
        <f t="shared" si="13"/>
        <v>0.12835954356618592</v>
      </c>
      <c r="AL16" s="399">
        <f t="shared" si="13"/>
        <v>0.12714989948999969</v>
      </c>
      <c r="AM16" s="399">
        <f t="shared" si="13"/>
        <v>0.12729700055003351</v>
      </c>
      <c r="AN16" s="399">
        <f t="shared" si="13"/>
        <v>0.12563394203846934</v>
      </c>
      <c r="AO16" s="399">
        <f t="shared" si="13"/>
        <v>0.12504706046480718</v>
      </c>
      <c r="AP16" s="399">
        <f t="shared" si="13"/>
        <v>0.12246868629980837</v>
      </c>
      <c r="AQ16" s="399">
        <f t="shared" si="7"/>
        <v>0.12807111852523242</v>
      </c>
      <c r="AR16" s="399">
        <f t="shared" si="7"/>
        <v>0.1267800410415188</v>
      </c>
      <c r="AS16" s="399">
        <f t="shared" si="7"/>
        <v>0.12294320454249374</v>
      </c>
      <c r="AT16" s="399">
        <f t="shared" si="7"/>
        <v>0.12398092465749835</v>
      </c>
      <c r="AU16" s="399">
        <f t="shared" si="7"/>
        <v>0.13232288720491084</v>
      </c>
      <c r="AV16" s="399">
        <f t="shared" si="7"/>
        <v>0.11691578574575254</v>
      </c>
      <c r="AW16" s="399">
        <f t="shared" si="7"/>
        <v>0.11369840925861749</v>
      </c>
      <c r="AX16" s="399">
        <f t="shared" si="7"/>
        <v>0.11619747655418054</v>
      </c>
      <c r="AY16" s="399">
        <f t="shared" si="8"/>
        <v>0.1207424683826738</v>
      </c>
      <c r="AZ16" s="399">
        <f t="shared" si="9"/>
        <v>0.12058984088381836</v>
      </c>
      <c r="BA16" s="399">
        <f t="shared" si="9"/>
        <v>0.12022228793901055</v>
      </c>
      <c r="BB16" s="399">
        <f t="shared" si="9"/>
        <v>0.11958949995818915</v>
      </c>
      <c r="BC16" s="399">
        <f t="shared" si="10"/>
        <v>0.12296672114278762</v>
      </c>
      <c r="BD16" s="399">
        <f t="shared" si="11"/>
        <v>0.12421592991710334</v>
      </c>
      <c r="BE16" s="399">
        <f t="shared" si="11"/>
        <v>0.11225433507944056</v>
      </c>
      <c r="BF16" s="399">
        <f t="shared" ref="BF16:BG16" si="14">BF6/BF$11</f>
        <v>0.12076720474053629</v>
      </c>
      <c r="BG16" s="399">
        <f t="shared" si="14"/>
        <v>0.11434679520725038</v>
      </c>
      <c r="BH16" s="399">
        <f t="shared" ref="BH16" si="15">BH6/BH$11</f>
        <v>0.11689774518622585</v>
      </c>
      <c r="BI16" s="390"/>
      <c r="BJ16" s="390"/>
    </row>
    <row r="17" spans="23:62" ht="18" customHeight="1">
      <c r="W17" s="387" t="s">
        <v>64</v>
      </c>
      <c r="Y17" s="387" t="s">
        <v>352</v>
      </c>
      <c r="Z17" s="2412"/>
      <c r="AA17" s="399">
        <f t="shared" si="12"/>
        <v>5.7215279085354662E-2</v>
      </c>
      <c r="AB17" s="399">
        <f t="shared" si="7"/>
        <v>5.2322040390317896E-2</v>
      </c>
      <c r="AC17" s="399">
        <f t="shared" si="7"/>
        <v>5.2383319619130481E-2</v>
      </c>
      <c r="AD17" s="399">
        <f t="shared" si="7"/>
        <v>4.0772094824853417E-2</v>
      </c>
      <c r="AE17" s="399">
        <f t="shared" si="7"/>
        <v>5.1948131098385655E-2</v>
      </c>
      <c r="AF17" s="399">
        <f t="shared" si="7"/>
        <v>4.1113351913876474E-2</v>
      </c>
      <c r="AG17" s="399">
        <f t="shared" si="7"/>
        <v>4.0248665402257411E-2</v>
      </c>
      <c r="AH17" s="399">
        <f t="shared" si="7"/>
        <v>2.956245441505943E-2</v>
      </c>
      <c r="AI17" s="399">
        <f t="shared" si="7"/>
        <v>2.4199648440948678E-2</v>
      </c>
      <c r="AJ17" s="399">
        <f t="shared" si="7"/>
        <v>2.2809051256945091E-2</v>
      </c>
      <c r="AK17" s="399">
        <f t="shared" si="7"/>
        <v>1.8193214933551374E-2</v>
      </c>
      <c r="AL17" s="399">
        <f t="shared" si="7"/>
        <v>1.1386544653807605E-2</v>
      </c>
      <c r="AM17" s="399">
        <f t="shared" si="7"/>
        <v>1.570299714686578E-2</v>
      </c>
      <c r="AN17" s="399">
        <f t="shared" si="7"/>
        <v>1.380349587554067E-2</v>
      </c>
      <c r="AO17" s="399">
        <f t="shared" si="7"/>
        <v>1.4261988117551345E-2</v>
      </c>
      <c r="AP17" s="399">
        <f t="shared" si="7"/>
        <v>1.8032490551664573E-2</v>
      </c>
      <c r="AQ17" s="399">
        <f t="shared" si="7"/>
        <v>1.4476895999209368E-2</v>
      </c>
      <c r="AR17" s="399">
        <f t="shared" si="7"/>
        <v>2.5889156903454114E-2</v>
      </c>
      <c r="AS17" s="399">
        <f t="shared" si="7"/>
        <v>1.9366161986358287E-2</v>
      </c>
      <c r="AT17" s="400">
        <f t="shared" si="7"/>
        <v>9.4798640492287679E-3</v>
      </c>
      <c r="AU17" s="399">
        <f t="shared" si="7"/>
        <v>1.1740049578740074E-2</v>
      </c>
      <c r="AV17" s="399">
        <f t="shared" si="7"/>
        <v>2.6946106257347256E-2</v>
      </c>
      <c r="AW17" s="399">
        <f t="shared" si="7"/>
        <v>3.0280851754914389E-2</v>
      </c>
      <c r="AX17" s="399">
        <f t="shared" si="7"/>
        <v>2.5974286358279478E-2</v>
      </c>
      <c r="AY17" s="399">
        <f t="shared" si="8"/>
        <v>1.5879850496992254E-2</v>
      </c>
      <c r="AZ17" s="399">
        <f t="shared" si="9"/>
        <v>1.4004407072965359E-2</v>
      </c>
      <c r="BA17" s="400">
        <f t="shared" si="9"/>
        <v>7.2094462904725258E-3</v>
      </c>
      <c r="BB17" s="400">
        <f t="shared" si="9"/>
        <v>4.2145239879326918E-3</v>
      </c>
      <c r="BC17" s="399">
        <f t="shared" si="10"/>
        <v>1.5676492657692325E-3</v>
      </c>
      <c r="BD17" s="399">
        <f t="shared" si="11"/>
        <v>7.0309422834988525E-4</v>
      </c>
      <c r="BE17" s="399">
        <f t="shared" si="11"/>
        <v>9.2009889280551327E-4</v>
      </c>
      <c r="BF17" s="399">
        <f t="shared" ref="BF17:BG17" si="16">BF7/BF$11</f>
        <v>6.6312063996589788E-4</v>
      </c>
      <c r="BG17" s="399">
        <f t="shared" si="16"/>
        <v>5.770248051476368E-4</v>
      </c>
      <c r="BH17" s="399">
        <f t="shared" ref="BH17" si="17">BH7/BH$11</f>
        <v>1.3343688033527537E-3</v>
      </c>
      <c r="BI17" s="389"/>
      <c r="BJ17" s="389"/>
    </row>
    <row r="18" spans="23:62" ht="18" customHeight="1">
      <c r="W18" s="387" t="s">
        <v>65</v>
      </c>
      <c r="Y18" s="387" t="s">
        <v>271</v>
      </c>
      <c r="Z18" s="2412"/>
      <c r="AA18" s="399">
        <f t="shared" si="12"/>
        <v>0.54594701436120874</v>
      </c>
      <c r="AB18" s="399">
        <f t="shared" si="7"/>
        <v>0.54700373352471554</v>
      </c>
      <c r="AC18" s="399">
        <f t="shared" si="7"/>
        <v>0.55340364338947268</v>
      </c>
      <c r="AD18" s="399">
        <f t="shared" si="7"/>
        <v>0.55519491741733729</v>
      </c>
      <c r="AE18" s="399">
        <f t="shared" si="7"/>
        <v>0.54965339801397406</v>
      </c>
      <c r="AF18" s="399">
        <f t="shared" si="7"/>
        <v>0.55164439189049086</v>
      </c>
      <c r="AG18" s="399">
        <f t="shared" si="7"/>
        <v>0.54392895136758057</v>
      </c>
      <c r="AH18" s="399">
        <f t="shared" si="7"/>
        <v>0.54339154698567815</v>
      </c>
      <c r="AI18" s="399">
        <f t="shared" si="7"/>
        <v>0.55203243509937638</v>
      </c>
      <c r="AJ18" s="399">
        <f t="shared" si="7"/>
        <v>0.5433556593873633</v>
      </c>
      <c r="AK18" s="399">
        <f t="shared" si="7"/>
        <v>0.52880207023775183</v>
      </c>
      <c r="AL18" s="399">
        <f t="shared" si="7"/>
        <v>0.5232536205828292</v>
      </c>
      <c r="AM18" s="399">
        <f t="shared" si="7"/>
        <v>0.51346650543033012</v>
      </c>
      <c r="AN18" s="399">
        <f t="shared" si="7"/>
        <v>0.50271624082961996</v>
      </c>
      <c r="AO18" s="399">
        <f t="shared" si="7"/>
        <v>0.49505743921639017</v>
      </c>
      <c r="AP18" s="399">
        <f t="shared" si="7"/>
        <v>0.48646382138313271</v>
      </c>
      <c r="AQ18" s="399">
        <f t="shared" si="7"/>
        <v>0.46925190106900405</v>
      </c>
      <c r="AR18" s="399">
        <f t="shared" si="7"/>
        <v>0.44528836044728248</v>
      </c>
      <c r="AS18" s="399">
        <f t="shared" si="7"/>
        <v>0.43998319612255288</v>
      </c>
      <c r="AT18" s="399">
        <f t="shared" si="7"/>
        <v>0.43526081627997087</v>
      </c>
      <c r="AU18" s="399">
        <f t="shared" si="7"/>
        <v>0.41792056439674696</v>
      </c>
      <c r="AV18" s="399">
        <f t="shared" si="7"/>
        <v>0.41082457451660626</v>
      </c>
      <c r="AW18" s="399">
        <f t="shared" si="7"/>
        <v>0.40192788092884391</v>
      </c>
      <c r="AX18" s="399">
        <f t="shared" si="7"/>
        <v>0.38538195538369913</v>
      </c>
      <c r="AY18" s="399">
        <f t="shared" si="8"/>
        <v>0.37606810285086112</v>
      </c>
      <c r="AZ18" s="399">
        <f t="shared" si="9"/>
        <v>0.37320040762207085</v>
      </c>
      <c r="BA18" s="399">
        <f t="shared" si="9"/>
        <v>0.37200973371621365</v>
      </c>
      <c r="BB18" s="399">
        <f t="shared" si="9"/>
        <v>0.36931079314836873</v>
      </c>
      <c r="BC18" s="399">
        <f t="shared" si="10"/>
        <v>0.37192294925839986</v>
      </c>
      <c r="BD18" s="399">
        <f t="shared" si="11"/>
        <v>0.36963602590810213</v>
      </c>
      <c r="BE18" s="399">
        <f t="shared" si="11"/>
        <v>0.36469474184713324</v>
      </c>
      <c r="BF18" s="399">
        <f t="shared" ref="BF18:BG18" si="18">BF8/BF$11</f>
        <v>0.36171345365889312</v>
      </c>
      <c r="BG18" s="399">
        <f t="shared" si="18"/>
        <v>0.37291377631766803</v>
      </c>
      <c r="BH18" s="399">
        <f t="shared" ref="BH18" si="19">BH8/BH$11</f>
        <v>0.36951237163772077</v>
      </c>
      <c r="BI18" s="390"/>
      <c r="BJ18" s="390"/>
    </row>
    <row r="19" spans="23:62" ht="18" customHeight="1">
      <c r="W19" s="387" t="s">
        <v>66</v>
      </c>
      <c r="Y19" s="387" t="s">
        <v>272</v>
      </c>
      <c r="Z19" s="2412"/>
      <c r="AA19" s="399">
        <f t="shared" si="12"/>
        <v>7.5770554996259704E-2</v>
      </c>
      <c r="AB19" s="399">
        <f t="shared" si="7"/>
        <v>7.9784334366722429E-2</v>
      </c>
      <c r="AC19" s="399">
        <f t="shared" si="7"/>
        <v>7.8505678280522143E-2</v>
      </c>
      <c r="AD19" s="399">
        <f t="shared" si="7"/>
        <v>7.8899392465048915E-2</v>
      </c>
      <c r="AE19" s="399">
        <f t="shared" si="7"/>
        <v>8.0349824580761148E-2</v>
      </c>
      <c r="AF19" s="399">
        <f t="shared" si="7"/>
        <v>8.0891225739427169E-2</v>
      </c>
      <c r="AG19" s="399">
        <f t="shared" si="7"/>
        <v>8.404738987843953E-2</v>
      </c>
      <c r="AH19" s="399">
        <f t="shared" si="7"/>
        <v>8.7585733299836252E-2</v>
      </c>
      <c r="AI19" s="399">
        <f t="shared" si="7"/>
        <v>9.221506059044017E-2</v>
      </c>
      <c r="AJ19" s="399">
        <f t="shared" si="7"/>
        <v>9.4618246344935222E-2</v>
      </c>
      <c r="AK19" s="399">
        <f t="shared" si="7"/>
        <v>9.5655909138614575E-2</v>
      </c>
      <c r="AL19" s="399">
        <f t="shared" si="7"/>
        <v>9.5340087806962473E-2</v>
      </c>
      <c r="AM19" s="399">
        <f t="shared" si="7"/>
        <v>9.228996278366218E-2</v>
      </c>
      <c r="AN19" s="399">
        <f t="shared" si="7"/>
        <v>9.4578852905524965E-2</v>
      </c>
      <c r="AO19" s="399">
        <f t="shared" si="7"/>
        <v>9.1162129044653886E-2</v>
      </c>
      <c r="AP19" s="399">
        <f t="shared" si="7"/>
        <v>8.5336015775467497E-2</v>
      </c>
      <c r="AQ19" s="399">
        <f t="shared" si="7"/>
        <v>9.4902494211981533E-2</v>
      </c>
      <c r="AR19" s="399">
        <f t="shared" si="7"/>
        <v>0.10121378765466243</v>
      </c>
      <c r="AS19" s="399">
        <f t="shared" si="7"/>
        <v>0.10603462049269517</v>
      </c>
      <c r="AT19" s="399">
        <f t="shared" si="7"/>
        <v>0.11287115035276803</v>
      </c>
      <c r="AU19" s="399">
        <f t="shared" si="7"/>
        <v>0.11584933313231861</v>
      </c>
      <c r="AV19" s="399">
        <f t="shared" si="7"/>
        <v>0.13798403367171294</v>
      </c>
      <c r="AW19" s="399">
        <f t="shared" si="7"/>
        <v>0.14110802337407968</v>
      </c>
      <c r="AX19" s="399">
        <f t="shared" si="7"/>
        <v>0.14112168043214743</v>
      </c>
      <c r="AY19" s="399">
        <f t="shared" si="8"/>
        <v>0.14777460525787872</v>
      </c>
      <c r="AZ19" s="399">
        <f t="shared" si="9"/>
        <v>0.1417194777207022</v>
      </c>
      <c r="BA19" s="399">
        <f t="shared" si="9"/>
        <v>0.14808937334878222</v>
      </c>
      <c r="BB19" s="399">
        <f t="shared" si="9"/>
        <v>0.14373561718565947</v>
      </c>
      <c r="BC19" s="399">
        <f t="shared" si="10"/>
        <v>0.1406468664611468</v>
      </c>
      <c r="BD19" s="399">
        <f t="shared" si="11"/>
        <v>0.13695170783621036</v>
      </c>
      <c r="BE19" s="399">
        <f t="shared" si="11"/>
        <v>0.14674441181289688</v>
      </c>
      <c r="BF19" s="399">
        <f t="shared" ref="BF19:BG19" si="20">BF9/BF$11</f>
        <v>0.12957971441703603</v>
      </c>
      <c r="BG19" s="399">
        <f t="shared" si="20"/>
        <v>0.12617341919953509</v>
      </c>
      <c r="BH19" s="399">
        <f t="shared" ref="BH19" si="21">BH9/BH$11</f>
        <v>0.1269912084516315</v>
      </c>
      <c r="BI19" s="389"/>
      <c r="BJ19" s="389"/>
    </row>
    <row r="20" spans="23:62" ht="18" customHeight="1" thickBot="1">
      <c r="W20" s="391" t="s">
        <v>67</v>
      </c>
      <c r="Y20" s="391" t="s">
        <v>350</v>
      </c>
      <c r="Z20" s="2412"/>
      <c r="AA20" s="401">
        <f t="shared" si="12"/>
        <v>3.117099961232234E-2</v>
      </c>
      <c r="AB20" s="401">
        <f t="shared" si="7"/>
        <v>3.3753374302648111E-2</v>
      </c>
      <c r="AC20" s="401">
        <f t="shared" si="7"/>
        <v>3.5565154075533456E-2</v>
      </c>
      <c r="AD20" s="401">
        <f t="shared" si="7"/>
        <v>3.8474263315023099E-2</v>
      </c>
      <c r="AE20" s="401">
        <f t="shared" si="7"/>
        <v>3.7294945660755571E-2</v>
      </c>
      <c r="AF20" s="401">
        <f t="shared" si="7"/>
        <v>3.9870547028930267E-2</v>
      </c>
      <c r="AG20" s="401">
        <f t="shared" si="7"/>
        <v>4.0513511964153433E-2</v>
      </c>
      <c r="AH20" s="401">
        <f t="shared" si="7"/>
        <v>4.1716317121205125E-2</v>
      </c>
      <c r="AI20" s="401">
        <f t="shared" si="7"/>
        <v>4.4404743542639367E-2</v>
      </c>
      <c r="AJ20" s="401">
        <f t="shared" si="7"/>
        <v>4.5603153881580594E-2</v>
      </c>
      <c r="AK20" s="401">
        <f t="shared" si="7"/>
        <v>4.6250034680103407E-2</v>
      </c>
      <c r="AL20" s="401">
        <f t="shared" si="7"/>
        <v>4.755582658827591E-2</v>
      </c>
      <c r="AM20" s="401">
        <f t="shared" si="7"/>
        <v>5.0137337006942215E-2</v>
      </c>
      <c r="AN20" s="401">
        <f t="shared" si="7"/>
        <v>5.140136558220456E-2</v>
      </c>
      <c r="AO20" s="401">
        <f t="shared" si="7"/>
        <v>5.4364790004931184E-2</v>
      </c>
      <c r="AP20" s="401">
        <f t="shared" si="7"/>
        <v>5.8280945514244051E-2</v>
      </c>
      <c r="AQ20" s="401">
        <f t="shared" si="7"/>
        <v>6.5486682107576508E-2</v>
      </c>
      <c r="AR20" s="401">
        <f t="shared" si="7"/>
        <v>6.7932894934878738E-2</v>
      </c>
      <c r="AS20" s="401">
        <f t="shared" si="7"/>
        <v>6.9466735076882224E-2</v>
      </c>
      <c r="AT20" s="401">
        <f t="shared" si="7"/>
        <v>7.027220253853278E-2</v>
      </c>
      <c r="AU20" s="401">
        <f t="shared" si="7"/>
        <v>6.8796145487296623E-2</v>
      </c>
      <c r="AV20" s="401">
        <f t="shared" si="7"/>
        <v>6.7979494608557067E-2</v>
      </c>
      <c r="AW20" s="401">
        <f t="shared" si="7"/>
        <v>6.5898403011796766E-2</v>
      </c>
      <c r="AX20" s="401">
        <f t="shared" si="7"/>
        <v>6.3980444231774625E-2</v>
      </c>
      <c r="AY20" s="401">
        <f t="shared" si="8"/>
        <v>6.7811255897351402E-2</v>
      </c>
      <c r="AZ20" s="401">
        <f t="shared" si="9"/>
        <v>7.0679342146382496E-2</v>
      </c>
      <c r="BA20" s="401">
        <f t="shared" si="9"/>
        <v>7.2865149796390694E-2</v>
      </c>
      <c r="BB20" s="401">
        <f t="shared" si="9"/>
        <v>7.5117911682250724E-2</v>
      </c>
      <c r="BC20" s="401">
        <f t="shared" si="10"/>
        <v>7.6787243202417976E-2</v>
      </c>
      <c r="BD20" s="401">
        <f t="shared" si="11"/>
        <v>7.8309809526383611E-2</v>
      </c>
      <c r="BE20" s="401">
        <f t="shared" si="11"/>
        <v>8.0759685633996492E-2</v>
      </c>
      <c r="BF20" s="401">
        <f t="shared" ref="BF20:BG20" si="22">BF10/BF$11</f>
        <v>8.2475008502597882E-2</v>
      </c>
      <c r="BG20" s="401">
        <f t="shared" si="22"/>
        <v>8.1745425103911334E-2</v>
      </c>
      <c r="BH20" s="401">
        <f t="shared" ref="BH20" si="23">BH10/BH$11</f>
        <v>8.3828131950208717E-2</v>
      </c>
      <c r="BI20" s="393"/>
      <c r="BJ20" s="393"/>
    </row>
    <row r="21" spans="23:62" ht="18" customHeight="1" thickTop="1">
      <c r="W21" s="169" t="s">
        <v>23</v>
      </c>
      <c r="Y21" s="168" t="s">
        <v>4</v>
      </c>
      <c r="Z21" s="2412"/>
      <c r="AA21" s="402">
        <f>SUM(AA15:AA20)</f>
        <v>1</v>
      </c>
      <c r="AB21" s="402">
        <f>SUM(AB15:AB20)</f>
        <v>1.0000000000000002</v>
      </c>
      <c r="AC21" s="402">
        <f t="shared" ref="AC21:AZ21" si="24">SUM(AC15:AC20)</f>
        <v>0.99999999999999978</v>
      </c>
      <c r="AD21" s="402">
        <f t="shared" si="24"/>
        <v>1</v>
      </c>
      <c r="AE21" s="402">
        <f t="shared" si="24"/>
        <v>0.99999999999999978</v>
      </c>
      <c r="AF21" s="402">
        <f t="shared" si="24"/>
        <v>1</v>
      </c>
      <c r="AG21" s="402">
        <f t="shared" si="24"/>
        <v>1.0000000000000002</v>
      </c>
      <c r="AH21" s="402">
        <f t="shared" si="24"/>
        <v>1</v>
      </c>
      <c r="AI21" s="402">
        <f t="shared" si="24"/>
        <v>1</v>
      </c>
      <c r="AJ21" s="402">
        <f t="shared" si="24"/>
        <v>0.99999999999999978</v>
      </c>
      <c r="AK21" s="402">
        <f t="shared" si="24"/>
        <v>1</v>
      </c>
      <c r="AL21" s="402">
        <f t="shared" si="24"/>
        <v>1</v>
      </c>
      <c r="AM21" s="402">
        <f t="shared" si="24"/>
        <v>1</v>
      </c>
      <c r="AN21" s="402">
        <f t="shared" si="24"/>
        <v>0.99999999999999989</v>
      </c>
      <c r="AO21" s="402">
        <f t="shared" si="24"/>
        <v>1</v>
      </c>
      <c r="AP21" s="402">
        <f t="shared" si="24"/>
        <v>0.99999999999999989</v>
      </c>
      <c r="AQ21" s="402">
        <f t="shared" si="24"/>
        <v>1</v>
      </c>
      <c r="AR21" s="402">
        <f t="shared" si="24"/>
        <v>1</v>
      </c>
      <c r="AS21" s="402">
        <f t="shared" si="24"/>
        <v>1</v>
      </c>
      <c r="AT21" s="402">
        <f t="shared" si="24"/>
        <v>1.0000000000000002</v>
      </c>
      <c r="AU21" s="402">
        <f t="shared" si="24"/>
        <v>1</v>
      </c>
      <c r="AV21" s="402">
        <f t="shared" si="24"/>
        <v>1.0000000000000002</v>
      </c>
      <c r="AW21" s="402">
        <f t="shared" si="24"/>
        <v>1</v>
      </c>
      <c r="AX21" s="402">
        <f t="shared" si="24"/>
        <v>1</v>
      </c>
      <c r="AY21" s="402">
        <f t="shared" si="24"/>
        <v>0.99999999999999978</v>
      </c>
      <c r="AZ21" s="402">
        <f t="shared" si="24"/>
        <v>1.0000000000000002</v>
      </c>
      <c r="BA21" s="402">
        <f t="shared" ref="BA21:BF21" si="25">SUM(BA15:BA20)</f>
        <v>1</v>
      </c>
      <c r="BB21" s="402">
        <f t="shared" si="25"/>
        <v>1</v>
      </c>
      <c r="BC21" s="402">
        <f t="shared" si="25"/>
        <v>1</v>
      </c>
      <c r="BD21" s="402">
        <f t="shared" si="25"/>
        <v>1</v>
      </c>
      <c r="BE21" s="402">
        <f t="shared" si="25"/>
        <v>1</v>
      </c>
      <c r="BF21" s="402">
        <f t="shared" si="25"/>
        <v>1</v>
      </c>
      <c r="BG21" s="402">
        <f t="shared" ref="BG21:BH21" si="26">SUM(BG15:BG20)</f>
        <v>1</v>
      </c>
      <c r="BH21" s="402">
        <f t="shared" si="26"/>
        <v>1</v>
      </c>
      <c r="BI21" s="394"/>
      <c r="BJ21" s="403"/>
    </row>
    <row r="22" spans="23:62" ht="18" customHeight="1">
      <c r="W22" s="28"/>
      <c r="Z22" s="2399"/>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349"/>
      <c r="BJ22" s="201"/>
    </row>
    <row r="23" spans="23:62">
      <c r="W23" s="22" t="s">
        <v>673</v>
      </c>
      <c r="Y23" s="28" t="s">
        <v>672</v>
      </c>
      <c r="Z23" s="2397"/>
    </row>
    <row r="24" spans="23:62" ht="255">
      <c r="W24" s="927" t="s">
        <v>674</v>
      </c>
      <c r="Y24" s="2019" t="s">
        <v>684</v>
      </c>
    </row>
  </sheetData>
  <phoneticPr fontId="10"/>
  <pageMargins left="0.78740157480314965" right="0.78740157480314965" top="0.98425196850393704" bottom="0.98425196850393704" header="0.51181102362204722" footer="0.51181102362204722"/>
  <pageSetup paperSize="9" scale="45" orientation="landscape" r:id="rId1"/>
  <headerFooter alignWithMargins="0"/>
  <ignoredErrors>
    <ignoredError sqref="AA1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CA72"/>
  <sheetViews>
    <sheetView zoomScaleNormal="100" zoomScaleSheetLayoutView="30" workbookViewId="0">
      <pane xSplit="22" ySplit="4" topLeftCell="W5" activePane="bottomRight" state="frozen"/>
      <selection pane="topRight" activeCell="W1" sqref="W1"/>
      <selection pane="bottomLeft" activeCell="A5" sqref="A5"/>
      <selection pane="bottomRight"/>
    </sheetView>
  </sheetViews>
  <sheetFormatPr defaultColWidth="9.625" defaultRowHeight="15"/>
  <cols>
    <col min="1" max="1" width="1.625" style="1300" customWidth="1"/>
    <col min="2" max="19" width="1.625" style="1300" hidden="1" customWidth="1"/>
    <col min="20" max="20" width="0.25" style="1300" customWidth="1"/>
    <col min="21" max="21" width="1.625" style="1300" customWidth="1"/>
    <col min="22" max="22" width="30.125" style="1300" customWidth="1"/>
    <col min="23" max="23" width="1.625" style="1300" customWidth="1"/>
    <col min="24" max="24" width="1.625" style="186" customWidth="1"/>
    <col min="25" max="25" width="31.625" style="186" customWidth="1"/>
    <col min="26" max="26" width="7.5" style="1300" hidden="1" customWidth="1"/>
    <col min="27" max="60" width="7.25" style="21" customWidth="1"/>
    <col min="61" max="61" width="3.25" style="1300" customWidth="1"/>
    <col min="62" max="62" width="9.375" style="1387" customWidth="1"/>
    <col min="63" max="64" width="9.125" style="1387" customWidth="1"/>
    <col min="65" max="70" width="9.625" style="1387" customWidth="1"/>
    <col min="71" max="71" width="9.125" style="1387" customWidth="1"/>
    <col min="72" max="72" width="9" style="1387" customWidth="1"/>
    <col min="73" max="16384" width="9.625" style="1387"/>
  </cols>
  <sheetData>
    <row r="1" spans="1:72" ht="36.75" customHeight="1">
      <c r="A1" s="333"/>
      <c r="B1" s="186"/>
      <c r="C1" s="186"/>
      <c r="D1" s="186"/>
      <c r="E1" s="186"/>
      <c r="F1" s="186"/>
      <c r="G1" s="186"/>
      <c r="H1" s="186"/>
      <c r="I1" s="186"/>
      <c r="J1" s="186"/>
      <c r="K1" s="186"/>
      <c r="L1" s="186"/>
      <c r="M1" s="186"/>
      <c r="N1" s="186"/>
      <c r="O1" s="186"/>
      <c r="P1" s="186"/>
      <c r="Q1" s="186"/>
      <c r="R1" s="186"/>
      <c r="S1" s="186"/>
      <c r="T1" s="186"/>
      <c r="U1" s="2269" t="s">
        <v>502</v>
      </c>
      <c r="V1" s="2269"/>
      <c r="W1" s="2269"/>
      <c r="X1" s="2312" t="s">
        <v>985</v>
      </c>
      <c r="Y1" s="2312"/>
    </row>
    <row r="2" spans="1:72">
      <c r="A2" s="186"/>
      <c r="B2" s="186"/>
      <c r="C2" s="186"/>
      <c r="D2" s="186"/>
      <c r="E2" s="186"/>
      <c r="F2" s="186"/>
      <c r="G2" s="186"/>
      <c r="H2" s="186"/>
      <c r="I2" s="186"/>
      <c r="J2" s="186"/>
      <c r="K2" s="186"/>
      <c r="L2" s="186"/>
      <c r="M2" s="186"/>
      <c r="N2" s="186"/>
      <c r="O2" s="186"/>
      <c r="P2" s="186"/>
      <c r="Q2" s="186"/>
      <c r="R2" s="186"/>
      <c r="S2" s="186"/>
      <c r="T2" s="186"/>
      <c r="U2" s="334" t="str">
        <f>'0.Contents'!$B2</f>
        <v>＜報告値＞</v>
      </c>
      <c r="V2" s="186"/>
      <c r="W2" s="186"/>
      <c r="X2" s="1835" t="str">
        <f>'0.Contents'!$D$2</f>
        <v>&lt;Reported Value&gt;</v>
      </c>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row>
    <row r="3" spans="1:72" ht="17.25" thickBot="1">
      <c r="A3" s="186"/>
      <c r="B3" s="186"/>
      <c r="C3" s="186"/>
      <c r="D3" s="186"/>
      <c r="E3" s="186"/>
      <c r="F3" s="186"/>
      <c r="G3" s="186"/>
      <c r="H3" s="186"/>
      <c r="I3" s="186"/>
      <c r="J3" s="186"/>
      <c r="K3" s="186"/>
      <c r="L3" s="186"/>
      <c r="M3" s="186"/>
      <c r="N3" s="186"/>
      <c r="O3" s="186"/>
      <c r="P3" s="186"/>
      <c r="Q3" s="186"/>
      <c r="R3" s="186"/>
      <c r="S3" s="186"/>
      <c r="T3" s="186"/>
      <c r="U3" s="186" t="s">
        <v>503</v>
      </c>
      <c r="V3" s="186"/>
      <c r="W3" s="186"/>
      <c r="X3" s="28" t="s">
        <v>986</v>
      </c>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35"/>
      <c r="BE3" s="335"/>
      <c r="BF3" s="335"/>
      <c r="BG3" s="335"/>
      <c r="BH3" s="335"/>
      <c r="BJ3" s="1300"/>
    </row>
    <row r="4" spans="1:72" ht="15.75" thickBot="1">
      <c r="A4" s="186"/>
      <c r="B4" s="186"/>
      <c r="C4" s="186"/>
      <c r="D4" s="186"/>
      <c r="E4" s="186"/>
      <c r="F4" s="186"/>
      <c r="G4" s="186"/>
      <c r="H4" s="186"/>
      <c r="I4" s="186"/>
      <c r="J4" s="186"/>
      <c r="K4" s="186"/>
      <c r="L4" s="186"/>
      <c r="M4" s="186"/>
      <c r="N4" s="186"/>
      <c r="O4" s="186"/>
      <c r="P4" s="186"/>
      <c r="Q4" s="186"/>
      <c r="R4" s="186"/>
      <c r="S4" s="186"/>
      <c r="T4" s="186"/>
      <c r="U4" s="33"/>
      <c r="V4" s="950"/>
      <c r="W4" s="186"/>
      <c r="X4" s="430"/>
      <c r="Y4" s="960"/>
      <c r="Z4" s="1388"/>
      <c r="AA4" s="337">
        <v>1990</v>
      </c>
      <c r="AB4" s="337">
        <f>AA4+1</f>
        <v>1991</v>
      </c>
      <c r="AC4" s="337">
        <f t="shared" ref="AC4:BH4" si="0">AB4+1</f>
        <v>1992</v>
      </c>
      <c r="AD4" s="337">
        <f t="shared" si="0"/>
        <v>1993</v>
      </c>
      <c r="AE4" s="337">
        <f t="shared" si="0"/>
        <v>1994</v>
      </c>
      <c r="AF4" s="337">
        <f t="shared" si="0"/>
        <v>1995</v>
      </c>
      <c r="AG4" s="337">
        <f t="shared" si="0"/>
        <v>1996</v>
      </c>
      <c r="AH4" s="337">
        <f t="shared" si="0"/>
        <v>1997</v>
      </c>
      <c r="AI4" s="337">
        <f t="shared" si="0"/>
        <v>1998</v>
      </c>
      <c r="AJ4" s="337">
        <f t="shared" si="0"/>
        <v>1999</v>
      </c>
      <c r="AK4" s="337">
        <f t="shared" si="0"/>
        <v>2000</v>
      </c>
      <c r="AL4" s="337">
        <f t="shared" si="0"/>
        <v>2001</v>
      </c>
      <c r="AM4" s="337">
        <f t="shared" si="0"/>
        <v>2002</v>
      </c>
      <c r="AN4" s="337">
        <f t="shared" si="0"/>
        <v>2003</v>
      </c>
      <c r="AO4" s="337">
        <f t="shared" si="0"/>
        <v>2004</v>
      </c>
      <c r="AP4" s="337">
        <f t="shared" si="0"/>
        <v>2005</v>
      </c>
      <c r="AQ4" s="337">
        <f t="shared" si="0"/>
        <v>2006</v>
      </c>
      <c r="AR4" s="337">
        <f t="shared" si="0"/>
        <v>2007</v>
      </c>
      <c r="AS4" s="337">
        <f t="shared" si="0"/>
        <v>2008</v>
      </c>
      <c r="AT4" s="337">
        <f t="shared" si="0"/>
        <v>2009</v>
      </c>
      <c r="AU4" s="337">
        <f t="shared" si="0"/>
        <v>2010</v>
      </c>
      <c r="AV4" s="337">
        <f t="shared" si="0"/>
        <v>2011</v>
      </c>
      <c r="AW4" s="337">
        <f t="shared" si="0"/>
        <v>2012</v>
      </c>
      <c r="AX4" s="337">
        <f t="shared" si="0"/>
        <v>2013</v>
      </c>
      <c r="AY4" s="337">
        <f t="shared" si="0"/>
        <v>2014</v>
      </c>
      <c r="AZ4" s="337">
        <f t="shared" si="0"/>
        <v>2015</v>
      </c>
      <c r="BA4" s="337">
        <f t="shared" si="0"/>
        <v>2016</v>
      </c>
      <c r="BB4" s="337">
        <f t="shared" si="0"/>
        <v>2017</v>
      </c>
      <c r="BC4" s="337">
        <f t="shared" si="0"/>
        <v>2018</v>
      </c>
      <c r="BD4" s="337">
        <f t="shared" si="0"/>
        <v>2019</v>
      </c>
      <c r="BE4" s="337">
        <f t="shared" si="0"/>
        <v>2020</v>
      </c>
      <c r="BF4" s="338">
        <f t="shared" si="0"/>
        <v>2021</v>
      </c>
      <c r="BG4" s="338">
        <f t="shared" si="0"/>
        <v>2022</v>
      </c>
      <c r="BH4" s="339">
        <f t="shared" si="0"/>
        <v>2023</v>
      </c>
      <c r="BI4" s="1293"/>
      <c r="BJ4" s="1300"/>
    </row>
    <row r="5" spans="1:72">
      <c r="A5" s="186"/>
      <c r="B5" s="186"/>
      <c r="C5" s="186"/>
      <c r="D5" s="186"/>
      <c r="E5" s="186"/>
      <c r="F5" s="186"/>
      <c r="G5" s="186"/>
      <c r="H5" s="186"/>
      <c r="I5" s="186"/>
      <c r="J5" s="186"/>
      <c r="K5" s="186"/>
      <c r="L5" s="186"/>
      <c r="M5" s="186"/>
      <c r="N5" s="186"/>
      <c r="O5" s="186"/>
      <c r="P5" s="186"/>
      <c r="Q5" s="186"/>
      <c r="R5" s="186"/>
      <c r="S5" s="186"/>
      <c r="T5" s="186"/>
      <c r="U5" s="1507" t="s">
        <v>759</v>
      </c>
      <c r="V5" s="1474"/>
      <c r="W5" s="186"/>
      <c r="X5" s="2021" t="s">
        <v>727</v>
      </c>
      <c r="Y5" s="1474"/>
      <c r="Z5" s="1389"/>
      <c r="AA5" s="303">
        <v>1416.8483456127994</v>
      </c>
      <c r="AB5" s="303">
        <v>1409.9525837497995</v>
      </c>
      <c r="AC5" s="303">
        <v>1397.9970897001006</v>
      </c>
      <c r="AD5" s="303">
        <v>1418.4959889736847</v>
      </c>
      <c r="AE5" s="303">
        <v>1412.0412210562986</v>
      </c>
      <c r="AF5" s="303">
        <v>1448.9241059518254</v>
      </c>
      <c r="AG5" s="303">
        <v>1456.5061192034996</v>
      </c>
      <c r="AH5" s="303">
        <v>1367.558012475007</v>
      </c>
      <c r="AI5" s="303">
        <v>1317.7980708869902</v>
      </c>
      <c r="AJ5" s="303">
        <v>1310.3325154506012</v>
      </c>
      <c r="AK5" s="303">
        <v>1311.6975863055291</v>
      </c>
      <c r="AL5" s="303">
        <v>1256.6548458676341</v>
      </c>
      <c r="AM5" s="303">
        <v>1273.5576582290009</v>
      </c>
      <c r="AN5" s="303">
        <v>1271.930374359433</v>
      </c>
      <c r="AO5" s="303">
        <v>1403.1795610153508</v>
      </c>
      <c r="AP5" s="303">
        <v>1487.1896321366207</v>
      </c>
      <c r="AQ5" s="303">
        <v>1536.7788813858986</v>
      </c>
      <c r="AR5" s="303">
        <v>1549.6393502415938</v>
      </c>
      <c r="AS5" s="303">
        <v>1489.0253746411515</v>
      </c>
      <c r="AT5" s="303">
        <v>1379.028284698554</v>
      </c>
      <c r="AU5" s="303">
        <v>1458.4828980393111</v>
      </c>
      <c r="AV5" s="303">
        <v>1128.4663035924641</v>
      </c>
      <c r="AW5" s="303">
        <v>1145.6539838842211</v>
      </c>
      <c r="AX5" s="303">
        <v>1077.5007139278659</v>
      </c>
      <c r="AY5" s="303">
        <v>1048.6890801495656</v>
      </c>
      <c r="AZ5" s="303">
        <v>1110.0306636929572</v>
      </c>
      <c r="BA5" s="303">
        <v>1210.4488259106506</v>
      </c>
      <c r="BB5" s="303">
        <v>1276.2194429774927</v>
      </c>
      <c r="BC5" s="303">
        <v>1170.7557432475996</v>
      </c>
      <c r="BD5" s="303">
        <v>1067.3572659655142</v>
      </c>
      <c r="BE5" s="303">
        <v>951.60320411373175</v>
      </c>
      <c r="BF5" s="340">
        <v>945.03701501951537</v>
      </c>
      <c r="BG5" s="1479">
        <v>905.28102594172537</v>
      </c>
      <c r="BH5" s="341">
        <v>875.70779147947587</v>
      </c>
      <c r="BI5" s="711"/>
      <c r="BJ5" s="1300"/>
      <c r="BM5" s="1390"/>
    </row>
    <row r="6" spans="1:72">
      <c r="A6" s="186"/>
      <c r="B6" s="186"/>
      <c r="C6" s="186"/>
      <c r="D6" s="186"/>
      <c r="E6" s="186"/>
      <c r="F6" s="186"/>
      <c r="G6" s="186"/>
      <c r="H6" s="186"/>
      <c r="I6" s="186"/>
      <c r="J6" s="186"/>
      <c r="K6" s="186"/>
      <c r="L6" s="186"/>
      <c r="M6" s="186"/>
      <c r="N6" s="186"/>
      <c r="O6" s="186"/>
      <c r="P6" s="186"/>
      <c r="Q6" s="186"/>
      <c r="R6" s="186"/>
      <c r="S6" s="186"/>
      <c r="T6" s="186"/>
      <c r="U6" s="1508" t="s">
        <v>760</v>
      </c>
      <c r="V6" s="1509"/>
      <c r="W6" s="186"/>
      <c r="X6" s="300" t="s">
        <v>750</v>
      </c>
      <c r="Y6" s="1032"/>
      <c r="Z6" s="1389"/>
      <c r="AA6" s="303">
        <v>5783.5562164996709</v>
      </c>
      <c r="AB6" s="303">
        <v>5409.2127311902759</v>
      </c>
      <c r="AC6" s="303">
        <v>4471.0675546984112</v>
      </c>
      <c r="AD6" s="303">
        <v>3837.4991490557218</v>
      </c>
      <c r="AE6" s="303">
        <v>3568.0486865640378</v>
      </c>
      <c r="AF6" s="303">
        <v>3183.3423350686166</v>
      </c>
      <c r="AG6" s="303">
        <v>2807.0671637908167</v>
      </c>
      <c r="AH6" s="303">
        <v>2637.623094416258</v>
      </c>
      <c r="AI6" s="303">
        <v>2452.3078243535847</v>
      </c>
      <c r="AJ6" s="303">
        <v>2384.7139131052836</v>
      </c>
      <c r="AK6" s="303">
        <v>2228.8503173163772</v>
      </c>
      <c r="AL6" s="303">
        <v>1967.7814420583147</v>
      </c>
      <c r="AM6" s="303">
        <v>1331.3531249481232</v>
      </c>
      <c r="AN6" s="303">
        <v>1261.5042925813207</v>
      </c>
      <c r="AO6" s="303">
        <v>1238.3757229665991</v>
      </c>
      <c r="AP6" s="303">
        <v>1240.4511563652711</v>
      </c>
      <c r="AQ6" s="303">
        <v>1249.4836415749087</v>
      </c>
      <c r="AR6" s="303">
        <v>1248.7697656977525</v>
      </c>
      <c r="AS6" s="303">
        <v>1213.2112661107587</v>
      </c>
      <c r="AT6" s="303">
        <v>1175.1056033938135</v>
      </c>
      <c r="AU6" s="303">
        <v>1132.9849716526246</v>
      </c>
      <c r="AV6" s="303">
        <v>1109.7248724922995</v>
      </c>
      <c r="AW6" s="303">
        <v>1084.8700833068544</v>
      </c>
      <c r="AX6" s="303">
        <v>1039.8286389663235</v>
      </c>
      <c r="AY6" s="303">
        <v>1022.8578588671239</v>
      </c>
      <c r="AZ6" s="303">
        <v>996.81687137429356</v>
      </c>
      <c r="BA6" s="303">
        <v>1009.1722539774139</v>
      </c>
      <c r="BB6" s="303">
        <v>1024.8617463624519</v>
      </c>
      <c r="BC6" s="303">
        <v>938.3172597199748</v>
      </c>
      <c r="BD6" s="303">
        <v>892.79434531109723</v>
      </c>
      <c r="BE6" s="303">
        <v>853.9353856352144</v>
      </c>
      <c r="BF6" s="340">
        <v>855.42911472606295</v>
      </c>
      <c r="BG6" s="1479">
        <v>818.587546339509</v>
      </c>
      <c r="BH6" s="341">
        <v>801.82964753035003</v>
      </c>
      <c r="BI6" s="711"/>
      <c r="BJ6" s="1300"/>
      <c r="BM6" s="1390"/>
    </row>
    <row r="7" spans="1:72" s="375" customFormat="1" ht="15" customHeight="1">
      <c r="A7" s="28"/>
      <c r="B7" s="28"/>
      <c r="C7" s="28"/>
      <c r="D7" s="28"/>
      <c r="E7" s="28"/>
      <c r="F7" s="28"/>
      <c r="G7" s="28"/>
      <c r="H7" s="28"/>
      <c r="I7" s="28"/>
      <c r="J7" s="28"/>
      <c r="K7" s="28"/>
      <c r="L7" s="28"/>
      <c r="M7" s="28"/>
      <c r="N7" s="28"/>
      <c r="O7" s="28"/>
      <c r="P7" s="28"/>
      <c r="Q7" s="28"/>
      <c r="R7" s="28"/>
      <c r="S7" s="28"/>
      <c r="T7" s="28"/>
      <c r="U7" s="302"/>
      <c r="V7" s="1483" t="s">
        <v>1095</v>
      </c>
      <c r="W7" s="28"/>
      <c r="X7" s="302"/>
      <c r="Y7" s="2022" t="s">
        <v>1083</v>
      </c>
      <c r="Z7" s="1389"/>
      <c r="AA7" s="305">
        <v>5482.0829068366993</v>
      </c>
      <c r="AB7" s="305">
        <v>5079.8250992218882</v>
      </c>
      <c r="AC7" s="305">
        <v>4141.1034816325782</v>
      </c>
      <c r="AD7" s="305">
        <v>3497.4315984361674</v>
      </c>
      <c r="AE7" s="305">
        <v>3223.9669688284653</v>
      </c>
      <c r="AF7" s="305">
        <v>2822.2071800557192</v>
      </c>
      <c r="AG7" s="305">
        <v>2447.2993189526683</v>
      </c>
      <c r="AH7" s="305">
        <v>2265.4009800573681</v>
      </c>
      <c r="AI7" s="305">
        <v>2088.6194322881638</v>
      </c>
      <c r="AJ7" s="305">
        <v>2020.2607765327082</v>
      </c>
      <c r="AK7" s="305">
        <v>1847.368804476439</v>
      </c>
      <c r="AL7" s="305">
        <v>1589.7169547367143</v>
      </c>
      <c r="AM7" s="305">
        <v>927.7103434734754</v>
      </c>
      <c r="AN7" s="305">
        <v>846.34032507850634</v>
      </c>
      <c r="AO7" s="305">
        <v>811.55281897120551</v>
      </c>
      <c r="AP7" s="305">
        <v>788.11871282478</v>
      </c>
      <c r="AQ7" s="305">
        <v>771.17023892621489</v>
      </c>
      <c r="AR7" s="305">
        <v>725.07721792666166</v>
      </c>
      <c r="AS7" s="305">
        <v>698.63475772518939</v>
      </c>
      <c r="AT7" s="305">
        <v>685.5504658606817</v>
      </c>
      <c r="AU7" s="305">
        <v>671.6435321785425</v>
      </c>
      <c r="AV7" s="305">
        <v>655.19181279721795</v>
      </c>
      <c r="AW7" s="305">
        <v>646.1762408071146</v>
      </c>
      <c r="AX7" s="305">
        <v>632.5233854243703</v>
      </c>
      <c r="AY7" s="305">
        <v>637.87110215118116</v>
      </c>
      <c r="AZ7" s="305">
        <v>614.65703782866626</v>
      </c>
      <c r="BA7" s="343">
        <v>605.00934907868714</v>
      </c>
      <c r="BB7" s="305">
        <v>621.03291337723203</v>
      </c>
      <c r="BC7" s="344">
        <v>558.57731589411742</v>
      </c>
      <c r="BD7" s="305">
        <v>535.2149424988902</v>
      </c>
      <c r="BE7" s="305">
        <v>525.2411497942561</v>
      </c>
      <c r="BF7" s="344">
        <v>525.81618645764297</v>
      </c>
      <c r="BG7" s="343">
        <v>510.34335396395664</v>
      </c>
      <c r="BH7" s="345">
        <v>511.04236569205989</v>
      </c>
      <c r="BI7" s="1391"/>
      <c r="BJ7" s="1391"/>
      <c r="BK7" s="1393"/>
    </row>
    <row r="8" spans="1:72" s="375" customFormat="1" ht="15" customHeight="1">
      <c r="A8" s="28"/>
      <c r="B8" s="28"/>
      <c r="C8" s="28"/>
      <c r="D8" s="28"/>
      <c r="E8" s="28"/>
      <c r="F8" s="28"/>
      <c r="G8" s="28"/>
      <c r="H8" s="28"/>
      <c r="I8" s="28"/>
      <c r="J8" s="28"/>
      <c r="K8" s="28"/>
      <c r="L8" s="28"/>
      <c r="M8" s="28"/>
      <c r="N8" s="28"/>
      <c r="O8" s="28"/>
      <c r="P8" s="28"/>
      <c r="Q8" s="28"/>
      <c r="R8" s="28"/>
      <c r="S8" s="28"/>
      <c r="T8" s="28"/>
      <c r="U8" s="307"/>
      <c r="V8" s="1484" t="s">
        <v>1096</v>
      </c>
      <c r="W8" s="28"/>
      <c r="X8" s="307"/>
      <c r="Y8" s="2023" t="s">
        <v>1084</v>
      </c>
      <c r="Z8" s="1389"/>
      <c r="AA8" s="310">
        <v>301.47330966297227</v>
      </c>
      <c r="AB8" s="310">
        <v>329.38763196838727</v>
      </c>
      <c r="AC8" s="310">
        <v>329.96407306583234</v>
      </c>
      <c r="AD8" s="310">
        <v>340.06755061955408</v>
      </c>
      <c r="AE8" s="310">
        <v>344.08171773557268</v>
      </c>
      <c r="AF8" s="310">
        <v>361.13515501289737</v>
      </c>
      <c r="AG8" s="310">
        <v>359.76784483814879</v>
      </c>
      <c r="AH8" s="310">
        <v>372.22211435889011</v>
      </c>
      <c r="AI8" s="310">
        <v>363.6883920654206</v>
      </c>
      <c r="AJ8" s="310">
        <v>364.4531365725752</v>
      </c>
      <c r="AK8" s="310">
        <v>381.48151283993815</v>
      </c>
      <c r="AL8" s="310">
        <v>378.06448732160067</v>
      </c>
      <c r="AM8" s="310">
        <v>403.6427814746479</v>
      </c>
      <c r="AN8" s="310">
        <v>415.16396750281427</v>
      </c>
      <c r="AO8" s="310">
        <v>426.82290399539352</v>
      </c>
      <c r="AP8" s="310">
        <v>452.332443540491</v>
      </c>
      <c r="AQ8" s="310">
        <v>478.31340264869391</v>
      </c>
      <c r="AR8" s="310">
        <v>523.69254777109097</v>
      </c>
      <c r="AS8" s="310">
        <v>514.57650838556924</v>
      </c>
      <c r="AT8" s="310">
        <v>489.5551375331317</v>
      </c>
      <c r="AU8" s="310">
        <v>461.34143947408216</v>
      </c>
      <c r="AV8" s="310">
        <v>454.53305969508153</v>
      </c>
      <c r="AW8" s="310">
        <v>438.69384249973984</v>
      </c>
      <c r="AX8" s="310">
        <v>407.30525354195316</v>
      </c>
      <c r="AY8" s="310">
        <v>384.98675671594287</v>
      </c>
      <c r="AZ8" s="310">
        <v>382.15983354562724</v>
      </c>
      <c r="BA8" s="350">
        <v>404.16290489872665</v>
      </c>
      <c r="BB8" s="310">
        <v>403.82883298521983</v>
      </c>
      <c r="BC8" s="351">
        <v>379.73994382585755</v>
      </c>
      <c r="BD8" s="310">
        <v>357.57940281220698</v>
      </c>
      <c r="BE8" s="310">
        <v>328.6942358409583</v>
      </c>
      <c r="BF8" s="351">
        <v>329.61292826842003</v>
      </c>
      <c r="BG8" s="350">
        <v>308.24419237555225</v>
      </c>
      <c r="BH8" s="352">
        <v>290.7872818382902</v>
      </c>
      <c r="BI8" s="1391"/>
      <c r="BJ8" s="1391"/>
      <c r="BK8" s="1393"/>
    </row>
    <row r="9" spans="1:72">
      <c r="A9" s="186"/>
      <c r="B9" s="186"/>
      <c r="C9" s="186"/>
      <c r="D9" s="186"/>
      <c r="E9" s="186"/>
      <c r="F9" s="186"/>
      <c r="G9" s="186"/>
      <c r="H9" s="186"/>
      <c r="I9" s="186"/>
      <c r="J9" s="186"/>
      <c r="K9" s="186"/>
      <c r="L9" s="186"/>
      <c r="M9" s="186"/>
      <c r="N9" s="186"/>
      <c r="O9" s="186"/>
      <c r="P9" s="186"/>
      <c r="Q9" s="186"/>
      <c r="R9" s="186"/>
      <c r="S9" s="186"/>
      <c r="T9" s="186"/>
      <c r="U9" s="1475" t="s">
        <v>761</v>
      </c>
      <c r="V9" s="1036"/>
      <c r="W9" s="186"/>
      <c r="X9" s="300" t="s">
        <v>345</v>
      </c>
      <c r="Y9" s="1036"/>
      <c r="Z9" s="1389"/>
      <c r="AA9" s="353">
        <v>67.797731632736003</v>
      </c>
      <c r="AB9" s="353">
        <v>65.248243353215997</v>
      </c>
      <c r="AC9" s="353">
        <v>61.478530222144002</v>
      </c>
      <c r="AD9" s="353">
        <v>58.407957913088012</v>
      </c>
      <c r="AE9" s="353">
        <v>62.453988504991997</v>
      </c>
      <c r="AF9" s="353">
        <v>65.444100856063997</v>
      </c>
      <c r="AG9" s="353">
        <v>62.197089710335995</v>
      </c>
      <c r="AH9" s="353">
        <v>61.619331534432</v>
      </c>
      <c r="AI9" s="353">
        <v>58.927204139776009</v>
      </c>
      <c r="AJ9" s="353">
        <v>58.218198536511998</v>
      </c>
      <c r="AK9" s="353">
        <v>60.691840732319989</v>
      </c>
      <c r="AL9" s="353">
        <v>58.004849676704005</v>
      </c>
      <c r="AM9" s="353">
        <v>59.218043575488004</v>
      </c>
      <c r="AN9" s="353">
        <v>56.205930750143999</v>
      </c>
      <c r="AO9" s="353">
        <v>60.115658345343995</v>
      </c>
      <c r="AP9" s="353">
        <v>60.247105414271999</v>
      </c>
      <c r="AQ9" s="353">
        <v>61.13497814905601</v>
      </c>
      <c r="AR9" s="353">
        <v>56.999928091680012</v>
      </c>
      <c r="AS9" s="353">
        <v>55.580512595999991</v>
      </c>
      <c r="AT9" s="353">
        <v>57.409282114464006</v>
      </c>
      <c r="AU9" s="353">
        <v>60.396787449599998</v>
      </c>
      <c r="AV9" s="353">
        <v>60.112645066879992</v>
      </c>
      <c r="AW9" s="353">
        <v>51.675896708799996</v>
      </c>
      <c r="AX9" s="353">
        <v>51.921001798399999</v>
      </c>
      <c r="AY9" s="353">
        <v>48.054982361568001</v>
      </c>
      <c r="AZ9" s="353">
        <v>54.291191961440006</v>
      </c>
      <c r="BA9" s="353">
        <v>48.449983608320004</v>
      </c>
      <c r="BB9" s="353">
        <v>47.808405373215066</v>
      </c>
      <c r="BC9" s="353">
        <v>45.359672954399997</v>
      </c>
      <c r="BD9" s="353">
        <v>46.060420563359997</v>
      </c>
      <c r="BE9" s="353">
        <v>42.673267667519994</v>
      </c>
      <c r="BF9" s="354">
        <v>48.847030721440021</v>
      </c>
      <c r="BG9" s="1480">
        <v>43.479282902720001</v>
      </c>
      <c r="BH9" s="355">
        <v>35.409817683520011</v>
      </c>
      <c r="BI9" s="711"/>
      <c r="BJ9" s="1300"/>
      <c r="BM9" s="1390"/>
      <c r="BR9" s="1394"/>
      <c r="BS9" s="1394"/>
      <c r="BT9" s="1394"/>
    </row>
    <row r="10" spans="1:72" s="375" customFormat="1" ht="15" customHeight="1">
      <c r="A10" s="28"/>
      <c r="B10" s="28"/>
      <c r="C10" s="28"/>
      <c r="D10" s="28"/>
      <c r="E10" s="28"/>
      <c r="F10" s="28"/>
      <c r="G10" s="28"/>
      <c r="H10" s="28"/>
      <c r="I10" s="28"/>
      <c r="J10" s="28"/>
      <c r="K10" s="28"/>
      <c r="L10" s="28"/>
      <c r="M10" s="28"/>
      <c r="N10" s="28"/>
      <c r="O10" s="28"/>
      <c r="P10" s="28"/>
      <c r="Q10" s="28"/>
      <c r="R10" s="28"/>
      <c r="S10" s="28"/>
      <c r="T10" s="28"/>
      <c r="U10" s="302"/>
      <c r="V10" s="1476" t="s">
        <v>762</v>
      </c>
      <c r="W10" s="28"/>
      <c r="X10" s="302"/>
      <c r="Y10" s="2022" t="s">
        <v>334</v>
      </c>
      <c r="Z10" s="1389"/>
      <c r="AA10" s="357">
        <v>41.985849505376002</v>
      </c>
      <c r="AB10" s="357">
        <v>40.795688416895999</v>
      </c>
      <c r="AC10" s="357">
        <v>37.793562286144009</v>
      </c>
      <c r="AD10" s="357">
        <v>36.139749621248001</v>
      </c>
      <c r="AE10" s="357">
        <v>39.184483009951997</v>
      </c>
      <c r="AF10" s="357">
        <v>41.544159582463998</v>
      </c>
      <c r="AG10" s="357">
        <v>37.906594078975992</v>
      </c>
      <c r="AH10" s="357">
        <v>37.184823184991998</v>
      </c>
      <c r="AI10" s="357">
        <v>37.398038868735995</v>
      </c>
      <c r="AJ10" s="357">
        <v>36.772853707072002</v>
      </c>
      <c r="AK10" s="357">
        <v>38.242422103199992</v>
      </c>
      <c r="AL10" s="357">
        <v>36.880304959904002</v>
      </c>
      <c r="AM10" s="357">
        <v>37.032533216448002</v>
      </c>
      <c r="AN10" s="357">
        <v>34.202957095103997</v>
      </c>
      <c r="AO10" s="357">
        <v>37.439074900864</v>
      </c>
      <c r="AP10" s="357">
        <v>37.732814808192003</v>
      </c>
      <c r="AQ10" s="357">
        <v>38.256852765376003</v>
      </c>
      <c r="AR10" s="357">
        <v>33.932382573600002</v>
      </c>
      <c r="AS10" s="357">
        <v>35.548057980959996</v>
      </c>
      <c r="AT10" s="357">
        <v>40.130428031904003</v>
      </c>
      <c r="AU10" s="357">
        <v>40.576025091839995</v>
      </c>
      <c r="AV10" s="357">
        <v>39.998026678399995</v>
      </c>
      <c r="AW10" s="357">
        <v>31.5219737392</v>
      </c>
      <c r="AX10" s="357">
        <v>31.584798882560001</v>
      </c>
      <c r="AY10" s="357">
        <v>28.250540249568001</v>
      </c>
      <c r="AZ10" s="357">
        <v>35.601890088800005</v>
      </c>
      <c r="BA10" s="358">
        <v>29.973598430720006</v>
      </c>
      <c r="BB10" s="357">
        <v>28.286013595935064</v>
      </c>
      <c r="BC10" s="359">
        <v>25.435759779359998</v>
      </c>
      <c r="BD10" s="357">
        <v>27.873658139039996</v>
      </c>
      <c r="BE10" s="357">
        <v>26.701363483199994</v>
      </c>
      <c r="BF10" s="359">
        <v>30.258568846240014</v>
      </c>
      <c r="BG10" s="358">
        <v>26.303042897599997</v>
      </c>
      <c r="BH10" s="360">
        <v>19.242215056960003</v>
      </c>
      <c r="BI10" s="1391"/>
      <c r="BJ10" s="1391"/>
      <c r="BK10" s="1393"/>
    </row>
    <row r="11" spans="1:72" s="375" customFormat="1" ht="15" customHeight="1">
      <c r="A11" s="28"/>
      <c r="B11" s="28"/>
      <c r="C11" s="28"/>
      <c r="D11" s="28"/>
      <c r="E11" s="28"/>
      <c r="F11" s="28"/>
      <c r="G11" s="28"/>
      <c r="H11" s="28"/>
      <c r="I11" s="28"/>
      <c r="J11" s="28"/>
      <c r="K11" s="28"/>
      <c r="L11" s="28"/>
      <c r="M11" s="28"/>
      <c r="N11" s="28"/>
      <c r="O11" s="28"/>
      <c r="P11" s="28"/>
      <c r="Q11" s="28"/>
      <c r="R11" s="28"/>
      <c r="S11" s="28"/>
      <c r="T11" s="28"/>
      <c r="U11" s="307"/>
      <c r="V11" s="1477" t="s">
        <v>763</v>
      </c>
      <c r="W11" s="28"/>
      <c r="X11" s="307"/>
      <c r="Y11" s="2023" t="s">
        <v>751</v>
      </c>
      <c r="Z11" s="1389"/>
      <c r="AA11" s="311">
        <v>25.811882127359997</v>
      </c>
      <c r="AB11" s="311">
        <v>24.452554936320002</v>
      </c>
      <c r="AC11" s="311">
        <v>23.684967936</v>
      </c>
      <c r="AD11" s="311">
        <v>22.268208291840004</v>
      </c>
      <c r="AE11" s="311">
        <v>23.269505495040001</v>
      </c>
      <c r="AF11" s="311">
        <v>23.899941273600003</v>
      </c>
      <c r="AG11" s="311">
        <v>24.290495631360002</v>
      </c>
      <c r="AH11" s="311">
        <v>24.434508349440001</v>
      </c>
      <c r="AI11" s="311">
        <v>21.529165271040004</v>
      </c>
      <c r="AJ11" s="311">
        <v>21.44534482944</v>
      </c>
      <c r="AK11" s="311">
        <v>22.44941862912</v>
      </c>
      <c r="AL11" s="311">
        <v>21.124544716800003</v>
      </c>
      <c r="AM11" s="311">
        <v>22.185510359040002</v>
      </c>
      <c r="AN11" s="311">
        <v>22.002973655040002</v>
      </c>
      <c r="AO11" s="311">
        <v>22.676583444480002</v>
      </c>
      <c r="AP11" s="311">
        <v>22.514290606079999</v>
      </c>
      <c r="AQ11" s="311">
        <v>22.878125383680004</v>
      </c>
      <c r="AR11" s="311">
        <v>23.067545518080003</v>
      </c>
      <c r="AS11" s="311">
        <v>20.032454615040002</v>
      </c>
      <c r="AT11" s="311">
        <v>17.278854082560002</v>
      </c>
      <c r="AU11" s="311">
        <v>19.82076235776</v>
      </c>
      <c r="AV11" s="311">
        <v>20.114618388479997</v>
      </c>
      <c r="AW11" s="311">
        <v>20.1539229696</v>
      </c>
      <c r="AX11" s="311">
        <v>20.336202915839998</v>
      </c>
      <c r="AY11" s="311">
        <v>19.804442112</v>
      </c>
      <c r="AZ11" s="311">
        <v>18.689301872640002</v>
      </c>
      <c r="BA11" s="361">
        <v>18.476385177600001</v>
      </c>
      <c r="BB11" s="311">
        <v>19.522391777280003</v>
      </c>
      <c r="BC11" s="362">
        <v>19.923913175040003</v>
      </c>
      <c r="BD11" s="311">
        <v>18.186762424320001</v>
      </c>
      <c r="BE11" s="311">
        <v>15.97190418432</v>
      </c>
      <c r="BF11" s="362">
        <v>18.588461875200004</v>
      </c>
      <c r="BG11" s="361">
        <v>17.17624000512</v>
      </c>
      <c r="BH11" s="363">
        <v>16.167602626560004</v>
      </c>
      <c r="BI11" s="364"/>
      <c r="BJ11" s="1391"/>
      <c r="BK11" s="1393"/>
    </row>
    <row r="12" spans="1:72">
      <c r="A12" s="28"/>
      <c r="B12" s="186"/>
      <c r="C12" s="186"/>
      <c r="D12" s="186"/>
      <c r="E12" s="186"/>
      <c r="F12" s="186"/>
      <c r="G12" s="186"/>
      <c r="H12" s="186"/>
      <c r="I12" s="186"/>
      <c r="J12" s="186"/>
      <c r="K12" s="186"/>
      <c r="L12" s="186"/>
      <c r="M12" s="186"/>
      <c r="N12" s="186"/>
      <c r="O12" s="186"/>
      <c r="P12" s="186"/>
      <c r="Q12" s="186"/>
      <c r="R12" s="186"/>
      <c r="S12" s="186"/>
      <c r="T12" s="186"/>
      <c r="U12" s="1475" t="s">
        <v>768</v>
      </c>
      <c r="V12" s="1036"/>
      <c r="W12" s="186"/>
      <c r="X12" s="300" t="s">
        <v>190</v>
      </c>
      <c r="Y12" s="1036"/>
      <c r="Z12" s="1389"/>
      <c r="AA12" s="303">
        <v>28011.960090478166</v>
      </c>
      <c r="AB12" s="303">
        <v>27834.783441282027</v>
      </c>
      <c r="AC12" s="303">
        <v>28835.51082986929</v>
      </c>
      <c r="AD12" s="303">
        <v>28756.755320324264</v>
      </c>
      <c r="AE12" s="303">
        <v>29354.645475971804</v>
      </c>
      <c r="AF12" s="303">
        <v>28773.963104465107</v>
      </c>
      <c r="AG12" s="303">
        <v>28100.849651298016</v>
      </c>
      <c r="AH12" s="303">
        <v>28249.417031470672</v>
      </c>
      <c r="AI12" s="303">
        <v>27093.08705918309</v>
      </c>
      <c r="AJ12" s="303">
        <v>27188.611438516302</v>
      </c>
      <c r="AK12" s="303">
        <v>27030.255931260854</v>
      </c>
      <c r="AL12" s="303">
        <v>26531.49287496446</v>
      </c>
      <c r="AM12" s="303">
        <v>26695.081051511916</v>
      </c>
      <c r="AN12" s="303">
        <v>26181.967254174746</v>
      </c>
      <c r="AO12" s="303">
        <v>26181.582107282087</v>
      </c>
      <c r="AP12" s="303">
        <v>26523.774121408685</v>
      </c>
      <c r="AQ12" s="303">
        <v>26321.219358862108</v>
      </c>
      <c r="AR12" s="303">
        <v>26082.281134984005</v>
      </c>
      <c r="AS12" s="303">
        <v>25745.428823147889</v>
      </c>
      <c r="AT12" s="303">
        <v>25785.836653389077</v>
      </c>
      <c r="AU12" s="303">
        <v>25689.687226671482</v>
      </c>
      <c r="AV12" s="303">
        <v>25026.618756314962</v>
      </c>
      <c r="AW12" s="303">
        <v>24627.658617616875</v>
      </c>
      <c r="AX12" s="303">
        <v>24963.476852107335</v>
      </c>
      <c r="AY12" s="303">
        <v>24735.164057705373</v>
      </c>
      <c r="AZ12" s="303">
        <v>24552.332796917122</v>
      </c>
      <c r="BA12" s="303">
        <v>24668.050427668819</v>
      </c>
      <c r="BB12" s="303">
        <v>24648.58356713301</v>
      </c>
      <c r="BC12" s="303">
        <v>24543.780393885369</v>
      </c>
      <c r="BD12" s="303">
        <v>24595.589554188693</v>
      </c>
      <c r="BE12" s="303">
        <v>24615.488750136719</v>
      </c>
      <c r="BF12" s="340">
        <v>24746.408858082676</v>
      </c>
      <c r="BG12" s="1479">
        <v>24435.59302096548</v>
      </c>
      <c r="BH12" s="341">
        <v>24224.735314423298</v>
      </c>
      <c r="BI12" s="711"/>
      <c r="BJ12" s="1300"/>
      <c r="BM12" s="1390"/>
    </row>
    <row r="13" spans="1:72" s="375" customFormat="1" ht="15" customHeight="1">
      <c r="A13" s="28"/>
      <c r="B13" s="28"/>
      <c r="C13" s="28"/>
      <c r="D13" s="28"/>
      <c r="E13" s="28"/>
      <c r="F13" s="28"/>
      <c r="G13" s="28"/>
      <c r="H13" s="28"/>
      <c r="I13" s="28"/>
      <c r="J13" s="28"/>
      <c r="K13" s="28"/>
      <c r="L13" s="28"/>
      <c r="M13" s="28"/>
      <c r="N13" s="28"/>
      <c r="O13" s="28"/>
      <c r="P13" s="28"/>
      <c r="Q13" s="28"/>
      <c r="R13" s="28"/>
      <c r="S13" s="28"/>
      <c r="T13" s="28"/>
      <c r="U13" s="302"/>
      <c r="V13" s="1476" t="s">
        <v>764</v>
      </c>
      <c r="W13" s="28"/>
      <c r="X13" s="302"/>
      <c r="Y13" s="2022" t="s">
        <v>752</v>
      </c>
      <c r="Z13" s="1389"/>
      <c r="AA13" s="305">
        <v>10563.042180227101</v>
      </c>
      <c r="AB13" s="305">
        <v>10772.941631777196</v>
      </c>
      <c r="AC13" s="305">
        <v>10845.432763354444</v>
      </c>
      <c r="AD13" s="305">
        <v>10730.4506069567</v>
      </c>
      <c r="AE13" s="305">
        <v>10564.892682861473</v>
      </c>
      <c r="AF13" s="305">
        <v>10446.116368035573</v>
      </c>
      <c r="AG13" s="305">
        <v>10316.032646781321</v>
      </c>
      <c r="AH13" s="305">
        <v>10254.113045763146</v>
      </c>
      <c r="AI13" s="305">
        <v>10172.338228361605</v>
      </c>
      <c r="AJ13" s="305">
        <v>10107.631112629791</v>
      </c>
      <c r="AK13" s="305">
        <v>9973.3029586397533</v>
      </c>
      <c r="AL13" s="305">
        <v>10024.413614943434</v>
      </c>
      <c r="AM13" s="305">
        <v>9956.0281900663776</v>
      </c>
      <c r="AN13" s="305">
        <v>9842.5415555476138</v>
      </c>
      <c r="AO13" s="305">
        <v>9636.7775443019946</v>
      </c>
      <c r="AP13" s="305">
        <v>9613.5968900770768</v>
      </c>
      <c r="AQ13" s="305">
        <v>9584.8169182055717</v>
      </c>
      <c r="AR13" s="305">
        <v>9633.2112753522306</v>
      </c>
      <c r="AS13" s="305">
        <v>9535.3645536034601</v>
      </c>
      <c r="AT13" s="305">
        <v>9424.7293645846021</v>
      </c>
      <c r="AU13" s="305">
        <v>9126.9446653836785</v>
      </c>
      <c r="AV13" s="305">
        <v>9083.9620454757587</v>
      </c>
      <c r="AW13" s="305">
        <v>8871.1081180048332</v>
      </c>
      <c r="AX13" s="305">
        <v>8640.6598379872612</v>
      </c>
      <c r="AY13" s="305">
        <v>8435.3432013262664</v>
      </c>
      <c r="AZ13" s="305">
        <v>8437.5851594766555</v>
      </c>
      <c r="BA13" s="343">
        <v>8388.2859964273775</v>
      </c>
      <c r="BB13" s="305">
        <v>8414.6019171644457</v>
      </c>
      <c r="BC13" s="344">
        <v>8392.4225509035005</v>
      </c>
      <c r="BD13" s="305">
        <v>8516.5709881413459</v>
      </c>
      <c r="BE13" s="305">
        <v>8606.9292261317405</v>
      </c>
      <c r="BF13" s="343">
        <v>8714.0158602024858</v>
      </c>
      <c r="BG13" s="343">
        <v>8746.2383167568332</v>
      </c>
      <c r="BH13" s="345">
        <v>8635.6016461608724</v>
      </c>
      <c r="BI13" s="364"/>
      <c r="BJ13" s="1391"/>
    </row>
    <row r="14" spans="1:72" s="375" customFormat="1" ht="15" customHeight="1">
      <c r="A14" s="28"/>
      <c r="B14" s="28"/>
      <c r="C14" s="28"/>
      <c r="D14" s="28"/>
      <c r="E14" s="28"/>
      <c r="F14" s="28"/>
      <c r="G14" s="28"/>
      <c r="H14" s="28"/>
      <c r="I14" s="28"/>
      <c r="J14" s="28"/>
      <c r="K14" s="28"/>
      <c r="L14" s="28"/>
      <c r="M14" s="28"/>
      <c r="N14" s="28"/>
      <c r="O14" s="28"/>
      <c r="P14" s="28"/>
      <c r="Q14" s="28"/>
      <c r="R14" s="28"/>
      <c r="S14" s="28"/>
      <c r="T14" s="28"/>
      <c r="U14" s="302"/>
      <c r="V14" s="1478" t="s">
        <v>765</v>
      </c>
      <c r="W14" s="28"/>
      <c r="X14" s="302"/>
      <c r="Y14" s="2024" t="s">
        <v>737</v>
      </c>
      <c r="Z14" s="1389"/>
      <c r="AA14" s="306">
        <v>3786.2170738754926</v>
      </c>
      <c r="AB14" s="306">
        <v>3805.3669064511532</v>
      </c>
      <c r="AC14" s="306">
        <v>3801.8554382497332</v>
      </c>
      <c r="AD14" s="306">
        <v>3721.7358115099801</v>
      </c>
      <c r="AE14" s="306">
        <v>3620.0142235153935</v>
      </c>
      <c r="AF14" s="306">
        <v>3595.6167027607667</v>
      </c>
      <c r="AG14" s="306">
        <v>3568.4823316074057</v>
      </c>
      <c r="AH14" s="306">
        <v>3531.2812948207138</v>
      </c>
      <c r="AI14" s="306">
        <v>3475.5984221486151</v>
      </c>
      <c r="AJ14" s="306">
        <v>3444.1676235840487</v>
      </c>
      <c r="AK14" s="306">
        <v>3364.2452733568352</v>
      </c>
      <c r="AL14" s="306">
        <v>3340.927731437127</v>
      </c>
      <c r="AM14" s="306">
        <v>3327.6936448189676</v>
      </c>
      <c r="AN14" s="306">
        <v>3276.4337007444569</v>
      </c>
      <c r="AO14" s="306">
        <v>3195.6718107614188</v>
      </c>
      <c r="AP14" s="306">
        <v>3178.8998341821771</v>
      </c>
      <c r="AQ14" s="306">
        <v>3104.315054494964</v>
      </c>
      <c r="AR14" s="306">
        <v>3044.5788088522663</v>
      </c>
      <c r="AS14" s="306">
        <v>2989.6854965712323</v>
      </c>
      <c r="AT14" s="306">
        <v>2945.3870787871874</v>
      </c>
      <c r="AU14" s="306">
        <v>2879.8924516902321</v>
      </c>
      <c r="AV14" s="306">
        <v>2875.8080732521171</v>
      </c>
      <c r="AW14" s="306">
        <v>2829.218342197631</v>
      </c>
      <c r="AX14" s="306">
        <v>2759.7171080276867</v>
      </c>
      <c r="AY14" s="306">
        <v>2711.7422284806257</v>
      </c>
      <c r="AZ14" s="306">
        <v>2708.7541812607087</v>
      </c>
      <c r="BA14" s="346">
        <v>2666.2856590098513</v>
      </c>
      <c r="BB14" s="306">
        <v>2681.5394723691102</v>
      </c>
      <c r="BC14" s="347">
        <v>2683.3638976680591</v>
      </c>
      <c r="BD14" s="306">
        <v>2705.9940457540779</v>
      </c>
      <c r="BE14" s="306">
        <v>2717.7749433256681</v>
      </c>
      <c r="BF14" s="346">
        <v>2756.4235009201916</v>
      </c>
      <c r="BG14" s="346">
        <v>2703.6257136334548</v>
      </c>
      <c r="BH14" s="348">
        <v>2646.3402306957914</v>
      </c>
      <c r="BI14" s="1391"/>
      <c r="BJ14" s="1391"/>
    </row>
    <row r="15" spans="1:72" s="375" customFormat="1" ht="15" customHeight="1">
      <c r="A15" s="28"/>
      <c r="B15" s="28"/>
      <c r="C15" s="28"/>
      <c r="D15" s="28"/>
      <c r="E15" s="28"/>
      <c r="F15" s="28"/>
      <c r="G15" s="28"/>
      <c r="H15" s="28"/>
      <c r="I15" s="28"/>
      <c r="J15" s="28"/>
      <c r="K15" s="28"/>
      <c r="L15" s="28"/>
      <c r="M15" s="28"/>
      <c r="N15" s="28"/>
      <c r="O15" s="28"/>
      <c r="P15" s="28"/>
      <c r="Q15" s="28"/>
      <c r="R15" s="28"/>
      <c r="S15" s="28"/>
      <c r="T15" s="28"/>
      <c r="U15" s="302"/>
      <c r="V15" s="1478" t="s">
        <v>766</v>
      </c>
      <c r="W15" s="28"/>
      <c r="X15" s="302"/>
      <c r="Y15" s="2024" t="s">
        <v>753</v>
      </c>
      <c r="Z15" s="1389"/>
      <c r="AA15" s="306">
        <v>13584.764366957101</v>
      </c>
      <c r="AB15" s="306">
        <v>13188.587258901342</v>
      </c>
      <c r="AC15" s="306">
        <v>14111.684726430112</v>
      </c>
      <c r="AD15" s="306">
        <v>14238.115895682149</v>
      </c>
      <c r="AE15" s="306">
        <v>15094.759159785022</v>
      </c>
      <c r="AF15" s="306">
        <v>14663.15386732317</v>
      </c>
      <c r="AG15" s="306">
        <v>14150.097459898669</v>
      </c>
      <c r="AH15" s="306">
        <v>14399.07864910752</v>
      </c>
      <c r="AI15" s="306">
        <v>13386.596638809238</v>
      </c>
      <c r="AJ15" s="306">
        <v>13578.903738651679</v>
      </c>
      <c r="AK15" s="306">
        <v>13636.491436431661</v>
      </c>
      <c r="AL15" s="306">
        <v>13111.955591121026</v>
      </c>
      <c r="AM15" s="306">
        <v>13358.420116990372</v>
      </c>
      <c r="AN15" s="306">
        <v>13014.371685929143</v>
      </c>
      <c r="AO15" s="306">
        <v>13302.630324241221</v>
      </c>
      <c r="AP15" s="306">
        <v>13682.059637568993</v>
      </c>
      <c r="AQ15" s="306">
        <v>13585.968361751316</v>
      </c>
      <c r="AR15" s="306">
        <v>13358.668977988698</v>
      </c>
      <c r="AS15" s="306">
        <v>13178.136712733207</v>
      </c>
      <c r="AT15" s="306">
        <v>13378.785519196026</v>
      </c>
      <c r="AU15" s="306">
        <v>13648.583329375993</v>
      </c>
      <c r="AV15" s="306">
        <v>13031.693767459192</v>
      </c>
      <c r="AW15" s="306">
        <v>12892.195718380552</v>
      </c>
      <c r="AX15" s="306">
        <v>13527.109300428441</v>
      </c>
      <c r="AY15" s="306">
        <v>13553.577878798871</v>
      </c>
      <c r="AZ15" s="306">
        <v>13373.510706831774</v>
      </c>
      <c r="BA15" s="346">
        <v>13583.066907688251</v>
      </c>
      <c r="BB15" s="306">
        <v>13523.123268899248</v>
      </c>
      <c r="BC15" s="347">
        <v>13439.425915667691</v>
      </c>
      <c r="BD15" s="306">
        <v>13342.228313960222</v>
      </c>
      <c r="BE15" s="306">
        <v>13260.434749399219</v>
      </c>
      <c r="BF15" s="347">
        <v>13244.079441714901</v>
      </c>
      <c r="BG15" s="346">
        <v>12957.300764813839</v>
      </c>
      <c r="BH15" s="348">
        <v>12914.694149228448</v>
      </c>
      <c r="BI15" s="1391"/>
      <c r="BJ15" s="1391"/>
    </row>
    <row r="16" spans="1:72" s="375" customFormat="1" ht="15" customHeight="1">
      <c r="A16" s="28"/>
      <c r="B16" s="28"/>
      <c r="C16" s="28"/>
      <c r="D16" s="28"/>
      <c r="E16" s="28"/>
      <c r="F16" s="28"/>
      <c r="G16" s="28"/>
      <c r="H16" s="28"/>
      <c r="I16" s="28"/>
      <c r="J16" s="28"/>
      <c r="K16" s="28"/>
      <c r="L16" s="28"/>
      <c r="M16" s="28"/>
      <c r="N16" s="28"/>
      <c r="O16" s="28"/>
      <c r="P16" s="28"/>
      <c r="Q16" s="28"/>
      <c r="R16" s="28"/>
      <c r="S16" s="28"/>
      <c r="T16" s="28"/>
      <c r="U16" s="307"/>
      <c r="V16" s="1477" t="s">
        <v>767</v>
      </c>
      <c r="W16" s="28"/>
      <c r="X16" s="307"/>
      <c r="Y16" s="2023" t="s">
        <v>741</v>
      </c>
      <c r="Z16" s="1389"/>
      <c r="AA16" s="310">
        <v>77.936469418468775</v>
      </c>
      <c r="AB16" s="310">
        <v>67.887644152335511</v>
      </c>
      <c r="AC16" s="310">
        <v>76.537901835007162</v>
      </c>
      <c r="AD16" s="310">
        <v>66.453006175434481</v>
      </c>
      <c r="AE16" s="310">
        <v>74.9794098099173</v>
      </c>
      <c r="AF16" s="310">
        <v>69.076166345591602</v>
      </c>
      <c r="AG16" s="310">
        <v>66.237213010619683</v>
      </c>
      <c r="AH16" s="310">
        <v>64.944041779289975</v>
      </c>
      <c r="AI16" s="310">
        <v>58.553769863631018</v>
      </c>
      <c r="AJ16" s="311">
        <v>57.908963650782937</v>
      </c>
      <c r="AK16" s="311">
        <v>56.216262832604087</v>
      </c>
      <c r="AL16" s="311">
        <v>54.195937462870234</v>
      </c>
      <c r="AM16" s="311">
        <v>52.939099636199451</v>
      </c>
      <c r="AN16" s="311">
        <v>48.620311953530845</v>
      </c>
      <c r="AO16" s="311">
        <v>46.50242797745382</v>
      </c>
      <c r="AP16" s="311">
        <v>49.217759580439989</v>
      </c>
      <c r="AQ16" s="311">
        <v>46.11902441025736</v>
      </c>
      <c r="AR16" s="311">
        <v>45.822072790812598</v>
      </c>
      <c r="AS16" s="311">
        <v>42.242060239993478</v>
      </c>
      <c r="AT16" s="311">
        <v>36.934690821261476</v>
      </c>
      <c r="AU16" s="311">
        <v>34.266780221578216</v>
      </c>
      <c r="AV16" s="311">
        <v>35.154870127892444</v>
      </c>
      <c r="AW16" s="311">
        <v>35.136439033858579</v>
      </c>
      <c r="AX16" s="311">
        <v>35.99060566394634</v>
      </c>
      <c r="AY16" s="311">
        <v>34.500749099608178</v>
      </c>
      <c r="AZ16" s="311">
        <v>32.482749347982299</v>
      </c>
      <c r="BA16" s="361">
        <v>30.411864543339604</v>
      </c>
      <c r="BB16" s="311">
        <v>29.318908700205291</v>
      </c>
      <c r="BC16" s="362">
        <v>28.568029646121047</v>
      </c>
      <c r="BD16" s="311">
        <v>30.796206333043656</v>
      </c>
      <c r="BE16" s="311">
        <v>30.349831280090861</v>
      </c>
      <c r="BF16" s="362">
        <v>31.890055245092853</v>
      </c>
      <c r="BG16" s="361">
        <v>28.428225761351115</v>
      </c>
      <c r="BH16" s="363">
        <v>28.0992883381886</v>
      </c>
      <c r="BI16" s="1391"/>
      <c r="BJ16" s="1391"/>
    </row>
    <row r="17" spans="1:72" ht="13.35" customHeight="1">
      <c r="U17" s="1475" t="s">
        <v>769</v>
      </c>
      <c r="V17" s="1304"/>
      <c r="X17" s="300" t="s">
        <v>188</v>
      </c>
      <c r="Y17" s="1036"/>
      <c r="Z17" s="1389"/>
      <c r="AA17" s="303">
        <v>14620.839069041263</v>
      </c>
      <c r="AB17" s="303">
        <v>14453.507754579899</v>
      </c>
      <c r="AC17" s="303">
        <v>14334.649511095377</v>
      </c>
      <c r="AD17" s="303">
        <v>14025.447939874544</v>
      </c>
      <c r="AE17" s="303">
        <v>13736.725774952978</v>
      </c>
      <c r="AF17" s="303">
        <v>13328.71409389831</v>
      </c>
      <c r="AG17" s="303">
        <v>12934.14204341143</v>
      </c>
      <c r="AH17" s="303">
        <v>12496.191593454612</v>
      </c>
      <c r="AI17" s="303">
        <v>11976.667943666342</v>
      </c>
      <c r="AJ17" s="303">
        <v>11507.295681951666</v>
      </c>
      <c r="AK17" s="303">
        <v>11072.403168531384</v>
      </c>
      <c r="AL17" s="303">
        <v>10572.286558659951</v>
      </c>
      <c r="AM17" s="303">
        <v>10106.274792640526</v>
      </c>
      <c r="AN17" s="303">
        <v>9677.8862752927726</v>
      </c>
      <c r="AO17" s="303">
        <v>9218.3994798710955</v>
      </c>
      <c r="AP17" s="303">
        <v>8776.572729955833</v>
      </c>
      <c r="AQ17" s="303">
        <v>8283.2922455033931</v>
      </c>
      <c r="AR17" s="303">
        <v>7824.295252553844</v>
      </c>
      <c r="AS17" s="303">
        <v>7365.0678363295856</v>
      </c>
      <c r="AT17" s="303">
        <v>6872.3890282268312</v>
      </c>
      <c r="AU17" s="303">
        <v>6434.3735944833606</v>
      </c>
      <c r="AV17" s="303">
        <v>6099.9831373524139</v>
      </c>
      <c r="AW17" s="303">
        <v>5789.8945810293262</v>
      </c>
      <c r="AX17" s="303">
        <v>5506.933094371705</v>
      </c>
      <c r="AY17" s="303">
        <v>5233.4852822100993</v>
      </c>
      <c r="AZ17" s="303">
        <v>4972.0156503637681</v>
      </c>
      <c r="BA17" s="303">
        <v>4716.1307787882915</v>
      </c>
      <c r="BB17" s="303">
        <v>4462.458977006615</v>
      </c>
      <c r="BC17" s="303">
        <v>4265.7525938259114</v>
      </c>
      <c r="BD17" s="303">
        <v>4090.1941583968942</v>
      </c>
      <c r="BE17" s="303">
        <v>3897.5505827957236</v>
      </c>
      <c r="BF17" s="340">
        <v>3751.2486960994038</v>
      </c>
      <c r="BG17" s="1479">
        <v>3579.2626705850671</v>
      </c>
      <c r="BH17" s="341">
        <v>3454.4750337092128</v>
      </c>
      <c r="BI17" s="711"/>
      <c r="BJ17" s="1300"/>
      <c r="BM17" s="1390"/>
    </row>
    <row r="18" spans="1:72" s="375" customFormat="1" ht="16.7" customHeight="1">
      <c r="A18" s="1292"/>
      <c r="B18" s="1292"/>
      <c r="C18" s="1292"/>
      <c r="D18" s="1292"/>
      <c r="E18" s="1292"/>
      <c r="F18" s="1292"/>
      <c r="G18" s="1292"/>
      <c r="H18" s="1292"/>
      <c r="I18" s="1292"/>
      <c r="J18" s="1292"/>
      <c r="K18" s="1292"/>
      <c r="L18" s="1292"/>
      <c r="M18" s="1292"/>
      <c r="N18" s="1292"/>
      <c r="O18" s="1292"/>
      <c r="P18" s="1292"/>
      <c r="Q18" s="1292"/>
      <c r="R18" s="1292"/>
      <c r="S18" s="1292"/>
      <c r="T18" s="1292"/>
      <c r="U18" s="1305"/>
      <c r="V18" s="1033" t="s">
        <v>754</v>
      </c>
      <c r="W18" s="1292"/>
      <c r="X18" s="302"/>
      <c r="Y18" s="2025" t="s">
        <v>755</v>
      </c>
      <c r="Z18" s="1389"/>
      <c r="AA18" s="305">
        <v>11168.987512390584</v>
      </c>
      <c r="AB18" s="305">
        <v>11029.446792136983</v>
      </c>
      <c r="AC18" s="305">
        <v>10936.536621267131</v>
      </c>
      <c r="AD18" s="305">
        <v>10684.697574316586</v>
      </c>
      <c r="AE18" s="305">
        <v>10461.384632864749</v>
      </c>
      <c r="AF18" s="305">
        <v>10088.697562046584</v>
      </c>
      <c r="AG18" s="305">
        <v>9736.8027750214915</v>
      </c>
      <c r="AH18" s="305">
        <v>9342.7773683505511</v>
      </c>
      <c r="AI18" s="305">
        <v>8886.7140286966387</v>
      </c>
      <c r="AJ18" s="305">
        <v>8449.9906470965343</v>
      </c>
      <c r="AK18" s="305">
        <v>8042.6837696890652</v>
      </c>
      <c r="AL18" s="305">
        <v>7637.8833885919221</v>
      </c>
      <c r="AM18" s="305">
        <v>7235.3053547378559</v>
      </c>
      <c r="AN18" s="305">
        <v>6831.5781188218398</v>
      </c>
      <c r="AO18" s="305">
        <v>6417.7570602271553</v>
      </c>
      <c r="AP18" s="305">
        <v>6005.6969108276571</v>
      </c>
      <c r="AQ18" s="305">
        <v>5582.5225397732538</v>
      </c>
      <c r="AR18" s="305">
        <v>5190.639136947676</v>
      </c>
      <c r="AS18" s="305">
        <v>4753.9627989698129</v>
      </c>
      <c r="AT18" s="305">
        <v>4373.1957562870593</v>
      </c>
      <c r="AU18" s="305">
        <v>4001.409057661529</v>
      </c>
      <c r="AV18" s="305">
        <v>3702.3119133397231</v>
      </c>
      <c r="AW18" s="305">
        <v>3449.0342503902762</v>
      </c>
      <c r="AX18" s="305">
        <v>3208.0388218631979</v>
      </c>
      <c r="AY18" s="305">
        <v>2958.1916637694558</v>
      </c>
      <c r="AZ18" s="305">
        <v>2735.9797200270332</v>
      </c>
      <c r="BA18" s="343">
        <v>2520.5375394109988</v>
      </c>
      <c r="BB18" s="305">
        <v>2346.1195362146987</v>
      </c>
      <c r="BC18" s="344">
        <v>2175.7599470381761</v>
      </c>
      <c r="BD18" s="305">
        <v>2026.530508907066</v>
      </c>
      <c r="BE18" s="305">
        <v>1887.6995864793478</v>
      </c>
      <c r="BF18" s="344">
        <v>1759.3074015703301</v>
      </c>
      <c r="BG18" s="343">
        <v>1633.6937880543128</v>
      </c>
      <c r="BH18" s="345">
        <v>1534.1226328145599</v>
      </c>
      <c r="BI18" s="365"/>
      <c r="BJ18" s="1395"/>
    </row>
    <row r="19" spans="1:72" s="375" customFormat="1" ht="15" customHeight="1">
      <c r="A19" s="1292"/>
      <c r="B19" s="1292"/>
      <c r="C19" s="1292"/>
      <c r="D19" s="1292"/>
      <c r="E19" s="1292"/>
      <c r="F19" s="1292"/>
      <c r="G19" s="1292"/>
      <c r="H19" s="1292"/>
      <c r="I19" s="1292"/>
      <c r="J19" s="1292"/>
      <c r="K19" s="1292"/>
      <c r="L19" s="1292"/>
      <c r="M19" s="1292"/>
      <c r="N19" s="1292"/>
      <c r="O19" s="1292"/>
      <c r="P19" s="1292"/>
      <c r="Q19" s="1292"/>
      <c r="R19" s="1292"/>
      <c r="S19" s="1292"/>
      <c r="T19" s="1292"/>
      <c r="U19" s="1305"/>
      <c r="V19" s="1034" t="s">
        <v>744</v>
      </c>
      <c r="W19" s="1292"/>
      <c r="X19" s="302"/>
      <c r="Y19" s="2026" t="s">
        <v>745</v>
      </c>
      <c r="Z19" s="1389"/>
      <c r="AA19" s="366">
        <v>60.471456098349925</v>
      </c>
      <c r="AB19" s="366">
        <v>59.787919485866539</v>
      </c>
      <c r="AC19" s="366">
        <v>59.917379543310133</v>
      </c>
      <c r="AD19" s="366">
        <v>60.062843449619393</v>
      </c>
      <c r="AE19" s="366">
        <v>59.755911788135244</v>
      </c>
      <c r="AF19" s="366">
        <v>59.891958351896804</v>
      </c>
      <c r="AG19" s="366">
        <v>60.042155318399999</v>
      </c>
      <c r="AH19" s="366">
        <v>60.3265988064</v>
      </c>
      <c r="AI19" s="366">
        <v>60.017911685280005</v>
      </c>
      <c r="AJ19" s="366">
        <v>60.254123260320007</v>
      </c>
      <c r="AK19" s="366">
        <v>60.564982987680011</v>
      </c>
      <c r="AL19" s="366">
        <v>61.118205112800013</v>
      </c>
      <c r="AM19" s="366">
        <v>77.530655484960008</v>
      </c>
      <c r="AN19" s="366">
        <v>91.147246660959993</v>
      </c>
      <c r="AO19" s="366">
        <v>94.102368156799997</v>
      </c>
      <c r="AP19" s="366">
        <v>106.88330629651199</v>
      </c>
      <c r="AQ19" s="366">
        <v>110.3389171000064</v>
      </c>
      <c r="AR19" s="366">
        <v>106.57965153473282</v>
      </c>
      <c r="AS19" s="306">
        <v>119.78478657221758</v>
      </c>
      <c r="AT19" s="306">
        <v>118.78708705589298</v>
      </c>
      <c r="AU19" s="366">
        <v>103.74785085438322</v>
      </c>
      <c r="AV19" s="306">
        <v>114.6462944563329</v>
      </c>
      <c r="AW19" s="306">
        <v>113.45491728255999</v>
      </c>
      <c r="AX19" s="306">
        <v>112.23647671014402</v>
      </c>
      <c r="AY19" s="306">
        <v>111.87744762510593</v>
      </c>
      <c r="AZ19" s="306">
        <v>114.01015745344</v>
      </c>
      <c r="BA19" s="346">
        <v>115.49715818979236</v>
      </c>
      <c r="BB19" s="306">
        <v>100.42088837145599</v>
      </c>
      <c r="BC19" s="347">
        <v>99.561636040012814</v>
      </c>
      <c r="BD19" s="306">
        <v>92.203026465689589</v>
      </c>
      <c r="BE19" s="306">
        <v>83.218772496959986</v>
      </c>
      <c r="BF19" s="347">
        <v>85.657975142118389</v>
      </c>
      <c r="BG19" s="346">
        <v>77.481844030796793</v>
      </c>
      <c r="BH19" s="348">
        <v>76.977737213439994</v>
      </c>
      <c r="BI19" s="1391"/>
      <c r="BJ19" s="1391"/>
    </row>
    <row r="20" spans="1:72" s="375" customFormat="1" ht="30">
      <c r="A20" s="1292"/>
      <c r="B20" s="1292"/>
      <c r="C20" s="1292"/>
      <c r="D20" s="1292"/>
      <c r="E20" s="1292"/>
      <c r="F20" s="1292"/>
      <c r="G20" s="1292"/>
      <c r="H20" s="1292"/>
      <c r="I20" s="1292"/>
      <c r="J20" s="1292"/>
      <c r="K20" s="1292"/>
      <c r="L20" s="1292"/>
      <c r="M20" s="1292"/>
      <c r="N20" s="1292"/>
      <c r="O20" s="1292"/>
      <c r="P20" s="1292"/>
      <c r="Q20" s="1292"/>
      <c r="R20" s="1292"/>
      <c r="S20" s="1292"/>
      <c r="T20" s="1292"/>
      <c r="U20" s="1305"/>
      <c r="V20" s="1037" t="s">
        <v>746</v>
      </c>
      <c r="W20" s="1292"/>
      <c r="X20" s="302"/>
      <c r="Y20" s="1037" t="s">
        <v>863</v>
      </c>
      <c r="Z20" s="1389"/>
      <c r="AA20" s="366">
        <v>31.175316848103428</v>
      </c>
      <c r="AB20" s="366">
        <v>30.669880391114781</v>
      </c>
      <c r="AC20" s="366">
        <v>31.108759386552581</v>
      </c>
      <c r="AD20" s="366">
        <v>31.001923587145154</v>
      </c>
      <c r="AE20" s="366">
        <v>32.542501306428434</v>
      </c>
      <c r="AF20" s="366">
        <v>32.962934288199719</v>
      </c>
      <c r="AG20" s="366">
        <v>33.4578195497322</v>
      </c>
      <c r="AH20" s="366">
        <v>27.950644356952985</v>
      </c>
      <c r="AI20" s="366">
        <v>26.64622951271414</v>
      </c>
      <c r="AJ20" s="366">
        <v>26.462810127323817</v>
      </c>
      <c r="AK20" s="366">
        <v>23.027943258244903</v>
      </c>
      <c r="AL20" s="366">
        <v>18.609669482844822</v>
      </c>
      <c r="AM20" s="366">
        <v>27.049195911319806</v>
      </c>
      <c r="AN20" s="366">
        <v>23.311062219995463</v>
      </c>
      <c r="AO20" s="366">
        <v>21.134041249937656</v>
      </c>
      <c r="AP20" s="366">
        <v>19.656528989727516</v>
      </c>
      <c r="AQ20" s="366">
        <v>18.188636117410702</v>
      </c>
      <c r="AR20" s="366">
        <v>16.834531986745393</v>
      </c>
      <c r="AS20" s="366">
        <v>15.936902230580667</v>
      </c>
      <c r="AT20" s="366">
        <v>14.177626252306812</v>
      </c>
      <c r="AU20" s="366">
        <v>12.950956730576319</v>
      </c>
      <c r="AV20" s="366">
        <v>11.972691941047266</v>
      </c>
      <c r="AW20" s="366">
        <v>12.612657437072778</v>
      </c>
      <c r="AX20" s="366">
        <v>13.31066231248886</v>
      </c>
      <c r="AY20" s="366">
        <v>11.504072773697215</v>
      </c>
      <c r="AZ20" s="366">
        <v>11.450912287643265</v>
      </c>
      <c r="BA20" s="367">
        <v>10.429325145139837</v>
      </c>
      <c r="BB20" s="366">
        <v>11.489766784867136</v>
      </c>
      <c r="BC20" s="368">
        <v>11.894069722335802</v>
      </c>
      <c r="BD20" s="366">
        <v>11.117697862573118</v>
      </c>
      <c r="BE20" s="366">
        <v>9.9570149207988017</v>
      </c>
      <c r="BF20" s="368">
        <v>9.4586972683802184</v>
      </c>
      <c r="BG20" s="367">
        <v>9.8238624394089946</v>
      </c>
      <c r="BH20" s="369">
        <v>9.504388544041813</v>
      </c>
      <c r="BI20" s="1395"/>
      <c r="BJ20" s="1395"/>
      <c r="BL20" s="1396"/>
    </row>
    <row r="21" spans="1:72" s="375" customFormat="1" ht="15" customHeight="1">
      <c r="A21" s="1292"/>
      <c r="B21" s="1292"/>
      <c r="C21" s="1292"/>
      <c r="D21" s="1292"/>
      <c r="E21" s="1292"/>
      <c r="F21" s="1292"/>
      <c r="G21" s="1292"/>
      <c r="H21" s="1292"/>
      <c r="I21" s="1292"/>
      <c r="J21" s="1292"/>
      <c r="K21" s="1292"/>
      <c r="L21" s="1292"/>
      <c r="M21" s="1292"/>
      <c r="N21" s="1292"/>
      <c r="O21" s="1292"/>
      <c r="P21" s="1292"/>
      <c r="Q21" s="1292"/>
      <c r="R21" s="1292"/>
      <c r="S21" s="1292"/>
      <c r="T21" s="1292"/>
      <c r="U21" s="1305"/>
      <c r="V21" s="1007" t="s">
        <v>747</v>
      </c>
      <c r="W21" s="1292"/>
      <c r="X21" s="302"/>
      <c r="Y21" s="2027" t="s">
        <v>748</v>
      </c>
      <c r="Z21" s="1397"/>
      <c r="AA21" s="306">
        <v>3294.5313338039509</v>
      </c>
      <c r="AB21" s="306">
        <v>3267.3173977946508</v>
      </c>
      <c r="AC21" s="306">
        <v>3240.8554015833233</v>
      </c>
      <c r="AD21" s="306">
        <v>3183.2857310157428</v>
      </c>
      <c r="AE21" s="306">
        <v>3116.5138496773488</v>
      </c>
      <c r="AF21" s="306">
        <v>3080.0309491273401</v>
      </c>
      <c r="AG21" s="306">
        <v>3036.6197448434896</v>
      </c>
      <c r="AH21" s="306">
        <v>2997.6502779814255</v>
      </c>
      <c r="AI21" s="306">
        <v>2939.561042243809</v>
      </c>
      <c r="AJ21" s="306">
        <v>2902.4917370045196</v>
      </c>
      <c r="AK21" s="306">
        <v>2862.8787462090727</v>
      </c>
      <c r="AL21" s="306">
        <v>2789.2636402918038</v>
      </c>
      <c r="AM21" s="306">
        <v>2709.9086493264181</v>
      </c>
      <c r="AN21" s="306">
        <v>2650.6183482006741</v>
      </c>
      <c r="AO21" s="306">
        <v>2599.493273287062</v>
      </c>
      <c r="AP21" s="306">
        <v>2553.1314923819577</v>
      </c>
      <c r="AQ21" s="306">
        <v>2475.776233136532</v>
      </c>
      <c r="AR21" s="306">
        <v>2407.2729326148669</v>
      </c>
      <c r="AS21" s="306">
        <v>2351.6995665603936</v>
      </c>
      <c r="AT21" s="306">
        <v>2237.1315640080611</v>
      </c>
      <c r="AU21" s="306">
        <v>2188.0791731934141</v>
      </c>
      <c r="AV21" s="306">
        <v>2137.0637890202456</v>
      </c>
      <c r="AW21" s="306">
        <v>2078.1529181660117</v>
      </c>
      <c r="AX21" s="306">
        <v>2028.6347720299505</v>
      </c>
      <c r="AY21" s="306">
        <v>1992.8942572945662</v>
      </c>
      <c r="AZ21" s="306">
        <v>1959.4058730568731</v>
      </c>
      <c r="BA21" s="346">
        <v>1919.8882062942121</v>
      </c>
      <c r="BB21" s="306">
        <v>1845.9708121657279</v>
      </c>
      <c r="BC21" s="347">
        <v>1823.9522854043205</v>
      </c>
      <c r="BD21" s="306">
        <v>1793.0753718720853</v>
      </c>
      <c r="BE21" s="306">
        <v>1752.5196495753407</v>
      </c>
      <c r="BF21" s="347">
        <v>1732.7845924465139</v>
      </c>
      <c r="BG21" s="346">
        <v>1695.3022178338781</v>
      </c>
      <c r="BH21" s="348">
        <v>1672.3739779310667</v>
      </c>
      <c r="BI21" s="1391"/>
      <c r="BJ21" s="1391"/>
    </row>
    <row r="22" spans="1:72" s="375" customFormat="1" ht="15" customHeight="1" thickBot="1">
      <c r="A22" s="1292"/>
      <c r="B22" s="1292"/>
      <c r="C22" s="1292"/>
      <c r="D22" s="1292"/>
      <c r="E22" s="1292"/>
      <c r="F22" s="1292"/>
      <c r="G22" s="1292"/>
      <c r="H22" s="1292"/>
      <c r="I22" s="1292"/>
      <c r="J22" s="1292"/>
      <c r="K22" s="1292"/>
      <c r="L22" s="1292"/>
      <c r="M22" s="1292"/>
      <c r="N22" s="1292"/>
      <c r="O22" s="1292"/>
      <c r="P22" s="1292"/>
      <c r="Q22" s="1292"/>
      <c r="R22" s="1292"/>
      <c r="S22" s="1292"/>
      <c r="T22" s="1292"/>
      <c r="U22" s="1306"/>
      <c r="V22" s="1038" t="s">
        <v>136</v>
      </c>
      <c r="W22" s="1292"/>
      <c r="X22" s="314"/>
      <c r="Y22" s="2028" t="s">
        <v>189</v>
      </c>
      <c r="Z22" s="1397"/>
      <c r="AA22" s="371">
        <v>65.673449900274875</v>
      </c>
      <c r="AB22" s="371">
        <v>66.285764771283453</v>
      </c>
      <c r="AC22" s="371">
        <v>66.231349315057386</v>
      </c>
      <c r="AD22" s="371">
        <v>66.399867505449734</v>
      </c>
      <c r="AE22" s="371">
        <v>66.52887931631706</v>
      </c>
      <c r="AF22" s="371">
        <v>67.130690084289526</v>
      </c>
      <c r="AG22" s="371">
        <v>67.21954867831559</v>
      </c>
      <c r="AH22" s="371">
        <v>67.486703959281158</v>
      </c>
      <c r="AI22" s="371">
        <v>63.728731527900095</v>
      </c>
      <c r="AJ22" s="371">
        <v>68.096364462967287</v>
      </c>
      <c r="AK22" s="371">
        <v>83.247726387319787</v>
      </c>
      <c r="AL22" s="371">
        <v>65.411655180579871</v>
      </c>
      <c r="AM22" s="371">
        <v>56.480937179971896</v>
      </c>
      <c r="AN22" s="371">
        <v>81.231499389303551</v>
      </c>
      <c r="AO22" s="371">
        <v>85.912736950141166</v>
      </c>
      <c r="AP22" s="371">
        <v>91.204491459978613</v>
      </c>
      <c r="AQ22" s="371">
        <v>96.465919376189447</v>
      </c>
      <c r="AR22" s="371">
        <v>102.96899946982268</v>
      </c>
      <c r="AS22" s="372">
        <v>123.68378199658164</v>
      </c>
      <c r="AT22" s="372">
        <v>129.09699462351043</v>
      </c>
      <c r="AU22" s="372">
        <v>128.1865560434581</v>
      </c>
      <c r="AV22" s="372">
        <v>133.98844859506423</v>
      </c>
      <c r="AW22" s="372">
        <v>136.63983775340475</v>
      </c>
      <c r="AX22" s="372">
        <v>144.71236145592385</v>
      </c>
      <c r="AY22" s="372">
        <v>159.01784074727362</v>
      </c>
      <c r="AZ22" s="372">
        <v>151.16898753877874</v>
      </c>
      <c r="BA22" s="372">
        <v>149.77854974814849</v>
      </c>
      <c r="BB22" s="259">
        <v>158.45797346986492</v>
      </c>
      <c r="BC22" s="373">
        <v>154.5846556210665</v>
      </c>
      <c r="BD22" s="259">
        <v>167.26755328947996</v>
      </c>
      <c r="BE22" s="259">
        <v>164.15555932327581</v>
      </c>
      <c r="BF22" s="373">
        <v>164.04002967206154</v>
      </c>
      <c r="BG22" s="372">
        <v>162.96095822667073</v>
      </c>
      <c r="BH22" s="374">
        <v>161.4962972061038</v>
      </c>
      <c r="BI22" s="1391"/>
      <c r="BJ22" s="1391"/>
    </row>
    <row r="23" spans="1:72" ht="16.5" thickTop="1" thickBot="1">
      <c r="A23" s="1292"/>
      <c r="U23" s="376" t="s">
        <v>24</v>
      </c>
      <c r="V23" s="1398"/>
      <c r="X23" s="376" t="s">
        <v>273</v>
      </c>
      <c r="Y23" s="2029"/>
      <c r="Z23" s="1389"/>
      <c r="AA23" s="377">
        <f t="shared" ref="AA23:BH23" si="1">SUM(AA12,AA17,AA5,AA6,AA9)</f>
        <v>49901.001453264646</v>
      </c>
      <c r="AB23" s="377">
        <f t="shared" si="1"/>
        <v>49172.704754155209</v>
      </c>
      <c r="AC23" s="377">
        <f t="shared" si="1"/>
        <v>49100.703515585323</v>
      </c>
      <c r="AD23" s="377">
        <f t="shared" si="1"/>
        <v>48096.606356141303</v>
      </c>
      <c r="AE23" s="377">
        <f t="shared" si="1"/>
        <v>48133.915147050109</v>
      </c>
      <c r="AF23" s="377">
        <f t="shared" si="1"/>
        <v>46800.387740239916</v>
      </c>
      <c r="AG23" s="377">
        <f t="shared" si="1"/>
        <v>45360.7620674141</v>
      </c>
      <c r="AH23" s="377">
        <f t="shared" si="1"/>
        <v>44812.409063350984</v>
      </c>
      <c r="AI23" s="377">
        <f t="shared" si="1"/>
        <v>42898.788102229781</v>
      </c>
      <c r="AJ23" s="377">
        <f t="shared" si="1"/>
        <v>42449.171747560358</v>
      </c>
      <c r="AK23" s="377">
        <f t="shared" si="1"/>
        <v>41703.898844146461</v>
      </c>
      <c r="AL23" s="377">
        <f t="shared" si="1"/>
        <v>40386.220571227066</v>
      </c>
      <c r="AM23" s="377">
        <f t="shared" si="1"/>
        <v>39465.484670905054</v>
      </c>
      <c r="AN23" s="377">
        <f t="shared" si="1"/>
        <v>38449.49412715841</v>
      </c>
      <c r="AO23" s="377">
        <f t="shared" si="1"/>
        <v>38101.652529480474</v>
      </c>
      <c r="AP23" s="377">
        <f t="shared" si="1"/>
        <v>38088.234745280686</v>
      </c>
      <c r="AQ23" s="377">
        <f t="shared" si="1"/>
        <v>37451.909105475366</v>
      </c>
      <c r="AR23" s="377">
        <f t="shared" si="1"/>
        <v>36761.985431568879</v>
      </c>
      <c r="AS23" s="377">
        <f t="shared" si="1"/>
        <v>35868.313812825392</v>
      </c>
      <c r="AT23" s="377">
        <f t="shared" si="1"/>
        <v>35269.768851822744</v>
      </c>
      <c r="AU23" s="377">
        <f t="shared" si="1"/>
        <v>34775.925478296376</v>
      </c>
      <c r="AV23" s="377">
        <f t="shared" si="1"/>
        <v>33424.905714819019</v>
      </c>
      <c r="AW23" s="377">
        <f t="shared" si="1"/>
        <v>32699.753162546076</v>
      </c>
      <c r="AX23" s="377">
        <f t="shared" si="1"/>
        <v>32639.660301171632</v>
      </c>
      <c r="AY23" s="377">
        <f t="shared" si="1"/>
        <v>32088.251261293728</v>
      </c>
      <c r="AZ23" s="377">
        <f t="shared" si="1"/>
        <v>31685.487174309583</v>
      </c>
      <c r="BA23" s="377">
        <f t="shared" si="1"/>
        <v>31652.252269953493</v>
      </c>
      <c r="BB23" s="377">
        <f t="shared" si="1"/>
        <v>31459.932138852786</v>
      </c>
      <c r="BC23" s="377">
        <f t="shared" si="1"/>
        <v>30963.965663633255</v>
      </c>
      <c r="BD23" s="377">
        <f t="shared" si="1"/>
        <v>30691.99574442556</v>
      </c>
      <c r="BE23" s="377">
        <f t="shared" si="1"/>
        <v>30361.25119034891</v>
      </c>
      <c r="BF23" s="378">
        <f t="shared" si="1"/>
        <v>30346.970714649098</v>
      </c>
      <c r="BG23" s="1481">
        <f t="shared" si="1"/>
        <v>29782.203546734501</v>
      </c>
      <c r="BH23" s="379">
        <f t="shared" si="1"/>
        <v>29392.157604825858</v>
      </c>
      <c r="BI23" s="711"/>
      <c r="BJ23" s="1300"/>
      <c r="BR23" s="375"/>
      <c r="BS23" s="1399"/>
      <c r="BT23" s="1399"/>
    </row>
    <row r="24" spans="1:72">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J24" s="1300"/>
      <c r="BR24" s="375"/>
      <c r="BS24" s="1399"/>
      <c r="BT24" s="1399"/>
    </row>
    <row r="25" spans="1:72">
      <c r="V25" s="21" t="s">
        <v>68</v>
      </c>
      <c r="X25" s="28" t="s">
        <v>897</v>
      </c>
      <c r="BR25" s="375"/>
      <c r="BS25" s="1399"/>
      <c r="BT25" s="1399"/>
    </row>
    <row r="26" spans="1:72">
      <c r="V26" s="1400"/>
      <c r="X26" s="2030"/>
      <c r="Y26" s="2031"/>
      <c r="Z26" s="1401"/>
      <c r="AA26" s="108">
        <v>1990</v>
      </c>
      <c r="AB26" s="108">
        <f t="shared" ref="AB26:AP26" si="2">AA26+1</f>
        <v>1991</v>
      </c>
      <c r="AC26" s="108">
        <f t="shared" si="2"/>
        <v>1992</v>
      </c>
      <c r="AD26" s="108">
        <f t="shared" si="2"/>
        <v>1993</v>
      </c>
      <c r="AE26" s="108">
        <f t="shared" si="2"/>
        <v>1994</v>
      </c>
      <c r="AF26" s="108">
        <f t="shared" si="2"/>
        <v>1995</v>
      </c>
      <c r="AG26" s="108">
        <f t="shared" si="2"/>
        <v>1996</v>
      </c>
      <c r="AH26" s="108">
        <f t="shared" si="2"/>
        <v>1997</v>
      </c>
      <c r="AI26" s="108">
        <f t="shared" si="2"/>
        <v>1998</v>
      </c>
      <c r="AJ26" s="108">
        <f t="shared" si="2"/>
        <v>1999</v>
      </c>
      <c r="AK26" s="108">
        <f t="shared" si="2"/>
        <v>2000</v>
      </c>
      <c r="AL26" s="108">
        <f t="shared" si="2"/>
        <v>2001</v>
      </c>
      <c r="AM26" s="108">
        <f t="shared" si="2"/>
        <v>2002</v>
      </c>
      <c r="AN26" s="108">
        <f t="shared" si="2"/>
        <v>2003</v>
      </c>
      <c r="AO26" s="108">
        <f t="shared" si="2"/>
        <v>2004</v>
      </c>
      <c r="AP26" s="108">
        <f t="shared" si="2"/>
        <v>2005</v>
      </c>
      <c r="AQ26" s="108">
        <f t="shared" ref="AQ26:AZ26" si="3">AP26+1</f>
        <v>2006</v>
      </c>
      <c r="AR26" s="108">
        <f t="shared" si="3"/>
        <v>2007</v>
      </c>
      <c r="AS26" s="108">
        <f t="shared" si="3"/>
        <v>2008</v>
      </c>
      <c r="AT26" s="108">
        <f t="shared" si="3"/>
        <v>2009</v>
      </c>
      <c r="AU26" s="108">
        <f t="shared" si="3"/>
        <v>2010</v>
      </c>
      <c r="AV26" s="108">
        <f t="shared" si="3"/>
        <v>2011</v>
      </c>
      <c r="AW26" s="108">
        <f t="shared" si="3"/>
        <v>2012</v>
      </c>
      <c r="AX26" s="108">
        <f t="shared" si="3"/>
        <v>2013</v>
      </c>
      <c r="AY26" s="108">
        <f t="shared" si="3"/>
        <v>2014</v>
      </c>
      <c r="AZ26" s="108">
        <f t="shared" si="3"/>
        <v>2015</v>
      </c>
      <c r="BA26" s="108">
        <f t="shared" ref="BA26:BH26" si="4">AZ26+1</f>
        <v>2016</v>
      </c>
      <c r="BB26" s="108">
        <f t="shared" si="4"/>
        <v>2017</v>
      </c>
      <c r="BC26" s="108">
        <f t="shared" si="4"/>
        <v>2018</v>
      </c>
      <c r="BD26" s="108">
        <f t="shared" si="4"/>
        <v>2019</v>
      </c>
      <c r="BE26" s="108">
        <f t="shared" si="4"/>
        <v>2020</v>
      </c>
      <c r="BF26" s="108">
        <f t="shared" si="4"/>
        <v>2021</v>
      </c>
      <c r="BG26" s="108">
        <f t="shared" si="4"/>
        <v>2022</v>
      </c>
      <c r="BH26" s="108">
        <f t="shared" si="4"/>
        <v>2023</v>
      </c>
      <c r="BI26" s="1293"/>
      <c r="BR26" s="375"/>
      <c r="BS26" s="1399"/>
      <c r="BT26" s="1399"/>
    </row>
    <row r="27" spans="1:72">
      <c r="V27" s="178" t="s">
        <v>756</v>
      </c>
      <c r="X27" s="178" t="s">
        <v>199</v>
      </c>
      <c r="Y27" s="320"/>
      <c r="Z27" s="1402"/>
      <c r="AA27" s="321">
        <f t="shared" ref="AA27:BH27" si="5">AA5/AA$23</f>
        <v>2.8393184592492897E-2</v>
      </c>
      <c r="AB27" s="321">
        <f t="shared" si="5"/>
        <v>2.8673480354579339E-2</v>
      </c>
      <c r="AC27" s="321">
        <f t="shared" si="5"/>
        <v>2.8472037865126611E-2</v>
      </c>
      <c r="AD27" s="321">
        <f t="shared" si="5"/>
        <v>2.9492641923010883E-2</v>
      </c>
      <c r="AE27" s="321">
        <f t="shared" si="5"/>
        <v>2.9335681852234195E-2</v>
      </c>
      <c r="AF27" s="321">
        <f t="shared" si="5"/>
        <v>3.0959660291575132E-2</v>
      </c>
      <c r="AG27" s="321">
        <f t="shared" si="5"/>
        <v>3.2109383811472887E-2</v>
      </c>
      <c r="AH27" s="321">
        <f t="shared" si="5"/>
        <v>3.0517395539742129E-2</v>
      </c>
      <c r="AI27" s="321">
        <f t="shared" si="5"/>
        <v>3.0718771536077358E-2</v>
      </c>
      <c r="AJ27" s="321">
        <f t="shared" si="5"/>
        <v>3.086827048694793E-2</v>
      </c>
      <c r="AK27" s="321">
        <f t="shared" si="5"/>
        <v>3.1452636867539262E-2</v>
      </c>
      <c r="AL27" s="321">
        <f t="shared" si="5"/>
        <v>3.1115930832184151E-2</v>
      </c>
      <c r="AM27" s="321">
        <f t="shared" si="5"/>
        <v>3.2270163887481648E-2</v>
      </c>
      <c r="AN27" s="321">
        <f t="shared" si="5"/>
        <v>3.308054899637855E-2</v>
      </c>
      <c r="AO27" s="321">
        <f t="shared" si="5"/>
        <v>3.6827262542737896E-2</v>
      </c>
      <c r="AP27" s="321">
        <f t="shared" si="5"/>
        <v>3.9045905962362577E-2</v>
      </c>
      <c r="AQ27" s="321">
        <f t="shared" si="5"/>
        <v>4.1033392371477954E-2</v>
      </c>
      <c r="AR27" s="321">
        <f t="shared" si="5"/>
        <v>4.2153309513877919E-2</v>
      </c>
      <c r="AS27" s="321">
        <f t="shared" si="5"/>
        <v>4.1513670879859493E-2</v>
      </c>
      <c r="AT27" s="321">
        <f t="shared" si="5"/>
        <v>3.9099442088554703E-2</v>
      </c>
      <c r="AU27" s="321">
        <f t="shared" si="5"/>
        <v>4.193944166775803E-2</v>
      </c>
      <c r="AV27" s="321">
        <f t="shared" si="5"/>
        <v>3.3761241190043374E-2</v>
      </c>
      <c r="AW27" s="321">
        <f t="shared" si="5"/>
        <v>3.503555449453484E-2</v>
      </c>
      <c r="AX27" s="321">
        <f t="shared" si="5"/>
        <v>3.3012007600127749E-2</v>
      </c>
      <c r="AY27" s="321">
        <f t="shared" si="5"/>
        <v>3.268140328402816E-2</v>
      </c>
      <c r="AZ27" s="321">
        <f t="shared" si="5"/>
        <v>3.5032778810892451E-2</v>
      </c>
      <c r="BA27" s="321">
        <f t="shared" si="5"/>
        <v>3.8242107246810125E-2</v>
      </c>
      <c r="BB27" s="321">
        <f t="shared" si="5"/>
        <v>4.0566503365128723E-2</v>
      </c>
      <c r="BC27" s="321">
        <f t="shared" si="5"/>
        <v>3.7810264872584973E-2</v>
      </c>
      <c r="BD27" s="321">
        <f t="shared" si="5"/>
        <v>3.4776404729541681E-2</v>
      </c>
      <c r="BE27" s="321">
        <f t="shared" si="5"/>
        <v>3.1342687366462119E-2</v>
      </c>
      <c r="BF27" s="321">
        <f t="shared" si="5"/>
        <v>3.114106590425933E-2</v>
      </c>
      <c r="BG27" s="321">
        <f t="shared" si="5"/>
        <v>3.0396710724280365E-2</v>
      </c>
      <c r="BH27" s="321">
        <f t="shared" si="5"/>
        <v>2.9793926776430141E-2</v>
      </c>
      <c r="BI27" s="1403"/>
    </row>
    <row r="28" spans="1:72">
      <c r="S28" s="1292"/>
      <c r="V28" s="320" t="s">
        <v>757</v>
      </c>
      <c r="X28" s="178" t="s">
        <v>758</v>
      </c>
      <c r="Y28" s="320"/>
      <c r="Z28" s="1402"/>
      <c r="AA28" s="321">
        <f t="shared" ref="AA28:BE28" si="6">AA6/AA$23</f>
        <v>0.11590060415754033</v>
      </c>
      <c r="AB28" s="321">
        <f t="shared" si="6"/>
        <v>0.11000437657912614</v>
      </c>
      <c r="AC28" s="321">
        <f t="shared" si="6"/>
        <v>9.1059134280616266E-2</v>
      </c>
      <c r="AD28" s="321">
        <f t="shared" si="6"/>
        <v>7.9787316399002522E-2</v>
      </c>
      <c r="AE28" s="321">
        <f t="shared" si="6"/>
        <v>7.4127539296638872E-2</v>
      </c>
      <c r="AF28" s="321">
        <f t="shared" si="6"/>
        <v>6.8019571819305999E-2</v>
      </c>
      <c r="AG28" s="321">
        <f t="shared" si="6"/>
        <v>6.1883157069077002E-2</v>
      </c>
      <c r="AH28" s="321">
        <f t="shared" si="6"/>
        <v>5.8859212203643617E-2</v>
      </c>
      <c r="AI28" s="321">
        <f t="shared" si="6"/>
        <v>5.7164967423080172E-2</v>
      </c>
      <c r="AJ28" s="321">
        <f t="shared" si="6"/>
        <v>5.6178102302840295E-2</v>
      </c>
      <c r="AK28" s="321">
        <f t="shared" si="6"/>
        <v>5.3444650958077447E-2</v>
      </c>
      <c r="AL28" s="321">
        <f t="shared" si="6"/>
        <v>4.8724080001193514E-2</v>
      </c>
      <c r="AM28" s="321">
        <f t="shared" si="6"/>
        <v>3.3734619910284036E-2</v>
      </c>
      <c r="AN28" s="321">
        <f t="shared" si="6"/>
        <v>3.2809385954710647E-2</v>
      </c>
      <c r="AO28" s="321">
        <f t="shared" si="6"/>
        <v>3.2501890095408013E-2</v>
      </c>
      <c r="AP28" s="321">
        <f t="shared" si="6"/>
        <v>3.256783005725853E-2</v>
      </c>
      <c r="AQ28" s="321">
        <f t="shared" si="6"/>
        <v>3.3362348446804212E-2</v>
      </c>
      <c r="AR28" s="321">
        <f t="shared" si="6"/>
        <v>3.3969051209769202E-2</v>
      </c>
      <c r="AS28" s="321">
        <f t="shared" si="6"/>
        <v>3.3824039581056418E-2</v>
      </c>
      <c r="AT28" s="321">
        <f t="shared" si="6"/>
        <v>3.3317644023433513E-2</v>
      </c>
      <c r="AU28" s="321">
        <f t="shared" si="6"/>
        <v>3.2579577856517994E-2</v>
      </c>
      <c r="AV28" s="321">
        <f t="shared" si="6"/>
        <v>3.3200538603173985E-2</v>
      </c>
      <c r="AW28" s="321">
        <f t="shared" si="6"/>
        <v>3.3176705582886545E-2</v>
      </c>
      <c r="AX28" s="321">
        <f t="shared" si="6"/>
        <v>3.1857826624776417E-2</v>
      </c>
      <c r="AY28" s="321">
        <f t="shared" si="6"/>
        <v>3.1876397705129553E-2</v>
      </c>
      <c r="AZ28" s="321">
        <f t="shared" si="6"/>
        <v>3.1459729998486723E-2</v>
      </c>
      <c r="BA28" s="321">
        <f t="shared" si="6"/>
        <v>3.1883110414085446E-2</v>
      </c>
      <c r="BB28" s="321">
        <f t="shared" si="6"/>
        <v>3.2576730993540672E-2</v>
      </c>
      <c r="BC28" s="321">
        <f t="shared" si="6"/>
        <v>3.0303523454103792E-2</v>
      </c>
      <c r="BD28" s="321">
        <f t="shared" si="6"/>
        <v>2.9088833217150799E-2</v>
      </c>
      <c r="BE28" s="321">
        <f t="shared" si="6"/>
        <v>2.8125829870498199E-2</v>
      </c>
      <c r="BF28" s="321">
        <f t="shared" ref="BF28:BH28" si="7">BF6/BF$23</f>
        <v>2.8188286823407054E-2</v>
      </c>
      <c r="BG28" s="321">
        <f>BG6/BG$23</f>
        <v>2.7485795168076602E-2</v>
      </c>
      <c r="BH28" s="321">
        <f t="shared" si="7"/>
        <v>2.728039425723203E-2</v>
      </c>
      <c r="BI28" s="1403"/>
    </row>
    <row r="29" spans="1:72">
      <c r="V29" s="178" t="s">
        <v>729</v>
      </c>
      <c r="W29" s="1301"/>
      <c r="X29" s="178" t="s">
        <v>749</v>
      </c>
      <c r="Y29" s="320"/>
      <c r="Z29" s="1402"/>
      <c r="AA29" s="321">
        <f t="shared" ref="AA29:BE29" si="8">AA9/AA$23</f>
        <v>1.3586447096905008E-3</v>
      </c>
      <c r="AB29" s="321">
        <f t="shared" si="8"/>
        <v>1.3269199585304969E-3</v>
      </c>
      <c r="AC29" s="321">
        <f t="shared" si="8"/>
        <v>1.2520906182663914E-3</v>
      </c>
      <c r="AD29" s="321">
        <f t="shared" si="8"/>
        <v>1.2143883391812339E-3</v>
      </c>
      <c r="AE29" s="321">
        <f t="shared" si="8"/>
        <v>1.2975048531621367E-3</v>
      </c>
      <c r="AF29" s="321">
        <f t="shared" si="8"/>
        <v>1.3983666378856482E-3</v>
      </c>
      <c r="AG29" s="321">
        <f t="shared" si="8"/>
        <v>1.3711650086014899E-3</v>
      </c>
      <c r="AH29" s="321">
        <f t="shared" si="8"/>
        <v>1.3750506349105487E-3</v>
      </c>
      <c r="AI29" s="321">
        <f t="shared" si="8"/>
        <v>1.3736333063617038E-3</v>
      </c>
      <c r="AJ29" s="321">
        <f t="shared" si="8"/>
        <v>1.3714801994895911E-3</v>
      </c>
      <c r="AK29" s="321">
        <f t="shared" si="8"/>
        <v>1.4553037585079091E-3</v>
      </c>
      <c r="AL29" s="321">
        <f t="shared" si="8"/>
        <v>1.4362534759697031E-3</v>
      </c>
      <c r="AM29" s="321">
        <f t="shared" si="8"/>
        <v>1.5005021240533511E-3</v>
      </c>
      <c r="AN29" s="321">
        <f t="shared" si="8"/>
        <v>1.4618119698600535E-3</v>
      </c>
      <c r="AO29" s="321">
        <f t="shared" si="8"/>
        <v>1.5777703683280029E-3</v>
      </c>
      <c r="AP29" s="321">
        <f t="shared" si="8"/>
        <v>1.5817773078007219E-3</v>
      </c>
      <c r="AQ29" s="321">
        <f t="shared" si="8"/>
        <v>1.6323594606854966E-3</v>
      </c>
      <c r="AR29" s="321">
        <f t="shared" si="8"/>
        <v>1.5505127762422773E-3</v>
      </c>
      <c r="AS29" s="321">
        <f t="shared" si="8"/>
        <v>1.5495713817504889E-3</v>
      </c>
      <c r="AT29" s="321">
        <f t="shared" si="8"/>
        <v>1.627719261661594E-3</v>
      </c>
      <c r="AU29" s="321">
        <f t="shared" si="8"/>
        <v>1.7367413409973397E-3</v>
      </c>
      <c r="AV29" s="321">
        <f t="shared" si="8"/>
        <v>1.7984387324757327E-3</v>
      </c>
      <c r="AW29" s="321">
        <f t="shared" si="8"/>
        <v>1.5803145807225536E-3</v>
      </c>
      <c r="AX29" s="321">
        <f t="shared" si="8"/>
        <v>1.5907335223257898E-3</v>
      </c>
      <c r="AY29" s="321">
        <f t="shared" si="8"/>
        <v>1.4975880726642793E-3</v>
      </c>
      <c r="AZ29" s="321">
        <f t="shared" si="8"/>
        <v>1.7134403414020727E-3</v>
      </c>
      <c r="BA29" s="321">
        <f t="shared" si="8"/>
        <v>1.5306962422485201E-3</v>
      </c>
      <c r="BB29" s="321">
        <f t="shared" si="8"/>
        <v>1.5196601557246219E-3</v>
      </c>
      <c r="BC29" s="321">
        <f t="shared" si="8"/>
        <v>1.4649180743561635E-3</v>
      </c>
      <c r="BD29" s="321">
        <f t="shared" si="8"/>
        <v>1.5007307099514939E-3</v>
      </c>
      <c r="BE29" s="321">
        <f t="shared" si="8"/>
        <v>1.4055174274598002E-3</v>
      </c>
      <c r="BF29" s="321">
        <f t="shared" ref="BF29:BH29" si="9">BF9/BF$23</f>
        <v>1.6096180136312773E-3</v>
      </c>
      <c r="BG29" s="321">
        <f>BG9/BG$23</f>
        <v>1.4599081909601457E-3</v>
      </c>
      <c r="BH29" s="321">
        <f t="shared" si="9"/>
        <v>1.2047369287957997E-3</v>
      </c>
      <c r="BI29" s="1296"/>
    </row>
    <row r="30" spans="1:72">
      <c r="V30" s="177" t="s">
        <v>734</v>
      </c>
      <c r="X30" s="177" t="s">
        <v>735</v>
      </c>
      <c r="Y30" s="2032"/>
      <c r="Z30" s="1402"/>
      <c r="AA30" s="322">
        <f t="shared" ref="AA30:BE30" si="10">AA12/AA$23</f>
        <v>0.5613506598001462</v>
      </c>
      <c r="AB30" s="322">
        <f t="shared" si="10"/>
        <v>0.56606167141802222</v>
      </c>
      <c r="AC30" s="322">
        <f t="shared" si="10"/>
        <v>0.58727286505612808</v>
      </c>
      <c r="AD30" s="322">
        <f t="shared" si="10"/>
        <v>0.59789572485403442</v>
      </c>
      <c r="AE30" s="322">
        <f t="shared" si="10"/>
        <v>0.60985368396260209</v>
      </c>
      <c r="AF30" s="322">
        <f t="shared" si="10"/>
        <v>0.61482317762347671</v>
      </c>
      <c r="AG30" s="322">
        <f t="shared" si="10"/>
        <v>0.61949685963245493</v>
      </c>
      <c r="AH30" s="322">
        <f t="shared" si="10"/>
        <v>0.63039273321670053</v>
      </c>
      <c r="AI30" s="322">
        <f t="shared" si="10"/>
        <v>0.63155833201206102</v>
      </c>
      <c r="AJ30" s="322">
        <f t="shared" si="10"/>
        <v>0.64049804317039205</v>
      </c>
      <c r="AK30" s="322">
        <f t="shared" si="10"/>
        <v>0.64814697619224648</v>
      </c>
      <c r="AL30" s="322">
        <f t="shared" si="10"/>
        <v>0.65694418788636721</v>
      </c>
      <c r="AM30" s="322">
        <f t="shared" si="10"/>
        <v>0.67641589287745907</v>
      </c>
      <c r="AN30" s="322">
        <f t="shared" si="10"/>
        <v>0.68094438817808478</v>
      </c>
      <c r="AO30" s="322">
        <f t="shared" si="10"/>
        <v>0.68715082861627996</v>
      </c>
      <c r="AP30" s="322">
        <f t="shared" si="10"/>
        <v>0.69637709121437052</v>
      </c>
      <c r="AQ30" s="322">
        <f t="shared" si="10"/>
        <v>0.70280047099158471</v>
      </c>
      <c r="AR30" s="322">
        <f t="shared" si="10"/>
        <v>0.70949054651945387</v>
      </c>
      <c r="AS30" s="322">
        <f t="shared" si="10"/>
        <v>0.71777639053503894</v>
      </c>
      <c r="AT30" s="322">
        <f t="shared" si="10"/>
        <v>0.73110308042340522</v>
      </c>
      <c r="AU30" s="322">
        <f t="shared" si="10"/>
        <v>0.73872044735960785</v>
      </c>
      <c r="AV30" s="322">
        <f t="shared" si="10"/>
        <v>0.74874164103383978</v>
      </c>
      <c r="AW30" s="322">
        <f t="shared" si="10"/>
        <v>0.7531450924169395</v>
      </c>
      <c r="AX30" s="322">
        <f t="shared" si="10"/>
        <v>0.76482036337894255</v>
      </c>
      <c r="AY30" s="322">
        <f t="shared" si="10"/>
        <v>0.77084799219152289</v>
      </c>
      <c r="AZ30" s="322">
        <f t="shared" si="10"/>
        <v>0.7748762915289501</v>
      </c>
      <c r="BA30" s="322">
        <f t="shared" si="10"/>
        <v>0.77934581770932743</v>
      </c>
      <c r="BB30" s="322">
        <f t="shared" si="10"/>
        <v>0.78349131391457105</v>
      </c>
      <c r="BC30" s="322">
        <f t="shared" si="10"/>
        <v>0.79265623339428048</v>
      </c>
      <c r="BD30" s="322">
        <f t="shared" si="10"/>
        <v>0.80136820554120769</v>
      </c>
      <c r="BE30" s="322">
        <f t="shared" si="10"/>
        <v>0.81075343686630985</v>
      </c>
      <c r="BF30" s="322">
        <f t="shared" ref="BF30:BH30" si="11">BF12/BF$23</f>
        <v>0.81544906378866611</v>
      </c>
      <c r="BG30" s="322">
        <f>BG12/BG$23</f>
        <v>0.82047632851010932</v>
      </c>
      <c r="BH30" s="322">
        <f t="shared" si="11"/>
        <v>0.82419044018891197</v>
      </c>
      <c r="BI30" s="1403"/>
      <c r="BR30" s="375"/>
      <c r="BS30" s="1399"/>
      <c r="BT30" s="1399"/>
    </row>
    <row r="31" spans="1:72" ht="15.75" thickBot="1">
      <c r="V31" s="228" t="s">
        <v>742</v>
      </c>
      <c r="W31" s="1301"/>
      <c r="X31" s="228" t="s">
        <v>743</v>
      </c>
      <c r="Y31" s="2033"/>
      <c r="Z31" s="1402"/>
      <c r="AA31" s="380">
        <f t="shared" ref="AA31:BE31" si="12">AA17/AA$23</f>
        <v>0.29299690674012979</v>
      </c>
      <c r="AB31" s="380">
        <f t="shared" si="12"/>
        <v>0.29393355168974195</v>
      </c>
      <c r="AC31" s="380">
        <f t="shared" si="12"/>
        <v>0.29194387217986267</v>
      </c>
      <c r="AD31" s="380">
        <f t="shared" si="12"/>
        <v>0.29160992848477091</v>
      </c>
      <c r="AE31" s="380">
        <f t="shared" si="12"/>
        <v>0.28538559003536274</v>
      </c>
      <c r="AF31" s="380">
        <f t="shared" si="12"/>
        <v>0.28479922362775667</v>
      </c>
      <c r="AG31" s="380">
        <f t="shared" si="12"/>
        <v>0.28513943447839374</v>
      </c>
      <c r="AH31" s="380">
        <f t="shared" si="12"/>
        <v>0.27885560840500306</v>
      </c>
      <c r="AI31" s="380">
        <f t="shared" si="12"/>
        <v>0.27918429572241976</v>
      </c>
      <c r="AJ31" s="380">
        <f t="shared" si="12"/>
        <v>0.27108410384033027</v>
      </c>
      <c r="AK31" s="380">
        <f t="shared" si="12"/>
        <v>0.2655004322236289</v>
      </c>
      <c r="AL31" s="380">
        <f t="shared" si="12"/>
        <v>0.26177954780428542</v>
      </c>
      <c r="AM31" s="380">
        <f t="shared" si="12"/>
        <v>0.2560788212007219</v>
      </c>
      <c r="AN31" s="380">
        <f t="shared" si="12"/>
        <v>0.25170386490096619</v>
      </c>
      <c r="AO31" s="380">
        <f t="shared" si="12"/>
        <v>0.24194224837724621</v>
      </c>
      <c r="AP31" s="380">
        <f t="shared" si="12"/>
        <v>0.23042739545820753</v>
      </c>
      <c r="AQ31" s="380">
        <f t="shared" si="12"/>
        <v>0.22117142872944756</v>
      </c>
      <c r="AR31" s="380">
        <f t="shared" si="12"/>
        <v>0.21283657998065664</v>
      </c>
      <c r="AS31" s="380">
        <f t="shared" si="12"/>
        <v>0.20533632762229448</v>
      </c>
      <c r="AT31" s="380">
        <f t="shared" si="12"/>
        <v>0.19485211420294482</v>
      </c>
      <c r="AU31" s="380">
        <f t="shared" si="12"/>
        <v>0.18502379177511891</v>
      </c>
      <c r="AV31" s="380">
        <f t="shared" si="12"/>
        <v>0.18249814044046714</v>
      </c>
      <c r="AW31" s="380">
        <f t="shared" si="12"/>
        <v>0.17706233292491655</v>
      </c>
      <c r="AX31" s="380">
        <f t="shared" si="12"/>
        <v>0.16871906887382734</v>
      </c>
      <c r="AY31" s="380">
        <f t="shared" si="12"/>
        <v>0.16309661874665515</v>
      </c>
      <c r="AZ31" s="380">
        <f t="shared" si="12"/>
        <v>0.15691775932026858</v>
      </c>
      <c r="BA31" s="380">
        <f t="shared" si="12"/>
        <v>0.14899826838752858</v>
      </c>
      <c r="BB31" s="380">
        <f t="shared" si="12"/>
        <v>0.14184579157103491</v>
      </c>
      <c r="BC31" s="380">
        <f t="shared" si="12"/>
        <v>0.13776506020467458</v>
      </c>
      <c r="BD31" s="380">
        <f t="shared" si="12"/>
        <v>0.13326582580214832</v>
      </c>
      <c r="BE31" s="380">
        <f t="shared" si="12"/>
        <v>0.12837252846927003</v>
      </c>
      <c r="BF31" s="380">
        <f t="shared" ref="BF31:BH31" si="13">BF17/BF$23</f>
        <v>0.12361196547003619</v>
      </c>
      <c r="BG31" s="380">
        <f>BG17/BG$23</f>
        <v>0.12018125740657355</v>
      </c>
      <c r="BH31" s="380">
        <f t="shared" si="13"/>
        <v>0.11753050184863011</v>
      </c>
      <c r="BI31" s="1403"/>
    </row>
    <row r="32" spans="1:72" ht="15.75" thickTop="1">
      <c r="V32" s="177" t="s">
        <v>24</v>
      </c>
      <c r="W32" s="1301"/>
      <c r="X32" s="169" t="s">
        <v>274</v>
      </c>
      <c r="Y32" s="2034"/>
      <c r="Z32" s="1402"/>
      <c r="AA32" s="381">
        <f>SUM(AA27:AA31)</f>
        <v>0.99999999999999967</v>
      </c>
      <c r="AB32" s="381">
        <f t="shared" ref="AB32:BE32" si="14">SUM(AB27:AB31)</f>
        <v>1.0000000000000002</v>
      </c>
      <c r="AC32" s="381">
        <f t="shared" si="14"/>
        <v>1</v>
      </c>
      <c r="AD32" s="381">
        <f t="shared" si="14"/>
        <v>1</v>
      </c>
      <c r="AE32" s="381">
        <f t="shared" si="14"/>
        <v>1</v>
      </c>
      <c r="AF32" s="381">
        <f t="shared" si="14"/>
        <v>1</v>
      </c>
      <c r="AG32" s="381">
        <f t="shared" si="14"/>
        <v>1</v>
      </c>
      <c r="AH32" s="381">
        <f t="shared" si="14"/>
        <v>0.99999999999999978</v>
      </c>
      <c r="AI32" s="381">
        <f t="shared" si="14"/>
        <v>1</v>
      </c>
      <c r="AJ32" s="381">
        <f t="shared" si="14"/>
        <v>1.0000000000000002</v>
      </c>
      <c r="AK32" s="381">
        <f t="shared" si="14"/>
        <v>1</v>
      </c>
      <c r="AL32" s="381">
        <f t="shared" si="14"/>
        <v>1</v>
      </c>
      <c r="AM32" s="381">
        <f t="shared" si="14"/>
        <v>1</v>
      </c>
      <c r="AN32" s="381">
        <f t="shared" si="14"/>
        <v>1.0000000000000002</v>
      </c>
      <c r="AO32" s="381">
        <f t="shared" si="14"/>
        <v>1</v>
      </c>
      <c r="AP32" s="381">
        <f t="shared" si="14"/>
        <v>0.99999999999999989</v>
      </c>
      <c r="AQ32" s="381">
        <f t="shared" si="14"/>
        <v>1</v>
      </c>
      <c r="AR32" s="381">
        <f t="shared" si="14"/>
        <v>0.99999999999999989</v>
      </c>
      <c r="AS32" s="381">
        <f t="shared" si="14"/>
        <v>0.99999999999999989</v>
      </c>
      <c r="AT32" s="381">
        <f t="shared" si="14"/>
        <v>0.99999999999999978</v>
      </c>
      <c r="AU32" s="381">
        <f t="shared" si="14"/>
        <v>1.0000000000000002</v>
      </c>
      <c r="AV32" s="381">
        <f t="shared" si="14"/>
        <v>1</v>
      </c>
      <c r="AW32" s="381">
        <f t="shared" si="14"/>
        <v>1</v>
      </c>
      <c r="AX32" s="381">
        <f t="shared" si="14"/>
        <v>0.99999999999999989</v>
      </c>
      <c r="AY32" s="381">
        <f t="shared" si="14"/>
        <v>1</v>
      </c>
      <c r="AZ32" s="381">
        <f t="shared" si="14"/>
        <v>1</v>
      </c>
      <c r="BA32" s="381">
        <f t="shared" si="14"/>
        <v>1</v>
      </c>
      <c r="BB32" s="381">
        <f t="shared" si="14"/>
        <v>1</v>
      </c>
      <c r="BC32" s="381">
        <f t="shared" si="14"/>
        <v>1</v>
      </c>
      <c r="BD32" s="381">
        <f t="shared" si="14"/>
        <v>1</v>
      </c>
      <c r="BE32" s="381">
        <f t="shared" si="14"/>
        <v>1</v>
      </c>
      <c r="BF32" s="381">
        <f t="shared" ref="BF32:BG32" si="15">SUM(BF27:BF31)</f>
        <v>0.99999999999999989</v>
      </c>
      <c r="BG32" s="381">
        <f t="shared" si="15"/>
        <v>1</v>
      </c>
      <c r="BH32" s="381">
        <f t="shared" ref="BH32" si="16">SUM(BH27:BH31)</f>
        <v>1</v>
      </c>
      <c r="BI32" s="1403"/>
    </row>
    <row r="33" spans="20:79">
      <c r="V33" s="1387"/>
    </row>
    <row r="34" spans="20:79" ht="16.5">
      <c r="V34" s="186" t="s">
        <v>35</v>
      </c>
      <c r="X34" s="28" t="s">
        <v>898</v>
      </c>
      <c r="Z34" s="1404"/>
      <c r="AA34" s="382"/>
      <c r="AB34" s="382"/>
      <c r="AC34" s="382"/>
      <c r="AD34" s="382"/>
      <c r="AE34" s="382"/>
      <c r="AF34" s="382"/>
      <c r="AG34" s="382"/>
      <c r="AH34" s="382"/>
      <c r="AI34" s="382"/>
      <c r="AJ34" s="382"/>
      <c r="AK34" s="382"/>
      <c r="AL34" s="382"/>
      <c r="AM34" s="382"/>
      <c r="AN34" s="382"/>
      <c r="AO34" s="382"/>
      <c r="AP34" s="382"/>
    </row>
    <row r="35" spans="20:79">
      <c r="V35" s="1400"/>
      <c r="X35" s="2030"/>
      <c r="Y35" s="2031"/>
      <c r="Z35" s="1401"/>
      <c r="AA35" s="108">
        <v>1990</v>
      </c>
      <c r="AB35" s="108">
        <f t="shared" ref="AB35:AP35" si="17">AA35+1</f>
        <v>1991</v>
      </c>
      <c r="AC35" s="108">
        <f t="shared" si="17"/>
        <v>1992</v>
      </c>
      <c r="AD35" s="108">
        <f t="shared" si="17"/>
        <v>1993</v>
      </c>
      <c r="AE35" s="108">
        <f t="shared" si="17"/>
        <v>1994</v>
      </c>
      <c r="AF35" s="108">
        <f t="shared" si="17"/>
        <v>1995</v>
      </c>
      <c r="AG35" s="108">
        <f t="shared" si="17"/>
        <v>1996</v>
      </c>
      <c r="AH35" s="108">
        <f t="shared" si="17"/>
        <v>1997</v>
      </c>
      <c r="AI35" s="108">
        <f t="shared" si="17"/>
        <v>1998</v>
      </c>
      <c r="AJ35" s="108">
        <f t="shared" si="17"/>
        <v>1999</v>
      </c>
      <c r="AK35" s="108">
        <f t="shared" si="17"/>
        <v>2000</v>
      </c>
      <c r="AL35" s="108">
        <f t="shared" si="17"/>
        <v>2001</v>
      </c>
      <c r="AM35" s="108">
        <f t="shared" si="17"/>
        <v>2002</v>
      </c>
      <c r="AN35" s="108">
        <f t="shared" si="17"/>
        <v>2003</v>
      </c>
      <c r="AO35" s="108">
        <f t="shared" si="17"/>
        <v>2004</v>
      </c>
      <c r="AP35" s="108">
        <f t="shared" si="17"/>
        <v>2005</v>
      </c>
      <c r="AQ35" s="108">
        <f t="shared" ref="AQ35:AZ35" si="18">AP35+1</f>
        <v>2006</v>
      </c>
      <c r="AR35" s="108">
        <f t="shared" si="18"/>
        <v>2007</v>
      </c>
      <c r="AS35" s="108">
        <f t="shared" si="18"/>
        <v>2008</v>
      </c>
      <c r="AT35" s="108">
        <f t="shared" si="18"/>
        <v>2009</v>
      </c>
      <c r="AU35" s="108">
        <f t="shared" si="18"/>
        <v>2010</v>
      </c>
      <c r="AV35" s="108">
        <f t="shared" si="18"/>
        <v>2011</v>
      </c>
      <c r="AW35" s="108">
        <f t="shared" si="18"/>
        <v>2012</v>
      </c>
      <c r="AX35" s="108">
        <f t="shared" si="18"/>
        <v>2013</v>
      </c>
      <c r="AY35" s="108">
        <f t="shared" si="18"/>
        <v>2014</v>
      </c>
      <c r="AZ35" s="108">
        <f t="shared" si="18"/>
        <v>2015</v>
      </c>
      <c r="BA35" s="108">
        <f t="shared" ref="BA35:BH35" si="19">AZ35+1</f>
        <v>2016</v>
      </c>
      <c r="BB35" s="108">
        <f t="shared" si="19"/>
        <v>2017</v>
      </c>
      <c r="BC35" s="108">
        <f t="shared" si="19"/>
        <v>2018</v>
      </c>
      <c r="BD35" s="108">
        <f t="shared" si="19"/>
        <v>2019</v>
      </c>
      <c r="BE35" s="108">
        <f t="shared" si="19"/>
        <v>2020</v>
      </c>
      <c r="BF35" s="108">
        <f t="shared" si="19"/>
        <v>2021</v>
      </c>
      <c r="BG35" s="108">
        <f t="shared" si="19"/>
        <v>2022</v>
      </c>
      <c r="BH35" s="108">
        <f t="shared" si="19"/>
        <v>2023</v>
      </c>
      <c r="BI35" s="1293"/>
    </row>
    <row r="36" spans="20:79">
      <c r="V36" s="301" t="s">
        <v>756</v>
      </c>
      <c r="X36" s="301" t="s">
        <v>199</v>
      </c>
      <c r="Y36" s="299"/>
      <c r="Z36" s="1405"/>
      <c r="AA36" s="189"/>
      <c r="AB36" s="324">
        <f>AB$5/AA$5-1</f>
        <v>-4.8669724493467514E-3</v>
      </c>
      <c r="AC36" s="324">
        <f t="shared" ref="AC36:BH36" si="20">AC$5/AB$5-1</f>
        <v>-8.4793589426269689E-3</v>
      </c>
      <c r="AD36" s="324">
        <f t="shared" si="20"/>
        <v>1.4663048603328344E-2</v>
      </c>
      <c r="AE36" s="324">
        <f t="shared" si="20"/>
        <v>-4.5504308560339046E-3</v>
      </c>
      <c r="AF36" s="324">
        <f t="shared" si="20"/>
        <v>2.6120260758348168E-2</v>
      </c>
      <c r="AG36" s="324">
        <f t="shared" si="20"/>
        <v>5.232857415049752E-3</v>
      </c>
      <c r="AH36" s="324">
        <f t="shared" si="20"/>
        <v>-6.106950431292002E-2</v>
      </c>
      <c r="AI36" s="324">
        <f t="shared" si="20"/>
        <v>-3.6385982264811711E-2</v>
      </c>
      <c r="AJ36" s="324">
        <f t="shared" si="20"/>
        <v>-5.6651740515631932E-3</v>
      </c>
      <c r="AK36" s="324">
        <f t="shared" si="20"/>
        <v>1.0417743884332253E-3</v>
      </c>
      <c r="AL36" s="324">
        <f t="shared" si="20"/>
        <v>-4.1962980653891369E-2</v>
      </c>
      <c r="AM36" s="324">
        <f t="shared" si="20"/>
        <v>1.3450640338474651E-2</v>
      </c>
      <c r="AN36" s="324">
        <f t="shared" si="20"/>
        <v>-1.2777465229417695E-3</v>
      </c>
      <c r="AO36" s="324">
        <f t="shared" si="20"/>
        <v>0.10318897111173819</v>
      </c>
      <c r="AP36" s="324">
        <f t="shared" si="20"/>
        <v>5.9871219233324391E-2</v>
      </c>
      <c r="AQ36" s="324">
        <f t="shared" si="20"/>
        <v>3.3344267723298904E-2</v>
      </c>
      <c r="AR36" s="324">
        <f t="shared" si="20"/>
        <v>8.3684575650189164E-3</v>
      </c>
      <c r="AS36" s="324">
        <f t="shared" si="20"/>
        <v>-3.9114891855961398E-2</v>
      </c>
      <c r="AT36" s="324">
        <f t="shared" si="20"/>
        <v>-7.3871870698715481E-2</v>
      </c>
      <c r="AU36" s="324">
        <f t="shared" si="20"/>
        <v>5.7616376851998607E-2</v>
      </c>
      <c r="AV36" s="324">
        <f t="shared" si="20"/>
        <v>-0.22627388698935014</v>
      </c>
      <c r="AW36" s="324">
        <f t="shared" si="20"/>
        <v>1.5231008880850272E-2</v>
      </c>
      <c r="AX36" s="324">
        <f t="shared" si="20"/>
        <v>-5.9488528748696479E-2</v>
      </c>
      <c r="AY36" s="324">
        <f t="shared" si="20"/>
        <v>-2.6739317576200849E-2</v>
      </c>
      <c r="AZ36" s="324">
        <f t="shared" si="20"/>
        <v>5.8493584709247592E-2</v>
      </c>
      <c r="BA36" s="324">
        <f t="shared" si="20"/>
        <v>9.0464313736714708E-2</v>
      </c>
      <c r="BB36" s="324">
        <f t="shared" si="20"/>
        <v>5.433572709475043E-2</v>
      </c>
      <c r="BC36" s="324">
        <f t="shared" si="20"/>
        <v>-8.2637590510171388E-2</v>
      </c>
      <c r="BD36" s="324">
        <f t="shared" si="20"/>
        <v>-8.8317719454670263E-2</v>
      </c>
      <c r="BE36" s="324">
        <f t="shared" si="20"/>
        <v>-0.10844921896612869</v>
      </c>
      <c r="BF36" s="324">
        <f t="shared" si="20"/>
        <v>-6.9001334440984552E-3</v>
      </c>
      <c r="BG36" s="324">
        <f>BG$5/BF$5-1</f>
        <v>-4.206818192932793E-2</v>
      </c>
      <c r="BH36" s="324">
        <f t="shared" si="20"/>
        <v>-3.2667463047163392E-2</v>
      </c>
      <c r="BI36" s="1406"/>
      <c r="BJ36" s="1300"/>
      <c r="BK36" s="1300"/>
      <c r="BL36" s="1300"/>
      <c r="BM36" s="1300"/>
      <c r="BN36" s="1300"/>
      <c r="BO36" s="1300"/>
      <c r="BP36" s="1300"/>
      <c r="BQ36" s="1300"/>
      <c r="BR36" s="1300"/>
      <c r="BS36" s="1300"/>
      <c r="BT36" s="1300"/>
      <c r="BU36" s="1300"/>
      <c r="BV36" s="1300"/>
      <c r="BW36" s="1300"/>
      <c r="BX36" s="1300"/>
      <c r="BY36" s="1300"/>
      <c r="BZ36" s="1300"/>
      <c r="CA36" s="1300"/>
    </row>
    <row r="37" spans="20:79">
      <c r="V37" s="312" t="s">
        <v>757</v>
      </c>
      <c r="X37" s="301" t="s">
        <v>758</v>
      </c>
      <c r="Y37" s="299"/>
      <c r="Z37" s="1405"/>
      <c r="AA37" s="189"/>
      <c r="AB37" s="324">
        <f>AB$6/AA$6-1</f>
        <v>-6.4725485721301657E-2</v>
      </c>
      <c r="AC37" s="324">
        <f t="shared" ref="AC37:BH37" si="21">AC$6/AB$6-1</f>
        <v>-0.17343469800741773</v>
      </c>
      <c r="AD37" s="324">
        <f t="shared" si="21"/>
        <v>-0.14170405566270305</v>
      </c>
      <c r="AE37" s="324">
        <f t="shared" si="21"/>
        <v>-7.0215119802172876E-2</v>
      </c>
      <c r="AF37" s="324">
        <f t="shared" si="21"/>
        <v>-0.10781981561632947</v>
      </c>
      <c r="AG37" s="324">
        <f t="shared" si="21"/>
        <v>-0.11820129023908121</v>
      </c>
      <c r="AH37" s="324">
        <f t="shared" si="21"/>
        <v>-6.0363382665105991E-2</v>
      </c>
      <c r="AI37" s="324">
        <f t="shared" si="21"/>
        <v>-7.025843474565352E-2</v>
      </c>
      <c r="AJ37" s="324">
        <f t="shared" si="21"/>
        <v>-2.7563387669783501E-2</v>
      </c>
      <c r="AK37" s="324">
        <f t="shared" si="21"/>
        <v>-6.5359452524829997E-2</v>
      </c>
      <c r="AL37" s="324">
        <f t="shared" si="21"/>
        <v>-0.11713163204804156</v>
      </c>
      <c r="AM37" s="324">
        <f t="shared" si="21"/>
        <v>-0.32342429067960032</v>
      </c>
      <c r="AN37" s="324">
        <f t="shared" si="21"/>
        <v>-5.2464542320073249E-2</v>
      </c>
      <c r="AO37" s="324">
        <f t="shared" si="21"/>
        <v>-1.8334118837911584E-2</v>
      </c>
      <c r="AP37" s="324">
        <f t="shared" si="21"/>
        <v>1.6759319164463271E-3</v>
      </c>
      <c r="AQ37" s="324">
        <f t="shared" si="21"/>
        <v>7.2816129545190122E-3</v>
      </c>
      <c r="AR37" s="324">
        <f t="shared" si="21"/>
        <v>-5.7133671334530511E-4</v>
      </c>
      <c r="AS37" s="324">
        <f t="shared" si="21"/>
        <v>-2.8474824234013596E-2</v>
      </c>
      <c r="AT37" s="324">
        <f t="shared" si="21"/>
        <v>-3.1408925865898163E-2</v>
      </c>
      <c r="AU37" s="324">
        <f t="shared" si="21"/>
        <v>-3.5844124663809374E-2</v>
      </c>
      <c r="AV37" s="324">
        <f t="shared" si="21"/>
        <v>-2.0529927353225896E-2</v>
      </c>
      <c r="AW37" s="324">
        <f t="shared" si="21"/>
        <v>-2.2397253410770479E-2</v>
      </c>
      <c r="AX37" s="324">
        <f t="shared" si="21"/>
        <v>-4.1517823224728967E-2</v>
      </c>
      <c r="AY37" s="324">
        <f t="shared" si="21"/>
        <v>-1.6320746960835741E-2</v>
      </c>
      <c r="AZ37" s="324">
        <f t="shared" si="21"/>
        <v>-2.5459048163028575E-2</v>
      </c>
      <c r="BA37" s="324">
        <f t="shared" si="21"/>
        <v>1.2394836963469658E-2</v>
      </c>
      <c r="BB37" s="324">
        <f t="shared" si="21"/>
        <v>1.5546892339936447E-2</v>
      </c>
      <c r="BC37" s="324">
        <f t="shared" si="21"/>
        <v>-8.4445035586165562E-2</v>
      </c>
      <c r="BD37" s="324">
        <f t="shared" si="21"/>
        <v>-4.8515482303355562E-2</v>
      </c>
      <c r="BE37" s="324">
        <f t="shared" si="21"/>
        <v>-4.3525096098522287E-2</v>
      </c>
      <c r="BF37" s="324">
        <f t="shared" si="21"/>
        <v>1.74922964427493E-3</v>
      </c>
      <c r="BG37" s="324">
        <f>BG$6/BF$6-1</f>
        <v>-4.3067938362551295E-2</v>
      </c>
      <c r="BH37" s="324">
        <f t="shared" si="21"/>
        <v>-2.0471724599397501E-2</v>
      </c>
      <c r="BI37" s="1406"/>
      <c r="BJ37" s="1300"/>
      <c r="BK37" s="1300"/>
      <c r="BL37" s="1300"/>
      <c r="BM37" s="1300"/>
      <c r="BN37" s="1300"/>
      <c r="BO37" s="1300"/>
      <c r="BP37" s="1300"/>
      <c r="BQ37" s="1300"/>
      <c r="BR37" s="1300"/>
      <c r="BS37" s="1300"/>
      <c r="BT37" s="1300"/>
      <c r="BU37" s="1300"/>
      <c r="BV37" s="1300"/>
      <c r="BW37" s="1300"/>
      <c r="BX37" s="1300"/>
      <c r="BY37" s="1300"/>
      <c r="BZ37" s="1300"/>
      <c r="CA37" s="1300"/>
    </row>
    <row r="38" spans="20:79">
      <c r="V38" s="301" t="s">
        <v>729</v>
      </c>
      <c r="X38" s="301" t="s">
        <v>749</v>
      </c>
      <c r="Y38" s="299"/>
      <c r="Z38" s="1405"/>
      <c r="AA38" s="189"/>
      <c r="AB38" s="324">
        <f>AB$9/AA$9-1</f>
        <v>-3.7604330087778193E-2</v>
      </c>
      <c r="AC38" s="324">
        <f t="shared" ref="AC38:BH38" si="22">AC$9/AB$9-1</f>
        <v>-5.7774936723812842E-2</v>
      </c>
      <c r="AD38" s="324">
        <f t="shared" si="22"/>
        <v>-4.9945441082617115E-2</v>
      </c>
      <c r="AE38" s="324">
        <f t="shared" si="22"/>
        <v>6.9271906371466407E-2</v>
      </c>
      <c r="AF38" s="324">
        <f t="shared" si="22"/>
        <v>4.7877043927034402E-2</v>
      </c>
      <c r="AG38" s="324">
        <f t="shared" si="22"/>
        <v>-4.9615031809656762E-2</v>
      </c>
      <c r="AH38" s="324">
        <f t="shared" si="22"/>
        <v>-9.289151286575148E-3</v>
      </c>
      <c r="AI38" s="324">
        <f t="shared" si="22"/>
        <v>-4.3689655950773676E-2</v>
      </c>
      <c r="AJ38" s="324">
        <f t="shared" si="22"/>
        <v>-1.2031889406838969E-2</v>
      </c>
      <c r="AK38" s="324">
        <f t="shared" si="22"/>
        <v>4.2489157308030157E-2</v>
      </c>
      <c r="AL38" s="324">
        <f t="shared" si="22"/>
        <v>-4.4272690088061339E-2</v>
      </c>
      <c r="AM38" s="324">
        <f t="shared" si="22"/>
        <v>2.0915387343400704E-2</v>
      </c>
      <c r="AN38" s="324">
        <f t="shared" si="22"/>
        <v>-5.0864781128817982E-2</v>
      </c>
      <c r="AO38" s="324">
        <f t="shared" si="22"/>
        <v>6.9560765972903615E-2</v>
      </c>
      <c r="AP38" s="324">
        <f t="shared" si="22"/>
        <v>2.1865695651686057E-3</v>
      </c>
      <c r="AQ38" s="324">
        <f t="shared" si="22"/>
        <v>1.4737184943223625E-2</v>
      </c>
      <c r="AR38" s="324">
        <f t="shared" si="22"/>
        <v>-6.7638039344581791E-2</v>
      </c>
      <c r="AS38" s="324">
        <f t="shared" si="22"/>
        <v>-2.4902057655178056E-2</v>
      </c>
      <c r="AT38" s="324">
        <f t="shared" si="22"/>
        <v>3.2903070393698108E-2</v>
      </c>
      <c r="AU38" s="324">
        <f t="shared" si="22"/>
        <v>5.2038716129204188E-2</v>
      </c>
      <c r="AV38" s="324">
        <f t="shared" si="22"/>
        <v>-4.7045943123567024E-3</v>
      </c>
      <c r="AW38" s="324">
        <f t="shared" si="22"/>
        <v>-0.14034897896596399</v>
      </c>
      <c r="AX38" s="324">
        <f t="shared" si="22"/>
        <v>4.7431221364420129E-3</v>
      </c>
      <c r="AY38" s="324">
        <f t="shared" si="22"/>
        <v>-7.4459646442167293E-2</v>
      </c>
      <c r="AZ38" s="324">
        <f t="shared" si="22"/>
        <v>0.12977238349502374</v>
      </c>
      <c r="BA38" s="324">
        <f t="shared" si="22"/>
        <v>-0.10759035014867024</v>
      </c>
      <c r="BB38" s="324">
        <f t="shared" si="22"/>
        <v>-1.3242073316094283E-2</v>
      </c>
      <c r="BC38" s="324">
        <f t="shared" si="22"/>
        <v>-5.121970498072681E-2</v>
      </c>
      <c r="BD38" s="324">
        <f t="shared" si="22"/>
        <v>1.5448691829512473E-2</v>
      </c>
      <c r="BE38" s="324">
        <f t="shared" si="22"/>
        <v>-7.3537168232771344E-2</v>
      </c>
      <c r="BF38" s="324">
        <f t="shared" si="22"/>
        <v>0.14467518873927432</v>
      </c>
      <c r="BG38" s="324">
        <f>BG$9/BF$9-1</f>
        <v>-0.10988892752418622</v>
      </c>
      <c r="BH38" s="324">
        <f t="shared" si="22"/>
        <v>-0.18559333734308614</v>
      </c>
      <c r="BI38" s="1406"/>
      <c r="BJ38" s="1300"/>
      <c r="BK38" s="1300"/>
      <c r="BL38" s="1300"/>
      <c r="BM38" s="1300"/>
      <c r="BN38" s="1300"/>
      <c r="BO38" s="1300"/>
      <c r="BP38" s="1300"/>
      <c r="BQ38" s="1300"/>
      <c r="BR38" s="1300"/>
      <c r="BS38" s="1300"/>
      <c r="BT38" s="1300"/>
      <c r="BU38" s="1300"/>
      <c r="BV38" s="1300"/>
      <c r="BW38" s="1300"/>
      <c r="BX38" s="1300"/>
      <c r="BY38" s="1300"/>
      <c r="BZ38" s="1300"/>
      <c r="CA38" s="1300"/>
    </row>
    <row r="39" spans="20:79">
      <c r="V39" s="326" t="s">
        <v>734</v>
      </c>
      <c r="X39" s="326" t="s">
        <v>735</v>
      </c>
      <c r="Y39" s="312"/>
      <c r="Z39" s="1405"/>
      <c r="AA39" s="331"/>
      <c r="AB39" s="332">
        <f>AB$12/AA$12-1</f>
        <v>-6.3250357570073801E-3</v>
      </c>
      <c r="AC39" s="332">
        <f t="shared" ref="AC39:BH39" si="23">AC$12/AB$12-1</f>
        <v>3.5952404325268583E-2</v>
      </c>
      <c r="AD39" s="332">
        <f t="shared" si="23"/>
        <v>-2.7311986948900246E-3</v>
      </c>
      <c r="AE39" s="332">
        <f t="shared" si="23"/>
        <v>2.0791294045088948E-2</v>
      </c>
      <c r="AF39" s="332">
        <f t="shared" si="23"/>
        <v>-1.9781617597187884E-2</v>
      </c>
      <c r="AG39" s="332">
        <f t="shared" si="23"/>
        <v>-2.3393143680740969E-2</v>
      </c>
      <c r="AH39" s="332">
        <f t="shared" si="23"/>
        <v>5.2869355203213342E-3</v>
      </c>
      <c r="AI39" s="332">
        <f t="shared" si="23"/>
        <v>-4.0932879110368803E-2</v>
      </c>
      <c r="AJ39" s="332">
        <f t="shared" si="23"/>
        <v>3.5257842387819149E-3</v>
      </c>
      <c r="AK39" s="332">
        <f t="shared" si="23"/>
        <v>-5.8243322802103981E-3</v>
      </c>
      <c r="AL39" s="332">
        <f t="shared" si="23"/>
        <v>-1.8452028629132089E-2</v>
      </c>
      <c r="AM39" s="332">
        <f t="shared" si="23"/>
        <v>6.1658112236051554E-3</v>
      </c>
      <c r="AN39" s="332">
        <f t="shared" si="23"/>
        <v>-1.9221286361597589E-2</v>
      </c>
      <c r="AO39" s="332">
        <f t="shared" si="23"/>
        <v>-1.4710387837513217E-5</v>
      </c>
      <c r="AP39" s="332">
        <f t="shared" si="23"/>
        <v>1.3069951721191853E-2</v>
      </c>
      <c r="AQ39" s="332">
        <f t="shared" si="23"/>
        <v>-7.6367247594332222E-3</v>
      </c>
      <c r="AR39" s="332">
        <f t="shared" si="23"/>
        <v>-9.0777794379672816E-3</v>
      </c>
      <c r="AS39" s="332">
        <f t="shared" si="23"/>
        <v>-1.2914986618417279E-2</v>
      </c>
      <c r="AT39" s="332">
        <f t="shared" si="23"/>
        <v>1.5695147483756333E-3</v>
      </c>
      <c r="AU39" s="332">
        <f t="shared" si="23"/>
        <v>-3.7287689366075627E-3</v>
      </c>
      <c r="AV39" s="332">
        <f t="shared" si="23"/>
        <v>-2.5810686775046054E-2</v>
      </c>
      <c r="AW39" s="332">
        <f t="shared" si="23"/>
        <v>-1.5941431904276659E-2</v>
      </c>
      <c r="AX39" s="332">
        <f t="shared" si="23"/>
        <v>1.3635816530696898E-2</v>
      </c>
      <c r="AY39" s="332">
        <f t="shared" si="23"/>
        <v>-9.1458732192862824E-3</v>
      </c>
      <c r="AZ39" s="332">
        <f t="shared" si="23"/>
        <v>-7.3915523811250994E-3</v>
      </c>
      <c r="BA39" s="332">
        <f t="shared" si="23"/>
        <v>4.7131012645049708E-3</v>
      </c>
      <c r="BB39" s="332">
        <f t="shared" si="23"/>
        <v>-7.8915277852575905E-4</v>
      </c>
      <c r="BC39" s="332">
        <f t="shared" si="23"/>
        <v>-4.2518943517463326E-3</v>
      </c>
      <c r="BD39" s="332">
        <f t="shared" si="23"/>
        <v>2.1108875434785457E-3</v>
      </c>
      <c r="BE39" s="332">
        <f t="shared" si="23"/>
        <v>8.0905545704390569E-4</v>
      </c>
      <c r="BF39" s="332">
        <f t="shared" si="23"/>
        <v>5.3186068850747947E-3</v>
      </c>
      <c r="BG39" s="332">
        <f>BG$12/BF$12-1</f>
        <v>-1.2560038060458911E-2</v>
      </c>
      <c r="BH39" s="332">
        <f t="shared" si="23"/>
        <v>-8.6291217226145411E-3</v>
      </c>
      <c r="BI39" s="1406"/>
    </row>
    <row r="40" spans="20:79">
      <c r="V40" s="301" t="s">
        <v>742</v>
      </c>
      <c r="X40" s="301" t="s">
        <v>743</v>
      </c>
      <c r="Y40" s="299"/>
      <c r="Z40" s="1405"/>
      <c r="AA40" s="189"/>
      <c r="AB40" s="324">
        <f>AB$17/AA$17-1</f>
        <v>-1.1444713512761218E-2</v>
      </c>
      <c r="AC40" s="324">
        <f t="shared" ref="AC40:BH40" si="24">AC$17/AB$17-1</f>
        <v>-8.2234877168042564E-3</v>
      </c>
      <c r="AD40" s="324">
        <f t="shared" si="24"/>
        <v>-2.1570221928447042E-2</v>
      </c>
      <c r="AE40" s="324">
        <f t="shared" si="24"/>
        <v>-2.058559314178654E-2</v>
      </c>
      <c r="AF40" s="324">
        <f t="shared" si="24"/>
        <v>-2.9702251303481697E-2</v>
      </c>
      <c r="AG40" s="324">
        <f t="shared" si="24"/>
        <v>-2.960315959268045E-2</v>
      </c>
      <c r="AH40" s="324">
        <f t="shared" si="24"/>
        <v>-3.3860030954268594E-2</v>
      </c>
      <c r="AI40" s="324">
        <f t="shared" si="24"/>
        <v>-4.157455860875181E-2</v>
      </c>
      <c r="AJ40" s="324">
        <f t="shared" si="24"/>
        <v>-3.9190554828974378E-2</v>
      </c>
      <c r="AK40" s="324">
        <f t="shared" si="24"/>
        <v>-3.779276429842493E-2</v>
      </c>
      <c r="AL40" s="324">
        <f t="shared" si="24"/>
        <v>-4.5167846786215549E-2</v>
      </c>
      <c r="AM40" s="324">
        <f t="shared" si="24"/>
        <v>-4.4078616620328526E-2</v>
      </c>
      <c r="AN40" s="324">
        <f t="shared" si="24"/>
        <v>-4.2388370209338611E-2</v>
      </c>
      <c r="AO40" s="324">
        <f t="shared" si="24"/>
        <v>-4.7478011453257807E-2</v>
      </c>
      <c r="AP40" s="324">
        <f t="shared" si="24"/>
        <v>-4.7928791855898267E-2</v>
      </c>
      <c r="AQ40" s="324">
        <f t="shared" si="24"/>
        <v>-5.620422682407622E-2</v>
      </c>
      <c r="AR40" s="324">
        <f t="shared" si="24"/>
        <v>-5.5412386687034632E-2</v>
      </c>
      <c r="AS40" s="324">
        <f t="shared" si="24"/>
        <v>-5.869249579690472E-2</v>
      </c>
      <c r="AT40" s="324">
        <f t="shared" si="24"/>
        <v>-6.6893994604166895E-2</v>
      </c>
      <c r="AU40" s="324">
        <f t="shared" si="24"/>
        <v>-6.3735541155254483E-2</v>
      </c>
      <c r="AV40" s="324">
        <f t="shared" si="24"/>
        <v>-5.1969387885347995E-2</v>
      </c>
      <c r="AW40" s="324">
        <f t="shared" si="24"/>
        <v>-5.0834330085980484E-2</v>
      </c>
      <c r="AX40" s="324">
        <f t="shared" si="24"/>
        <v>-4.8871612893393368E-2</v>
      </c>
      <c r="AY40" s="324">
        <f t="shared" si="24"/>
        <v>-4.9655190552629014E-2</v>
      </c>
      <c r="AZ40" s="324">
        <f t="shared" si="24"/>
        <v>-4.9960899428747929E-2</v>
      </c>
      <c r="BA40" s="324">
        <f t="shared" si="24"/>
        <v>-5.14650173228548E-2</v>
      </c>
      <c r="BB40" s="324">
        <f t="shared" si="24"/>
        <v>-5.3788118625254122E-2</v>
      </c>
      <c r="BC40" s="324">
        <f t="shared" si="24"/>
        <v>-4.4080266999485751E-2</v>
      </c>
      <c r="BD40" s="324">
        <f t="shared" si="24"/>
        <v>-4.1155325248612318E-2</v>
      </c>
      <c r="BE40" s="324">
        <f t="shared" si="24"/>
        <v>-4.7098882874712977E-2</v>
      </c>
      <c r="BF40" s="324">
        <f t="shared" si="24"/>
        <v>-3.7536879532010348E-2</v>
      </c>
      <c r="BG40" s="324">
        <f>BG$17/BF$17-1</f>
        <v>-4.5847673520865162E-2</v>
      </c>
      <c r="BH40" s="324">
        <f t="shared" si="24"/>
        <v>-3.4864062339257318E-2</v>
      </c>
      <c r="BI40" s="1407"/>
    </row>
    <row r="41" spans="20:79">
      <c r="T41" s="1292"/>
      <c r="V41" s="326" t="s">
        <v>24</v>
      </c>
      <c r="X41" s="326" t="s">
        <v>273</v>
      </c>
      <c r="Y41" s="312"/>
      <c r="Z41" s="1405"/>
      <c r="AA41" s="331"/>
      <c r="AB41" s="332">
        <f>AB$23/AA$23-1</f>
        <v>-1.4594831324007185E-2</v>
      </c>
      <c r="AC41" s="332">
        <f t="shared" ref="AC41:BH41" si="25">AC$23/AB$23-1</f>
        <v>-1.4642521482164383E-3</v>
      </c>
      <c r="AD41" s="332">
        <f t="shared" si="25"/>
        <v>-2.0449750972005964E-2</v>
      </c>
      <c r="AE41" s="332">
        <f t="shared" si="25"/>
        <v>7.7570526769688009E-4</v>
      </c>
      <c r="AF41" s="332">
        <f t="shared" si="25"/>
        <v>-2.7704528142708518E-2</v>
      </c>
      <c r="AG41" s="332">
        <f t="shared" si="25"/>
        <v>-3.0760977469167394E-2</v>
      </c>
      <c r="AH41" s="332">
        <f t="shared" si="25"/>
        <v>-1.2088707928851972E-2</v>
      </c>
      <c r="AI41" s="332">
        <f t="shared" si="25"/>
        <v>-4.2702925397648972E-2</v>
      </c>
      <c r="AJ41" s="332">
        <f t="shared" si="25"/>
        <v>-1.0480863785661376E-2</v>
      </c>
      <c r="AK41" s="332">
        <f t="shared" si="25"/>
        <v>-1.7556830268584234E-2</v>
      </c>
      <c r="AL41" s="332">
        <f t="shared" si="25"/>
        <v>-3.1596045200563916E-2</v>
      </c>
      <c r="AM41" s="332">
        <f t="shared" si="25"/>
        <v>-2.2798268500964558E-2</v>
      </c>
      <c r="AN41" s="332">
        <f t="shared" si="25"/>
        <v>-2.5743774648120721E-2</v>
      </c>
      <c r="AO41" s="332">
        <f t="shared" si="25"/>
        <v>-9.0467145426561535E-3</v>
      </c>
      <c r="AP41" s="332">
        <f t="shared" si="25"/>
        <v>-3.5215753934569882E-4</v>
      </c>
      <c r="AQ41" s="332">
        <f t="shared" si="25"/>
        <v>-1.670661935531581E-2</v>
      </c>
      <c r="AR41" s="332">
        <f t="shared" si="25"/>
        <v>-1.8421588922569065E-2</v>
      </c>
      <c r="AS41" s="332">
        <f t="shared" si="25"/>
        <v>-2.4309666854284151E-2</v>
      </c>
      <c r="AT41" s="332">
        <f t="shared" si="25"/>
        <v>-1.6687290183923453E-2</v>
      </c>
      <c r="AU41" s="332">
        <f t="shared" si="25"/>
        <v>-1.4001888574918908E-2</v>
      </c>
      <c r="AV41" s="332">
        <f t="shared" si="25"/>
        <v>-3.8849282798254392E-2</v>
      </c>
      <c r="AW41" s="332">
        <f t="shared" si="25"/>
        <v>-2.16949767475767E-2</v>
      </c>
      <c r="AX41" s="332">
        <f t="shared" si="25"/>
        <v>-1.8377160547888849E-3</v>
      </c>
      <c r="AY41" s="332">
        <f t="shared" si="25"/>
        <v>-1.6893835131553514E-2</v>
      </c>
      <c r="AZ41" s="332">
        <f t="shared" si="25"/>
        <v>-1.2551761817883089E-2</v>
      </c>
      <c r="BA41" s="332">
        <f t="shared" si="25"/>
        <v>-1.0488999008680944E-3</v>
      </c>
      <c r="BB41" s="332">
        <f t="shared" si="25"/>
        <v>-6.0760330563670584E-3</v>
      </c>
      <c r="BC41" s="332">
        <f t="shared" si="25"/>
        <v>-1.5765020503875071E-2</v>
      </c>
      <c r="BD41" s="332">
        <f t="shared" si="25"/>
        <v>-8.7834330447899012E-3</v>
      </c>
      <c r="BE41" s="332">
        <f t="shared" si="25"/>
        <v>-1.0776247880091683E-2</v>
      </c>
      <c r="BF41" s="332">
        <f t="shared" si="25"/>
        <v>-4.7035201580725161E-4</v>
      </c>
      <c r="BG41" s="332">
        <f>BG$23/BF$23-1</f>
        <v>-1.861033093632547E-2</v>
      </c>
      <c r="BH41" s="332">
        <f t="shared" si="25"/>
        <v>-1.3096611246262602E-2</v>
      </c>
      <c r="BI41" s="1407"/>
      <c r="BJ41" s="1300"/>
      <c r="BK41" s="1300"/>
      <c r="BL41" s="1300"/>
      <c r="BM41" s="1300"/>
      <c r="BN41" s="1300"/>
      <c r="BO41" s="1300"/>
      <c r="BP41" s="1300"/>
      <c r="BQ41" s="1300"/>
      <c r="BR41" s="1300"/>
      <c r="BS41" s="1300"/>
      <c r="BT41" s="1300"/>
      <c r="BU41" s="1300"/>
      <c r="BV41" s="1300"/>
      <c r="BW41" s="1300"/>
      <c r="BX41" s="1300"/>
      <c r="BY41" s="1300"/>
      <c r="BZ41" s="1300"/>
      <c r="CA41" s="1300"/>
    </row>
    <row r="42" spans="20:79">
      <c r="T42" s="1292"/>
      <c r="V42" s="1387"/>
      <c r="X42" s="28"/>
      <c r="Z42" s="1404"/>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BB42" s="382"/>
    </row>
    <row r="43" spans="20:79">
      <c r="T43" s="1292"/>
      <c r="V43" s="186" t="s">
        <v>501</v>
      </c>
      <c r="X43" s="28" t="s">
        <v>922</v>
      </c>
    </row>
    <row r="44" spans="20:79">
      <c r="T44" s="1292"/>
      <c r="V44" s="1400"/>
      <c r="X44" s="2030"/>
      <c r="Y44" s="2031"/>
      <c r="Z44" s="1401"/>
      <c r="AA44" s="108">
        <v>1990</v>
      </c>
      <c r="AB44" s="108">
        <f t="shared" ref="AB44:AZ44" si="26">AA44+1</f>
        <v>1991</v>
      </c>
      <c r="AC44" s="108">
        <f t="shared" si="26"/>
        <v>1992</v>
      </c>
      <c r="AD44" s="108">
        <f t="shared" si="26"/>
        <v>1993</v>
      </c>
      <c r="AE44" s="108">
        <f t="shared" si="26"/>
        <v>1994</v>
      </c>
      <c r="AF44" s="108">
        <f t="shared" si="26"/>
        <v>1995</v>
      </c>
      <c r="AG44" s="108">
        <f t="shared" si="26"/>
        <v>1996</v>
      </c>
      <c r="AH44" s="108">
        <f t="shared" si="26"/>
        <v>1997</v>
      </c>
      <c r="AI44" s="108">
        <f t="shared" si="26"/>
        <v>1998</v>
      </c>
      <c r="AJ44" s="108">
        <f t="shared" si="26"/>
        <v>1999</v>
      </c>
      <c r="AK44" s="108">
        <f t="shared" si="26"/>
        <v>2000</v>
      </c>
      <c r="AL44" s="108">
        <f t="shared" si="26"/>
        <v>2001</v>
      </c>
      <c r="AM44" s="108">
        <f t="shared" si="26"/>
        <v>2002</v>
      </c>
      <c r="AN44" s="108">
        <f t="shared" si="26"/>
        <v>2003</v>
      </c>
      <c r="AO44" s="108">
        <f t="shared" si="26"/>
        <v>2004</v>
      </c>
      <c r="AP44" s="108">
        <f t="shared" si="26"/>
        <v>2005</v>
      </c>
      <c r="AQ44" s="108">
        <f t="shared" si="26"/>
        <v>2006</v>
      </c>
      <c r="AR44" s="108">
        <f t="shared" si="26"/>
        <v>2007</v>
      </c>
      <c r="AS44" s="108">
        <f t="shared" si="26"/>
        <v>2008</v>
      </c>
      <c r="AT44" s="108">
        <f t="shared" si="26"/>
        <v>2009</v>
      </c>
      <c r="AU44" s="108">
        <f t="shared" si="26"/>
        <v>2010</v>
      </c>
      <c r="AV44" s="108">
        <f t="shared" si="26"/>
        <v>2011</v>
      </c>
      <c r="AW44" s="108">
        <f t="shared" si="26"/>
        <v>2012</v>
      </c>
      <c r="AX44" s="108">
        <f t="shared" si="26"/>
        <v>2013</v>
      </c>
      <c r="AY44" s="108">
        <f t="shared" si="26"/>
        <v>2014</v>
      </c>
      <c r="AZ44" s="108">
        <f t="shared" si="26"/>
        <v>2015</v>
      </c>
      <c r="BA44" s="108">
        <f t="shared" ref="BA44:BH44" si="27">AZ44+1</f>
        <v>2016</v>
      </c>
      <c r="BB44" s="108">
        <f t="shared" si="27"/>
        <v>2017</v>
      </c>
      <c r="BC44" s="108">
        <f t="shared" si="27"/>
        <v>2018</v>
      </c>
      <c r="BD44" s="108">
        <f t="shared" si="27"/>
        <v>2019</v>
      </c>
      <c r="BE44" s="108">
        <f t="shared" si="27"/>
        <v>2020</v>
      </c>
      <c r="BF44" s="108">
        <f t="shared" si="27"/>
        <v>2021</v>
      </c>
      <c r="BG44" s="108">
        <f t="shared" si="27"/>
        <v>2022</v>
      </c>
      <c r="BH44" s="108">
        <f t="shared" si="27"/>
        <v>2023</v>
      </c>
      <c r="BI44" s="1293"/>
    </row>
    <row r="45" spans="20:79">
      <c r="T45" s="1292"/>
      <c r="V45" s="301" t="s">
        <v>756</v>
      </c>
      <c r="X45" s="301" t="s">
        <v>199</v>
      </c>
      <c r="Y45" s="299"/>
      <c r="Z45" s="140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324">
        <f>AY$5/$AX$5-1</f>
        <v>-2.6739317576200849E-2</v>
      </c>
      <c r="AZ45" s="324">
        <f>AZ$5/$AX$5-1</f>
        <v>3.0190188595335732E-2</v>
      </c>
      <c r="BA45" s="324">
        <f t="shared" ref="BA45:BH45" si="28">BA$5/$AX$5-1</f>
        <v>0.12338563702490957</v>
      </c>
      <c r="BB45" s="324">
        <f t="shared" si="28"/>
        <v>0.1844256124204573</v>
      </c>
      <c r="BC45" s="324">
        <f t="shared" si="28"/>
        <v>8.6547533671496701E-2</v>
      </c>
      <c r="BD45" s="324">
        <f t="shared" si="28"/>
        <v>-9.413866581466368E-3</v>
      </c>
      <c r="BE45" s="324">
        <f t="shared" si="28"/>
        <v>-0.11684215906938367</v>
      </c>
      <c r="BF45" s="324">
        <f t="shared" si="28"/>
        <v>-0.12293606602400675</v>
      </c>
      <c r="BG45" s="324">
        <f>BG$5/$AX$5-1</f>
        <v>-0.15983255116216089</v>
      </c>
      <c r="BH45" s="324">
        <f t="shared" si="28"/>
        <v>-0.18727869025050059</v>
      </c>
      <c r="BI45" s="1406"/>
    </row>
    <row r="46" spans="20:79">
      <c r="T46" s="1292"/>
      <c r="V46" s="312" t="s">
        <v>757</v>
      </c>
      <c r="X46" s="301" t="s">
        <v>758</v>
      </c>
      <c r="Y46" s="299"/>
      <c r="Z46" s="140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324">
        <f>AY$6/$AX$6-1</f>
        <v>-1.6320746960835741E-2</v>
      </c>
      <c r="AZ46" s="324">
        <f>AZ$6/$AX$6-1</f>
        <v>-4.1364284440931764E-2</v>
      </c>
      <c r="BA46" s="324">
        <f t="shared" ref="BA46:BH46" si="29">BA$6/$AX$6-1</f>
        <v>-2.948215103921803E-2</v>
      </c>
      <c r="BB46" s="324">
        <f t="shared" si="29"/>
        <v>-1.4393614527437926E-2</v>
      </c>
      <c r="BC46" s="324">
        <f t="shared" si="29"/>
        <v>-9.7623180822620448E-2</v>
      </c>
      <c r="BD46" s="324">
        <f t="shared" si="29"/>
        <v>-0.14140242742437892</v>
      </c>
      <c r="BE46" s="324">
        <f t="shared" si="29"/>
        <v>-0.17877296928069086</v>
      </c>
      <c r="BF46" s="324">
        <f t="shared" si="29"/>
        <v>-0.1773364546138767</v>
      </c>
      <c r="BG46" s="324">
        <f>BG$6/$AX$6-1</f>
        <v>-0.21276687747968415</v>
      </c>
      <c r="BH46" s="324">
        <f t="shared" si="29"/>
        <v>-0.22888289715944388</v>
      </c>
      <c r="BI46" s="1406"/>
    </row>
    <row r="47" spans="20:79">
      <c r="T47" s="1292"/>
      <c r="V47" s="301" t="s">
        <v>729</v>
      </c>
      <c r="X47" s="301" t="s">
        <v>749</v>
      </c>
      <c r="Y47" s="299"/>
      <c r="Z47" s="140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324">
        <f>AY$9/$AX$9-1</f>
        <v>-7.4459646442167293E-2</v>
      </c>
      <c r="AZ47" s="324">
        <f>AZ$9/$AX$9-1</f>
        <v>4.5649931259859722E-2</v>
      </c>
      <c r="BA47" s="324">
        <f t="shared" ref="BA47:BH47" si="30">BA$9/$AX$9-1</f>
        <v>-6.6851910977321682E-2</v>
      </c>
      <c r="BB47" s="324">
        <f t="shared" si="30"/>
        <v>-7.9208726386933215E-2</v>
      </c>
      <c r="BC47" s="324">
        <f t="shared" si="30"/>
        <v>-0.12637138377022217</v>
      </c>
      <c r="BD47" s="324">
        <f t="shared" si="30"/>
        <v>-0.11287496450464485</v>
      </c>
      <c r="BE47" s="324">
        <f t="shared" si="30"/>
        <v>-0.17811162748337006</v>
      </c>
      <c r="BF47" s="324">
        <f t="shared" si="30"/>
        <v>-5.9204772066911548E-2</v>
      </c>
      <c r="BG47" s="324">
        <f>BG$9/$AX$9-1</f>
        <v>-0.16258775068435094</v>
      </c>
      <c r="BH47" s="324">
        <f t="shared" si="30"/>
        <v>-0.31800588476682279</v>
      </c>
      <c r="BI47" s="1406"/>
    </row>
    <row r="48" spans="20:79">
      <c r="T48" s="1292"/>
      <c r="V48" s="326" t="s">
        <v>734</v>
      </c>
      <c r="X48" s="326" t="s">
        <v>735</v>
      </c>
      <c r="Y48" s="312"/>
      <c r="Z48" s="1409"/>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2">
        <f>AY$12/$AX$12-1</f>
        <v>-9.1458732192862824E-3</v>
      </c>
      <c r="AZ48" s="332">
        <f>AZ$12/$AX$12-1</f>
        <v>-1.6469823399439809E-2</v>
      </c>
      <c r="BA48" s="332">
        <f t="shared" ref="BA48:BH48" si="31">BA$12/$AX$12-1</f>
        <v>-1.1834346080424996E-2</v>
      </c>
      <c r="BB48" s="332">
        <f t="shared" si="31"/>
        <v>-1.2614159751859311E-2</v>
      </c>
      <c r="BC48" s="332">
        <f t="shared" si="31"/>
        <v>-1.6812420029004738E-2</v>
      </c>
      <c r="BD48" s="332">
        <f t="shared" si="31"/>
        <v>-1.4737021613541179E-2</v>
      </c>
      <c r="BE48" s="332">
        <f t="shared" si="31"/>
        <v>-1.3939889224254376E-2</v>
      </c>
      <c r="BF48" s="332">
        <f t="shared" si="31"/>
        <v>-8.6954231299849472E-3</v>
      </c>
      <c r="BG48" s="332">
        <f>BG$12/$AX$12-1</f>
        <v>-2.1146246344979525E-2</v>
      </c>
      <c r="BH48" s="332">
        <f t="shared" si="31"/>
        <v>-2.9592894533906788E-2</v>
      </c>
      <c r="BI48" s="1406"/>
    </row>
    <row r="49" spans="20:79">
      <c r="T49" s="1292"/>
      <c r="V49" s="301" t="s">
        <v>742</v>
      </c>
      <c r="X49" s="301" t="s">
        <v>743</v>
      </c>
      <c r="Y49" s="299"/>
      <c r="Z49" s="140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324">
        <f>AY$17/$AX$17-1</f>
        <v>-4.9655190552629014E-2</v>
      </c>
      <c r="AZ49" s="324">
        <f>AZ$17/$AX$17-1</f>
        <v>-9.7135272000061668E-2</v>
      </c>
      <c r="BA49" s="324">
        <f t="shared" ref="BA49:BH49" si="32">BA$17/$AX$17-1</f>
        <v>-0.14360122086677307</v>
      </c>
      <c r="BB49" s="324">
        <f t="shared" si="32"/>
        <v>-0.18966529998931392</v>
      </c>
      <c r="BC49" s="324">
        <f t="shared" si="32"/>
        <v>-0.22538506992473306</v>
      </c>
      <c r="BD49" s="324">
        <f t="shared" si="32"/>
        <v>-0.25726459931441181</v>
      </c>
      <c r="BE49" s="324">
        <f t="shared" si="32"/>
        <v>-0.29224660695820537</v>
      </c>
      <c r="BF49" s="324">
        <f t="shared" si="32"/>
        <v>-0.31881346081118678</v>
      </c>
      <c r="BG49" s="324">
        <f>BG$17/$AX$17-1</f>
        <v>-0.35004427886672351</v>
      </c>
      <c r="BH49" s="324">
        <f t="shared" si="32"/>
        <v>-0.37270437564607106</v>
      </c>
      <c r="BI49" s="1406"/>
    </row>
    <row r="50" spans="20:79">
      <c r="T50" s="1292"/>
      <c r="V50" s="326" t="s">
        <v>24</v>
      </c>
      <c r="X50" s="326" t="s">
        <v>273</v>
      </c>
      <c r="Y50" s="299"/>
      <c r="Z50" s="1409"/>
      <c r="AA50" s="331"/>
      <c r="AB50" s="331"/>
      <c r="AC50" s="331"/>
      <c r="AD50" s="331"/>
      <c r="AE50" s="331"/>
      <c r="AF50" s="331"/>
      <c r="AG50" s="331"/>
      <c r="AH50" s="331"/>
      <c r="AI50" s="331"/>
      <c r="AJ50" s="331"/>
      <c r="AK50" s="331"/>
      <c r="AL50" s="331"/>
      <c r="AM50" s="331"/>
      <c r="AN50" s="331"/>
      <c r="AO50" s="331"/>
      <c r="AP50" s="331"/>
      <c r="AQ50" s="331"/>
      <c r="AR50" s="331"/>
      <c r="AS50" s="331"/>
      <c r="AT50" s="331"/>
      <c r="AU50" s="331"/>
      <c r="AV50" s="331"/>
      <c r="AW50" s="331"/>
      <c r="AX50" s="331"/>
      <c r="AY50" s="332">
        <f>AY$23/$AX$23-1</f>
        <v>-1.6893835131553514E-2</v>
      </c>
      <c r="AZ50" s="332">
        <f>AZ$23/$AX$23-1</f>
        <v>-2.923354955467472E-2</v>
      </c>
      <c r="BA50" s="332">
        <f t="shared" ref="BA50:BH50" si="33">BA$23/$AX$23-1</f>
        <v>-3.0251786388312829E-2</v>
      </c>
      <c r="BB50" s="332">
        <f t="shared" si="33"/>
        <v>-3.6144008590570431E-2</v>
      </c>
      <c r="BC50" s="332">
        <f t="shared" si="33"/>
        <v>-5.1339218057922853E-2</v>
      </c>
      <c r="BD50" s="332">
        <f t="shared" si="33"/>
        <v>-5.9671716518329032E-2</v>
      </c>
      <c r="BE50" s="332">
        <f t="shared" si="33"/>
        <v>-6.9804927189788701E-2</v>
      </c>
      <c r="BF50" s="332">
        <f t="shared" si="33"/>
        <v>-7.024244631737897E-2</v>
      </c>
      <c r="BG50" s="332">
        <f>BG$23/$AX$23-1</f>
        <v>-8.754554208196097E-2</v>
      </c>
      <c r="BH50" s="332">
        <f t="shared" si="33"/>
        <v>-9.9495603397232735E-2</v>
      </c>
      <c r="BI50" s="1406"/>
    </row>
    <row r="51" spans="20:79">
      <c r="T51" s="1292"/>
      <c r="Z51" s="1404"/>
      <c r="AA51" s="382"/>
      <c r="AB51" s="382"/>
      <c r="AC51" s="382"/>
      <c r="AD51" s="382"/>
      <c r="AE51" s="382"/>
      <c r="AF51" s="382"/>
      <c r="AG51" s="382"/>
      <c r="AH51" s="382"/>
      <c r="AI51" s="382"/>
      <c r="AJ51" s="382"/>
      <c r="AK51" s="382"/>
      <c r="AL51" s="382"/>
      <c r="AM51" s="382"/>
      <c r="AN51" s="382"/>
      <c r="AO51" s="382"/>
      <c r="AP51" s="382"/>
    </row>
    <row r="52" spans="20:79">
      <c r="T52" s="1292"/>
      <c r="BJ52" s="1300"/>
      <c r="BK52" s="1300"/>
      <c r="BL52" s="1300"/>
      <c r="BM52" s="1300"/>
      <c r="BN52" s="1300"/>
      <c r="BO52" s="1300"/>
      <c r="BP52" s="1300"/>
      <c r="BQ52" s="1300"/>
      <c r="BR52" s="1300"/>
      <c r="BS52" s="1300"/>
      <c r="BT52" s="1300"/>
      <c r="BU52" s="1300"/>
      <c r="BV52" s="1300"/>
      <c r="BW52" s="1300"/>
      <c r="BX52" s="1300"/>
      <c r="BY52" s="1300"/>
      <c r="BZ52" s="1300"/>
      <c r="CA52" s="1300"/>
    </row>
    <row r="53" spans="20:79">
      <c r="T53" s="1292"/>
      <c r="BJ53" s="1300"/>
      <c r="BK53" s="1300"/>
      <c r="BL53" s="1300"/>
      <c r="BM53" s="1300"/>
      <c r="BN53" s="1300"/>
      <c r="BO53" s="1300"/>
      <c r="BP53" s="1300"/>
      <c r="BQ53" s="1300"/>
      <c r="BR53" s="1300"/>
      <c r="BS53" s="1300"/>
      <c r="BT53" s="1300"/>
      <c r="BU53" s="1300"/>
      <c r="BV53" s="1300"/>
      <c r="BW53" s="1300"/>
      <c r="BX53" s="1300"/>
      <c r="BY53" s="1300"/>
      <c r="BZ53" s="1300"/>
      <c r="CA53" s="1300"/>
    </row>
    <row r="54" spans="20:79">
      <c r="BJ54" s="1300"/>
      <c r="BK54" s="1300"/>
      <c r="BL54" s="1300"/>
      <c r="BM54" s="1300"/>
      <c r="BN54" s="1300"/>
      <c r="BO54" s="1300"/>
      <c r="BP54" s="1300"/>
      <c r="BQ54" s="1300"/>
      <c r="BR54" s="1300"/>
      <c r="BS54" s="1300"/>
      <c r="BT54" s="1300"/>
      <c r="BU54" s="1300"/>
      <c r="BV54" s="1300"/>
      <c r="BW54" s="1300"/>
      <c r="BX54" s="1300"/>
      <c r="BY54" s="1300"/>
      <c r="BZ54" s="1300"/>
      <c r="CA54" s="1300"/>
    </row>
    <row r="55" spans="20:79">
      <c r="BJ55" s="1300"/>
      <c r="BK55" s="1300"/>
      <c r="BL55" s="1300"/>
      <c r="BM55" s="1300"/>
      <c r="BN55" s="1300"/>
      <c r="BO55" s="1300"/>
      <c r="BP55" s="1300"/>
      <c r="BQ55" s="1300"/>
      <c r="BR55" s="1300"/>
      <c r="BS55" s="1300"/>
      <c r="BT55" s="1300"/>
      <c r="BU55" s="1300"/>
      <c r="BV55" s="1300"/>
      <c r="BW55" s="1300"/>
      <c r="BX55" s="1300"/>
      <c r="BY55" s="1300"/>
      <c r="BZ55" s="1300"/>
      <c r="CA55" s="1300"/>
    </row>
    <row r="56" spans="20:79">
      <c r="BJ56" s="1300"/>
      <c r="BK56" s="1300"/>
      <c r="BL56" s="1300"/>
      <c r="BM56" s="1300"/>
      <c r="BN56" s="1300"/>
      <c r="BO56" s="1300"/>
      <c r="BP56" s="1300"/>
      <c r="BQ56" s="1300"/>
      <c r="BR56" s="1300"/>
      <c r="BS56" s="1300"/>
      <c r="BT56" s="1300"/>
      <c r="BU56" s="1300"/>
      <c r="BV56" s="1300"/>
      <c r="BW56" s="1300"/>
      <c r="BX56" s="1300"/>
      <c r="BY56" s="1300"/>
      <c r="BZ56" s="1300"/>
      <c r="CA56" s="1300"/>
    </row>
    <row r="57" spans="20:79">
      <c r="BJ57" s="1300"/>
      <c r="BK57" s="1300"/>
      <c r="BL57" s="1300"/>
      <c r="BM57" s="1300"/>
      <c r="BN57" s="1300"/>
      <c r="BO57" s="1300"/>
      <c r="BP57" s="1300"/>
      <c r="BQ57" s="1300"/>
      <c r="BR57" s="1300"/>
      <c r="BS57" s="1300"/>
      <c r="BT57" s="1300"/>
      <c r="BU57" s="1300"/>
      <c r="BV57" s="1300"/>
      <c r="BW57" s="1300"/>
      <c r="BX57" s="1300"/>
      <c r="BY57" s="1300"/>
      <c r="BZ57" s="1300"/>
      <c r="CA57" s="1300"/>
    </row>
    <row r="58" spans="20:79">
      <c r="BJ58" s="1300"/>
      <c r="BK58" s="1300"/>
      <c r="BL58" s="1300"/>
      <c r="BM58" s="1300"/>
      <c r="BN58" s="1300"/>
      <c r="BO58" s="1300"/>
      <c r="BP58" s="1300"/>
      <c r="BQ58" s="1300"/>
      <c r="BR58" s="1300"/>
      <c r="BS58" s="1300"/>
      <c r="BT58" s="1300"/>
      <c r="BU58" s="1300"/>
      <c r="BV58" s="1300"/>
      <c r="BW58" s="1300"/>
      <c r="BX58" s="1300"/>
      <c r="BY58" s="1300"/>
      <c r="BZ58" s="1300"/>
      <c r="CA58" s="1300"/>
    </row>
    <row r="59" spans="20:79">
      <c r="BJ59" s="1300"/>
      <c r="BK59" s="1300"/>
      <c r="BL59" s="1300"/>
      <c r="BM59" s="1300"/>
      <c r="BN59" s="1300"/>
      <c r="BO59" s="1300"/>
      <c r="BP59" s="1300"/>
      <c r="BQ59" s="1300"/>
      <c r="BR59" s="1300"/>
      <c r="BS59" s="1300"/>
      <c r="BT59" s="1300"/>
      <c r="BU59" s="1300"/>
      <c r="BV59" s="1300"/>
      <c r="BW59" s="1300"/>
      <c r="BX59" s="1300"/>
      <c r="BY59" s="1300"/>
      <c r="BZ59" s="1300"/>
      <c r="CA59" s="1300"/>
    </row>
    <row r="60" spans="20:79">
      <c r="BJ60" s="1300"/>
      <c r="BK60" s="1300"/>
      <c r="BL60" s="1300"/>
      <c r="BM60" s="1300"/>
      <c r="BN60" s="1300"/>
      <c r="BO60" s="1300"/>
      <c r="BP60" s="1300"/>
      <c r="BQ60" s="1300"/>
      <c r="BR60" s="1300"/>
      <c r="BS60" s="1300"/>
      <c r="BT60" s="1300"/>
      <c r="BU60" s="1300"/>
      <c r="BV60" s="1300"/>
      <c r="BW60" s="1300"/>
      <c r="BX60" s="1300"/>
      <c r="BY60" s="1300"/>
      <c r="BZ60" s="1300"/>
      <c r="CA60" s="1300"/>
    </row>
    <row r="61" spans="20:79">
      <c r="BJ61" s="1300"/>
      <c r="BK61" s="1300"/>
      <c r="BL61" s="1300"/>
      <c r="BM61" s="1300"/>
      <c r="BN61" s="1300"/>
      <c r="BO61" s="1300"/>
      <c r="BP61" s="1300"/>
      <c r="BQ61" s="1300"/>
      <c r="BR61" s="1300"/>
      <c r="BS61" s="1300"/>
      <c r="BT61" s="1300"/>
      <c r="BU61" s="1300"/>
      <c r="BV61" s="1300"/>
      <c r="BW61" s="1300"/>
      <c r="BX61" s="1300"/>
      <c r="BY61" s="1300"/>
      <c r="BZ61" s="1300"/>
      <c r="CA61" s="1300"/>
    </row>
    <row r="62" spans="20:79">
      <c r="BJ62" s="1300"/>
      <c r="BK62" s="1300"/>
      <c r="BL62" s="1300"/>
      <c r="BM62" s="1300"/>
      <c r="BN62" s="1300"/>
      <c r="BO62" s="1300"/>
      <c r="BP62" s="1300"/>
      <c r="BQ62" s="1300"/>
      <c r="BR62" s="1300"/>
      <c r="BS62" s="1300"/>
      <c r="BT62" s="1300"/>
      <c r="BU62" s="1300"/>
      <c r="BV62" s="1300"/>
      <c r="BW62" s="1300"/>
      <c r="BX62" s="1300"/>
      <c r="BY62" s="1300"/>
      <c r="BZ62" s="1300"/>
      <c r="CA62" s="1300"/>
    </row>
    <row r="63" spans="20:79">
      <c r="BJ63" s="1300"/>
      <c r="BK63" s="1300"/>
      <c r="BL63" s="1300"/>
      <c r="BM63" s="1300"/>
      <c r="BN63" s="1300"/>
      <c r="BO63" s="1300"/>
      <c r="BP63" s="1300"/>
      <c r="BQ63" s="1300"/>
      <c r="BR63" s="1300"/>
      <c r="BS63" s="1300"/>
      <c r="BT63" s="1300"/>
      <c r="BU63" s="1300"/>
      <c r="BV63" s="1300"/>
      <c r="BW63" s="1300"/>
      <c r="BX63" s="1300"/>
      <c r="BY63" s="1300"/>
      <c r="BZ63" s="1300"/>
      <c r="CA63" s="1300"/>
    </row>
    <row r="64" spans="20:79">
      <c r="BJ64" s="1300"/>
      <c r="BK64" s="1300"/>
      <c r="BL64" s="1300"/>
      <c r="BM64" s="1300"/>
      <c r="BN64" s="1300"/>
      <c r="BO64" s="1300"/>
      <c r="BP64" s="1300"/>
      <c r="BQ64" s="1300"/>
      <c r="BR64" s="1300"/>
      <c r="BS64" s="1300"/>
      <c r="BT64" s="1300"/>
      <c r="BU64" s="1300"/>
      <c r="BV64" s="1300"/>
      <c r="BW64" s="1300"/>
      <c r="BX64" s="1300"/>
      <c r="BY64" s="1300"/>
      <c r="BZ64" s="1300"/>
      <c r="CA64" s="1300"/>
    </row>
    <row r="65" spans="62:79">
      <c r="BJ65" s="1300"/>
      <c r="BK65" s="1300"/>
      <c r="BL65" s="1300"/>
      <c r="BM65" s="1300"/>
      <c r="BN65" s="1300"/>
      <c r="BO65" s="1300"/>
      <c r="BP65" s="1300"/>
      <c r="BQ65" s="1300"/>
      <c r="BR65" s="1300"/>
      <c r="BS65" s="1300"/>
      <c r="BT65" s="1300"/>
      <c r="BU65" s="1300"/>
      <c r="BV65" s="1300"/>
      <c r="BW65" s="1300"/>
      <c r="BX65" s="1300"/>
      <c r="BY65" s="1300"/>
      <c r="BZ65" s="1300"/>
      <c r="CA65" s="1300"/>
    </row>
    <row r="66" spans="62:79">
      <c r="BJ66" s="1300"/>
      <c r="BK66" s="1300"/>
      <c r="BL66" s="1300"/>
      <c r="BM66" s="1300"/>
      <c r="BN66" s="1300"/>
      <c r="BO66" s="1300"/>
      <c r="BP66" s="1300"/>
      <c r="BQ66" s="1300"/>
      <c r="BR66" s="1300"/>
      <c r="BS66" s="1300"/>
      <c r="BT66" s="1300"/>
      <c r="BU66" s="1300"/>
      <c r="BV66" s="1300"/>
      <c r="BW66" s="1300"/>
      <c r="BX66" s="1300"/>
      <c r="BY66" s="1300"/>
      <c r="BZ66" s="1300"/>
      <c r="CA66" s="1300"/>
    </row>
    <row r="67" spans="62:79">
      <c r="BJ67" s="1300"/>
      <c r="BK67" s="1300"/>
      <c r="BL67" s="1300"/>
      <c r="BM67" s="1300"/>
      <c r="BN67" s="1300"/>
      <c r="BO67" s="1300"/>
      <c r="BP67" s="1300"/>
      <c r="BQ67" s="1300"/>
      <c r="BR67" s="1300"/>
      <c r="BS67" s="1300"/>
      <c r="BT67" s="1300"/>
      <c r="BU67" s="1300"/>
      <c r="BV67" s="1300"/>
      <c r="BW67" s="1300"/>
      <c r="BX67" s="1300"/>
      <c r="BY67" s="1300"/>
      <c r="BZ67" s="1300"/>
      <c r="CA67" s="1300"/>
    </row>
    <row r="68" spans="62:79">
      <c r="BJ68" s="1300"/>
      <c r="BK68" s="1300"/>
      <c r="BL68" s="1300"/>
      <c r="BM68" s="1300"/>
      <c r="BN68" s="1300"/>
      <c r="BO68" s="1300"/>
      <c r="BP68" s="1300"/>
      <c r="BQ68" s="1300"/>
      <c r="BR68" s="1300"/>
      <c r="BS68" s="1300"/>
      <c r="BT68" s="1300"/>
      <c r="BU68" s="1300"/>
      <c r="BV68" s="1300"/>
      <c r="BW68" s="1300"/>
      <c r="BX68" s="1300"/>
      <c r="BY68" s="1300"/>
      <c r="BZ68" s="1300"/>
      <c r="CA68" s="1300"/>
    </row>
    <row r="69" spans="62:79">
      <c r="BJ69" s="1300"/>
      <c r="BK69" s="1300"/>
      <c r="BL69" s="1300"/>
      <c r="BM69" s="1300"/>
      <c r="BN69" s="1300"/>
      <c r="BO69" s="1300"/>
      <c r="BP69" s="1300"/>
      <c r="BQ69" s="1300"/>
      <c r="BR69" s="1300"/>
      <c r="BS69" s="1300"/>
      <c r="BT69" s="1300"/>
      <c r="BU69" s="1300"/>
      <c r="BV69" s="1300"/>
      <c r="BW69" s="1300"/>
      <c r="BX69" s="1300"/>
      <c r="BY69" s="1300"/>
      <c r="BZ69" s="1300"/>
      <c r="CA69" s="1300"/>
    </row>
    <row r="70" spans="62:79">
      <c r="BJ70" s="1300"/>
      <c r="BK70" s="1300"/>
      <c r="BL70" s="1300"/>
      <c r="BM70" s="1300"/>
      <c r="BN70" s="1300"/>
      <c r="BO70" s="1300"/>
      <c r="BP70" s="1300"/>
      <c r="BQ70" s="1300"/>
      <c r="BR70" s="1300"/>
      <c r="BS70" s="1300"/>
      <c r="BT70" s="1300"/>
      <c r="BU70" s="1300"/>
      <c r="BV70" s="1300"/>
      <c r="BW70" s="1300"/>
      <c r="BX70" s="1300"/>
      <c r="BY70" s="1300"/>
      <c r="BZ70" s="1300"/>
      <c r="CA70" s="1300"/>
    </row>
    <row r="71" spans="62:79">
      <c r="BJ71" s="1300"/>
      <c r="BK71" s="1300"/>
      <c r="BL71" s="1300"/>
      <c r="BM71" s="1300"/>
      <c r="BN71" s="1300"/>
      <c r="BO71" s="1300"/>
      <c r="BP71" s="1300"/>
      <c r="BQ71" s="1300"/>
      <c r="BR71" s="1300"/>
      <c r="BS71" s="1300"/>
      <c r="BT71" s="1300"/>
      <c r="BU71" s="1300"/>
      <c r="BV71" s="1300"/>
      <c r="BW71" s="1300"/>
      <c r="BX71" s="1300"/>
      <c r="BY71" s="1300"/>
      <c r="BZ71" s="1300"/>
      <c r="CA71" s="1300"/>
    </row>
    <row r="72" spans="62:79">
      <c r="BJ72" s="1300"/>
      <c r="BK72" s="1300"/>
      <c r="BL72" s="1300"/>
      <c r="BM72" s="1300"/>
      <c r="BN72" s="1300"/>
      <c r="BO72" s="1300"/>
      <c r="BP72" s="1300"/>
      <c r="BQ72" s="1300"/>
      <c r="BR72" s="1300"/>
      <c r="BS72" s="1300"/>
      <c r="BT72" s="1300"/>
      <c r="BU72" s="1300"/>
      <c r="BV72" s="1300"/>
      <c r="BW72" s="1300"/>
      <c r="BX72" s="1300"/>
      <c r="BY72" s="1300"/>
      <c r="BZ72" s="1300"/>
      <c r="CA72" s="1300"/>
    </row>
  </sheetData>
  <mergeCells count="2">
    <mergeCell ref="U1:W1"/>
    <mergeCell ref="X1:Y1"/>
  </mergeCells>
  <phoneticPr fontId="10"/>
  <pageMargins left="0.43307086614173229" right="0.51181102362204722" top="0.55118110236220474" bottom="0.59055118110236227" header="0.51181102362204722" footer="0.51181102362204722"/>
  <pageSetup paperSize="9" scale="34" orientation="landscape" r:id="rId1"/>
  <headerFooter alignWithMargins="0"/>
  <colBreaks count="2" manualBreakCount="2">
    <brk id="44" max="72" man="1"/>
    <brk id="80"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J72"/>
  <sheetViews>
    <sheetView zoomScaleNormal="100" workbookViewId="0">
      <pane xSplit="22" ySplit="4" topLeftCell="W5" activePane="bottomRight" state="frozen"/>
      <selection pane="topRight" activeCell="W1" sqref="W1"/>
      <selection pane="bottomLeft" activeCell="A5" sqref="A5"/>
      <selection pane="bottomRight"/>
    </sheetView>
  </sheetViews>
  <sheetFormatPr defaultColWidth="9.625" defaultRowHeight="15"/>
  <cols>
    <col min="1" max="1" width="2" style="1300" customWidth="1"/>
    <col min="2" max="19" width="1.625" style="1387" hidden="1" customWidth="1"/>
    <col min="20" max="20" width="0.75" style="1387" hidden="1" customWidth="1"/>
    <col min="21" max="21" width="1.625" style="1387" customWidth="1"/>
    <col min="22" max="22" width="31.125" style="1387" customWidth="1"/>
    <col min="23" max="23" width="1.625" style="1387" customWidth="1"/>
    <col min="24" max="24" width="1.75" style="186" customWidth="1"/>
    <col min="25" max="25" width="40" style="21" customWidth="1"/>
    <col min="26" max="26" width="10.625" style="1300" hidden="1" customWidth="1"/>
    <col min="27" max="60" width="7.25" style="21" customWidth="1"/>
    <col min="61" max="61" width="8.625" style="1300" customWidth="1"/>
    <col min="62" max="62" width="4.375" style="1387" customWidth="1"/>
    <col min="63" max="64" width="9" style="1387" customWidth="1"/>
    <col min="65" max="16384" width="9.625" style="1387"/>
  </cols>
  <sheetData>
    <row r="1" spans="1:62" ht="40.5" customHeight="1">
      <c r="A1" s="186"/>
      <c r="B1" s="21"/>
      <c r="C1" s="21"/>
      <c r="D1" s="21"/>
      <c r="E1" s="21"/>
      <c r="F1" s="21"/>
      <c r="G1" s="21"/>
      <c r="H1" s="21"/>
      <c r="I1" s="21"/>
      <c r="J1" s="21"/>
      <c r="K1" s="21"/>
      <c r="L1" s="21"/>
      <c r="M1" s="21"/>
      <c r="N1" s="21"/>
      <c r="O1" s="21"/>
      <c r="P1" s="21"/>
      <c r="Q1" s="21"/>
      <c r="R1" s="21"/>
      <c r="S1" s="21"/>
      <c r="T1" s="21"/>
      <c r="U1" s="2314" t="s">
        <v>500</v>
      </c>
      <c r="V1" s="2314"/>
      <c r="X1" s="2267" t="s">
        <v>987</v>
      </c>
      <c r="Y1" s="2267"/>
      <c r="AC1" s="20"/>
      <c r="AD1" s="20"/>
      <c r="AE1" s="20"/>
      <c r="AF1" s="20"/>
      <c r="AG1" s="20"/>
    </row>
    <row r="2" spans="1:62" ht="14.25" customHeight="1">
      <c r="A2" s="186"/>
      <c r="B2" s="21"/>
      <c r="C2" s="21"/>
      <c r="D2" s="21"/>
      <c r="E2" s="21"/>
      <c r="F2" s="21"/>
      <c r="G2" s="21"/>
      <c r="H2" s="21"/>
      <c r="I2" s="21"/>
      <c r="J2" s="21"/>
      <c r="K2" s="21"/>
      <c r="L2" s="21"/>
      <c r="M2" s="21"/>
      <c r="N2" s="21"/>
      <c r="O2" s="21"/>
      <c r="P2" s="21"/>
      <c r="Q2" s="21"/>
      <c r="R2" s="21"/>
      <c r="S2" s="21"/>
      <c r="T2" s="21"/>
      <c r="U2" s="2313" t="str">
        <f>'0.Contents'!$B2</f>
        <v>＜報告値＞</v>
      </c>
      <c r="V2" s="2313"/>
      <c r="X2" s="32" t="str">
        <f>'0.Contents'!$D$2</f>
        <v>&lt;Reported Value&gt;</v>
      </c>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row>
    <row r="3" spans="1:62" ht="17.25" thickBot="1">
      <c r="A3" s="186"/>
      <c r="B3" s="21"/>
      <c r="C3" s="21"/>
      <c r="D3" s="21"/>
      <c r="E3" s="21"/>
      <c r="F3" s="21"/>
      <c r="G3" s="21"/>
      <c r="H3" s="21"/>
      <c r="I3" s="21"/>
      <c r="J3" s="21"/>
      <c r="K3" s="21"/>
      <c r="L3" s="21"/>
      <c r="M3" s="21"/>
      <c r="N3" s="21"/>
      <c r="O3" s="21"/>
      <c r="P3" s="21"/>
      <c r="Q3" s="21"/>
      <c r="R3" s="21"/>
      <c r="S3" s="21"/>
      <c r="T3" s="21"/>
      <c r="U3" s="186" t="s">
        <v>498</v>
      </c>
      <c r="V3" s="186"/>
      <c r="X3" s="21" t="s">
        <v>896</v>
      </c>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row>
    <row r="4" spans="1:62" ht="15.75" thickBot="1">
      <c r="A4" s="186"/>
      <c r="B4" s="21"/>
      <c r="C4" s="21"/>
      <c r="D4" s="21"/>
      <c r="E4" s="21"/>
      <c r="F4" s="21"/>
      <c r="G4" s="21"/>
      <c r="H4" s="21"/>
      <c r="I4" s="21"/>
      <c r="J4" s="21"/>
      <c r="K4" s="21"/>
      <c r="L4" s="21"/>
      <c r="M4" s="21"/>
      <c r="N4" s="21"/>
      <c r="O4" s="21"/>
      <c r="P4" s="21"/>
      <c r="Q4" s="21"/>
      <c r="R4" s="21"/>
      <c r="S4" s="21"/>
      <c r="T4" s="21"/>
      <c r="U4" s="1072"/>
      <c r="V4" s="960"/>
      <c r="W4" s="1293"/>
      <c r="X4" s="1072"/>
      <c r="Y4" s="960"/>
      <c r="Z4" s="2408"/>
      <c r="AA4" s="337">
        <v>1990</v>
      </c>
      <c r="AB4" s="337">
        <f>AA4+1</f>
        <v>1991</v>
      </c>
      <c r="AC4" s="337">
        <f t="shared" ref="AC4:BH4" si="0">AB4+1</f>
        <v>1992</v>
      </c>
      <c r="AD4" s="337">
        <f t="shared" si="0"/>
        <v>1993</v>
      </c>
      <c r="AE4" s="337">
        <f t="shared" si="0"/>
        <v>1994</v>
      </c>
      <c r="AF4" s="337">
        <f t="shared" si="0"/>
        <v>1995</v>
      </c>
      <c r="AG4" s="337">
        <f t="shared" si="0"/>
        <v>1996</v>
      </c>
      <c r="AH4" s="337">
        <f t="shared" si="0"/>
        <v>1997</v>
      </c>
      <c r="AI4" s="337">
        <f t="shared" si="0"/>
        <v>1998</v>
      </c>
      <c r="AJ4" s="337">
        <f t="shared" si="0"/>
        <v>1999</v>
      </c>
      <c r="AK4" s="337">
        <f t="shared" si="0"/>
        <v>2000</v>
      </c>
      <c r="AL4" s="337">
        <f t="shared" si="0"/>
        <v>2001</v>
      </c>
      <c r="AM4" s="337">
        <f t="shared" si="0"/>
        <v>2002</v>
      </c>
      <c r="AN4" s="337">
        <f t="shared" si="0"/>
        <v>2003</v>
      </c>
      <c r="AO4" s="337">
        <f t="shared" si="0"/>
        <v>2004</v>
      </c>
      <c r="AP4" s="337">
        <f t="shared" si="0"/>
        <v>2005</v>
      </c>
      <c r="AQ4" s="337">
        <f t="shared" si="0"/>
        <v>2006</v>
      </c>
      <c r="AR4" s="337">
        <f t="shared" si="0"/>
        <v>2007</v>
      </c>
      <c r="AS4" s="337">
        <f t="shared" si="0"/>
        <v>2008</v>
      </c>
      <c r="AT4" s="337">
        <f t="shared" si="0"/>
        <v>2009</v>
      </c>
      <c r="AU4" s="337">
        <f t="shared" si="0"/>
        <v>2010</v>
      </c>
      <c r="AV4" s="337">
        <f t="shared" si="0"/>
        <v>2011</v>
      </c>
      <c r="AW4" s="337">
        <f t="shared" si="0"/>
        <v>2012</v>
      </c>
      <c r="AX4" s="337">
        <f t="shared" si="0"/>
        <v>2013</v>
      </c>
      <c r="AY4" s="337">
        <f t="shared" si="0"/>
        <v>2014</v>
      </c>
      <c r="AZ4" s="337">
        <f t="shared" si="0"/>
        <v>2015</v>
      </c>
      <c r="BA4" s="337">
        <f t="shared" si="0"/>
        <v>2016</v>
      </c>
      <c r="BB4" s="337">
        <f t="shared" si="0"/>
        <v>2017</v>
      </c>
      <c r="BC4" s="337">
        <f t="shared" si="0"/>
        <v>2018</v>
      </c>
      <c r="BD4" s="337">
        <f t="shared" si="0"/>
        <v>2019</v>
      </c>
      <c r="BE4" s="337">
        <f t="shared" si="0"/>
        <v>2020</v>
      </c>
      <c r="BF4" s="337">
        <f t="shared" si="0"/>
        <v>2021</v>
      </c>
      <c r="BG4" s="338">
        <f t="shared" si="0"/>
        <v>2022</v>
      </c>
      <c r="BH4" s="339">
        <f t="shared" si="0"/>
        <v>2023</v>
      </c>
      <c r="BI4" s="1410"/>
    </row>
    <row r="5" spans="1:62">
      <c r="U5" s="1482" t="s">
        <v>770</v>
      </c>
      <c r="V5" s="1041"/>
      <c r="X5" s="302" t="s">
        <v>726</v>
      </c>
      <c r="Y5" s="1032"/>
      <c r="Z5" s="1389"/>
      <c r="AA5" s="303">
        <v>5610.5937256274892</v>
      </c>
      <c r="AB5" s="303">
        <v>5834.5228848280913</v>
      </c>
      <c r="AC5" s="303">
        <v>5939.7509296942671</v>
      </c>
      <c r="AD5" s="303">
        <v>6047.3976813140944</v>
      </c>
      <c r="AE5" s="303">
        <v>6269.2696635530483</v>
      </c>
      <c r="AF5" s="303">
        <v>6783.2605126379358</v>
      </c>
      <c r="AG5" s="303">
        <v>6949.7037956543254</v>
      </c>
      <c r="AH5" s="303">
        <v>7126.1737695153943</v>
      </c>
      <c r="AI5" s="303">
        <v>6965.3833831522215</v>
      </c>
      <c r="AJ5" s="303">
        <v>7073.7052282352433</v>
      </c>
      <c r="AK5" s="303">
        <v>7078.6976731297373</v>
      </c>
      <c r="AL5" s="303">
        <v>7076.2726829460516</v>
      </c>
      <c r="AM5" s="303">
        <v>6913.2194358483866</v>
      </c>
      <c r="AN5" s="303">
        <v>6687.0916194745978</v>
      </c>
      <c r="AO5" s="303">
        <v>6478.0457874114845</v>
      </c>
      <c r="AP5" s="303">
        <v>6470.4815171555219</v>
      </c>
      <c r="AQ5" s="303">
        <v>6266.0597961131443</v>
      </c>
      <c r="AR5" s="303">
        <v>6245.0977760236556</v>
      </c>
      <c r="AS5" s="303">
        <v>5985.9449341048885</v>
      </c>
      <c r="AT5" s="303">
        <v>5722.868667826323</v>
      </c>
      <c r="AU5" s="303">
        <v>5567.1643215590157</v>
      </c>
      <c r="AV5" s="303">
        <v>5574.9940195913641</v>
      </c>
      <c r="AW5" s="303">
        <v>5535.1990365500369</v>
      </c>
      <c r="AX5" s="303">
        <v>5561.2323936277371</v>
      </c>
      <c r="AY5" s="303">
        <v>5457.9765808067086</v>
      </c>
      <c r="AZ5" s="303">
        <v>5488.8839766931524</v>
      </c>
      <c r="BA5" s="303">
        <v>5300.9204850470087</v>
      </c>
      <c r="BB5" s="303">
        <v>5476.9735345774379</v>
      </c>
      <c r="BC5" s="303">
        <v>5211.6222996173883</v>
      </c>
      <c r="BD5" s="303">
        <v>4758.39815955219</v>
      </c>
      <c r="BE5" s="303">
        <v>4430.6240530405785</v>
      </c>
      <c r="BF5" s="303">
        <v>4457.3028260748506</v>
      </c>
      <c r="BG5" s="1479">
        <v>4331.7683728429374</v>
      </c>
      <c r="BH5" s="341">
        <v>4150.0281975371227</v>
      </c>
      <c r="BI5" s="1392"/>
    </row>
    <row r="6" spans="1:62" s="375" customFormat="1" ht="15" customHeight="1">
      <c r="A6" s="1292"/>
      <c r="U6" s="300"/>
      <c r="V6" s="1483" t="s">
        <v>759</v>
      </c>
      <c r="W6" s="1292"/>
      <c r="X6" s="302"/>
      <c r="Y6" s="1800" t="s">
        <v>727</v>
      </c>
      <c r="Z6" s="2407"/>
      <c r="AA6" s="1487">
        <v>5608.7037150580081</v>
      </c>
      <c r="AB6" s="1487">
        <v>5832.660728757498</v>
      </c>
      <c r="AC6" s="1487">
        <v>5937.8075465151578</v>
      </c>
      <c r="AD6" s="1487">
        <v>6045.5186366414573</v>
      </c>
      <c r="AE6" s="1487">
        <v>6267.317968907907</v>
      </c>
      <c r="AF6" s="1487">
        <v>6781.3853726258831</v>
      </c>
      <c r="AG6" s="1487">
        <v>6947.9245786931669</v>
      </c>
      <c r="AH6" s="1487">
        <v>7124.5188357064635</v>
      </c>
      <c r="AI6" s="1487">
        <v>6963.7978243372754</v>
      </c>
      <c r="AJ6" s="1487">
        <v>7071.9815479899871</v>
      </c>
      <c r="AK6" s="1487">
        <v>7077.1306223276652</v>
      </c>
      <c r="AL6" s="1487">
        <v>7074.8031764581247</v>
      </c>
      <c r="AM6" s="1487">
        <v>6911.9073349396112</v>
      </c>
      <c r="AN6" s="1487">
        <v>6685.8607581097058</v>
      </c>
      <c r="AO6" s="1487">
        <v>6476.8818663187722</v>
      </c>
      <c r="AP6" s="1487">
        <v>6469.3536419751854</v>
      </c>
      <c r="AQ6" s="1487">
        <v>6264.9798401723992</v>
      </c>
      <c r="AR6" s="1487">
        <v>6244.0799601596318</v>
      </c>
      <c r="AS6" s="1487">
        <v>5984.9662120786443</v>
      </c>
      <c r="AT6" s="1487">
        <v>5721.9608348523961</v>
      </c>
      <c r="AU6" s="1487">
        <v>5566.2729354289186</v>
      </c>
      <c r="AV6" s="1487">
        <v>5574.164990941902</v>
      </c>
      <c r="AW6" s="1487">
        <v>5534.3962592989501</v>
      </c>
      <c r="AX6" s="1487">
        <v>5560.4556333206747</v>
      </c>
      <c r="AY6" s="1487">
        <v>5457.2490431498773</v>
      </c>
      <c r="AZ6" s="1487">
        <v>5488.2003543164301</v>
      </c>
      <c r="BA6" s="1487">
        <v>5300.2811694696748</v>
      </c>
      <c r="BB6" s="1487">
        <v>5476.3448615169218</v>
      </c>
      <c r="BC6" s="1487">
        <v>5211.0344425974708</v>
      </c>
      <c r="BD6" s="1487">
        <v>4757.8245172974448</v>
      </c>
      <c r="BE6" s="1487">
        <v>4430.0865705046144</v>
      </c>
      <c r="BF6" s="1487">
        <v>4456.8261717706382</v>
      </c>
      <c r="BG6" s="1487">
        <v>4331.3034754318351</v>
      </c>
      <c r="BH6" s="1487">
        <v>4149.4964219521817</v>
      </c>
      <c r="BI6" s="1411"/>
      <c r="BJ6" s="1412"/>
    </row>
    <row r="7" spans="1:62" s="375" customFormat="1" ht="15" customHeight="1">
      <c r="A7" s="1292"/>
      <c r="U7" s="307"/>
      <c r="V7" s="1484" t="s">
        <v>760</v>
      </c>
      <c r="W7" s="1292"/>
      <c r="X7" s="300"/>
      <c r="Y7" s="1800" t="s">
        <v>728</v>
      </c>
      <c r="Z7" s="2406"/>
      <c r="AA7" s="1488">
        <v>1.8900105694812863</v>
      </c>
      <c r="AB7" s="1488">
        <v>1.862156070593739</v>
      </c>
      <c r="AC7" s="1488">
        <v>1.9433831791097105</v>
      </c>
      <c r="AD7" s="1488">
        <v>1.879044672637104</v>
      </c>
      <c r="AE7" s="1488">
        <v>1.9516946451415957</v>
      </c>
      <c r="AF7" s="1488">
        <v>1.8751400120524897</v>
      </c>
      <c r="AG7" s="1488">
        <v>1.779216961158492</v>
      </c>
      <c r="AH7" s="1488">
        <v>1.6549338089309764</v>
      </c>
      <c r="AI7" s="1488">
        <v>1.5855588149459832</v>
      </c>
      <c r="AJ7" s="1488">
        <v>1.7236802452563165</v>
      </c>
      <c r="AK7" s="1488">
        <v>1.5670508020717591</v>
      </c>
      <c r="AL7" s="1488">
        <v>1.4695064879268036</v>
      </c>
      <c r="AM7" s="1488">
        <v>1.3121009087754543</v>
      </c>
      <c r="AN7" s="1488">
        <v>1.2308613648921483</v>
      </c>
      <c r="AO7" s="1488">
        <v>1.1639210927127064</v>
      </c>
      <c r="AP7" s="1488">
        <v>1.1278751803365636</v>
      </c>
      <c r="AQ7" s="1488">
        <v>1.0799559407453747</v>
      </c>
      <c r="AR7" s="1488">
        <v>1.0178158640241068</v>
      </c>
      <c r="AS7" s="1488">
        <v>0.97872202624450144</v>
      </c>
      <c r="AT7" s="1488">
        <v>0.9078329739267933</v>
      </c>
      <c r="AU7" s="1488">
        <v>0.89138613009715628</v>
      </c>
      <c r="AV7" s="1488">
        <v>0.82902864946234789</v>
      </c>
      <c r="AW7" s="1488">
        <v>0.80277725108723064</v>
      </c>
      <c r="AX7" s="1488">
        <v>0.77676030706272325</v>
      </c>
      <c r="AY7" s="1488">
        <v>0.7275376568309756</v>
      </c>
      <c r="AZ7" s="1488">
        <v>0.68362237672263904</v>
      </c>
      <c r="BA7" s="1488">
        <v>0.63931557733371835</v>
      </c>
      <c r="BB7" s="1488">
        <v>0.62867306051568639</v>
      </c>
      <c r="BC7" s="1488">
        <v>0.58785701991714545</v>
      </c>
      <c r="BD7" s="1488">
        <v>0.57364225474529951</v>
      </c>
      <c r="BE7" s="1488">
        <v>0.53748253596411399</v>
      </c>
      <c r="BF7" s="1488">
        <v>0.47665430421227112</v>
      </c>
      <c r="BG7" s="1489">
        <v>0.4648974111019048</v>
      </c>
      <c r="BH7" s="1490">
        <v>0.53177558494068988</v>
      </c>
      <c r="BI7" s="1413"/>
      <c r="BJ7" s="1408"/>
    </row>
    <row r="8" spans="1:62" ht="13.5" customHeight="1">
      <c r="U8" s="1482" t="s">
        <v>771</v>
      </c>
      <c r="V8" s="1303"/>
      <c r="X8" s="298" t="s">
        <v>345</v>
      </c>
      <c r="Y8" s="1032"/>
      <c r="Z8" s="1389"/>
      <c r="AA8" s="303">
        <v>8803.3117374039393</v>
      </c>
      <c r="AB8" s="303">
        <v>8376.6918507647624</v>
      </c>
      <c r="AC8" s="303">
        <v>8345.6208095106576</v>
      </c>
      <c r="AD8" s="303">
        <v>8105.7709747668305</v>
      </c>
      <c r="AE8" s="303">
        <v>9062.3719681207585</v>
      </c>
      <c r="AF8" s="303">
        <v>8975.3028227383711</v>
      </c>
      <c r="AG8" s="303">
        <v>9865.5140219751593</v>
      </c>
      <c r="AH8" s="303">
        <v>10400.024508990884</v>
      </c>
      <c r="AI8" s="303">
        <v>9250.335744801383</v>
      </c>
      <c r="AJ8" s="303">
        <v>3726.7856690003796</v>
      </c>
      <c r="AK8" s="303">
        <v>5946.8392650968299</v>
      </c>
      <c r="AL8" s="303">
        <v>2957.6926960701494</v>
      </c>
      <c r="AM8" s="303">
        <v>2828.9099252209489</v>
      </c>
      <c r="AN8" s="303">
        <v>2858.4345867478328</v>
      </c>
      <c r="AO8" s="303">
        <v>2993.0310533970041</v>
      </c>
      <c r="AP8" s="303">
        <v>2528.0812150382894</v>
      </c>
      <c r="AQ8" s="303">
        <v>2687.3216387222415</v>
      </c>
      <c r="AR8" s="303">
        <v>1962.6585018396036</v>
      </c>
      <c r="AS8" s="303">
        <v>2145.5690286001127</v>
      </c>
      <c r="AT8" s="303">
        <v>2233.9283704255349</v>
      </c>
      <c r="AU8" s="303">
        <v>1737.8234694814307</v>
      </c>
      <c r="AV8" s="303">
        <v>1463.360092092388</v>
      </c>
      <c r="AW8" s="303">
        <v>1277.3192708098413</v>
      </c>
      <c r="AX8" s="303">
        <v>1251.0558693929156</v>
      </c>
      <c r="AY8" s="303">
        <v>1232.1960802172628</v>
      </c>
      <c r="AZ8" s="303">
        <v>843.92412158226011</v>
      </c>
      <c r="BA8" s="303">
        <v>741.84781147886304</v>
      </c>
      <c r="BB8" s="303">
        <v>674.84782257467077</v>
      </c>
      <c r="BC8" s="303">
        <v>575.74406844059638</v>
      </c>
      <c r="BD8" s="303">
        <v>630.86761960201568</v>
      </c>
      <c r="BE8" s="303">
        <v>741.59206063019417</v>
      </c>
      <c r="BF8" s="308">
        <v>594.29653332144449</v>
      </c>
      <c r="BG8" s="340">
        <v>501.65450627950133</v>
      </c>
      <c r="BH8" s="341">
        <v>488.79754981260965</v>
      </c>
      <c r="BI8" s="1392"/>
    </row>
    <row r="9" spans="1:62" s="375" customFormat="1" ht="15" customHeight="1">
      <c r="A9" s="1292"/>
      <c r="U9" s="1305"/>
      <c r="V9" s="1472" t="s">
        <v>730</v>
      </c>
      <c r="W9" s="1292"/>
      <c r="X9" s="302"/>
      <c r="Y9" s="2035" t="s">
        <v>731</v>
      </c>
      <c r="Z9" s="1389"/>
      <c r="AA9" s="309">
        <v>8554.5216244661879</v>
      </c>
      <c r="AB9" s="309">
        <v>8067.5744552394581</v>
      </c>
      <c r="AC9" s="309">
        <v>7988.2885092090874</v>
      </c>
      <c r="AD9" s="309">
        <v>7748.9795101364653</v>
      </c>
      <c r="AE9" s="309">
        <v>8682.5109024203539</v>
      </c>
      <c r="AF9" s="309">
        <v>8594.8012031566377</v>
      </c>
      <c r="AG9" s="309">
        <v>9498.5570498058787</v>
      </c>
      <c r="AH9" s="309">
        <v>10046.218652716541</v>
      </c>
      <c r="AI9" s="309">
        <v>8920.0793785270398</v>
      </c>
      <c r="AJ9" s="309">
        <v>3408.3983616559958</v>
      </c>
      <c r="AK9" s="309">
        <v>5645.4397143185888</v>
      </c>
      <c r="AL9" s="309">
        <v>2654.1294235506643</v>
      </c>
      <c r="AM9" s="309">
        <v>2530.7999573512607</v>
      </c>
      <c r="AN9" s="309">
        <v>2567.8912496466155</v>
      </c>
      <c r="AO9" s="309">
        <v>2721.040566120686</v>
      </c>
      <c r="AP9" s="309">
        <v>2274.901908005138</v>
      </c>
      <c r="AQ9" s="309">
        <v>2443.1870677507281</v>
      </c>
      <c r="AR9" s="309">
        <v>1784.5423170740105</v>
      </c>
      <c r="AS9" s="309">
        <v>1995.856592947172</v>
      </c>
      <c r="AT9" s="309">
        <v>2098.3106026919727</v>
      </c>
      <c r="AU9" s="309">
        <v>1612.2999296736211</v>
      </c>
      <c r="AV9" s="309">
        <v>1340.057320647129</v>
      </c>
      <c r="AW9" s="309">
        <v>1149.6309967104667</v>
      </c>
      <c r="AX9" s="309">
        <v>1119.5488221892169</v>
      </c>
      <c r="AY9" s="309">
        <v>870.37642090285544</v>
      </c>
      <c r="AZ9" s="309">
        <v>709.27759879603457</v>
      </c>
      <c r="BA9" s="309">
        <v>601.07504242705454</v>
      </c>
      <c r="BB9" s="309">
        <v>532.85746662695669</v>
      </c>
      <c r="BC9" s="309">
        <v>449.74095057462478</v>
      </c>
      <c r="BD9" s="309">
        <v>489.70274937222803</v>
      </c>
      <c r="BE9" s="309">
        <v>589.2149909305424</v>
      </c>
      <c r="BF9" s="309">
        <v>396.50397958569988</v>
      </c>
      <c r="BG9" s="1491">
        <v>301.44058037612427</v>
      </c>
      <c r="BH9" s="1492">
        <v>316.5773344954423</v>
      </c>
      <c r="BI9" s="1411"/>
      <c r="BJ9" s="1408"/>
    </row>
    <row r="10" spans="1:62" s="375" customFormat="1" ht="15" customHeight="1">
      <c r="A10" s="1292"/>
      <c r="U10" s="1305"/>
      <c r="V10" s="2215" t="s">
        <v>1026</v>
      </c>
      <c r="W10" s="1292"/>
      <c r="X10" s="302"/>
      <c r="Y10" s="2036" t="s">
        <v>1111</v>
      </c>
      <c r="Z10" s="1389"/>
      <c r="AA10" s="309">
        <v>3.392162937753525</v>
      </c>
      <c r="AB10" s="309">
        <v>4.0705955253042303</v>
      </c>
      <c r="AC10" s="309">
        <v>4.2741253015694411</v>
      </c>
      <c r="AD10" s="309">
        <v>4.8847146303650764</v>
      </c>
      <c r="AE10" s="309">
        <v>5.4274607004056401</v>
      </c>
      <c r="AF10" s="309">
        <v>6.4451095817316961</v>
      </c>
      <c r="AG10" s="309">
        <v>7.1235421692824019</v>
      </c>
      <c r="AH10" s="309">
        <v>7.937661274343248</v>
      </c>
      <c r="AI10" s="309">
        <v>7.937661274343248</v>
      </c>
      <c r="AJ10" s="309">
        <v>8.4804073443838117</v>
      </c>
      <c r="AK10" s="309">
        <v>9.9051157782402921</v>
      </c>
      <c r="AL10" s="309">
        <v>9.8372725194852215</v>
      </c>
      <c r="AM10" s="309">
        <v>12.551002869688043</v>
      </c>
      <c r="AN10" s="309">
        <v>16.282382101216921</v>
      </c>
      <c r="AO10" s="309">
        <v>17.639247276318329</v>
      </c>
      <c r="AP10" s="309">
        <v>25.441222033151437</v>
      </c>
      <c r="AQ10" s="309">
        <v>36.974576021513421</v>
      </c>
      <c r="AR10" s="309">
        <v>41.384387840593</v>
      </c>
      <c r="AS10" s="309">
        <v>39.349090077940886</v>
      </c>
      <c r="AT10" s="309">
        <v>32.612254483562381</v>
      </c>
      <c r="AU10" s="309">
        <v>40.936622332809534</v>
      </c>
      <c r="AV10" s="309">
        <v>40.258189745258825</v>
      </c>
      <c r="AW10" s="309">
        <v>50.170089849374634</v>
      </c>
      <c r="AX10" s="309">
        <v>64.53929205369856</v>
      </c>
      <c r="AY10" s="309">
        <v>67.33443431440746</v>
      </c>
      <c r="AZ10" s="309">
        <v>76.608607786225591</v>
      </c>
      <c r="BA10" s="309">
        <v>82.734854051808469</v>
      </c>
      <c r="BB10" s="309">
        <v>79.797240947713917</v>
      </c>
      <c r="BC10" s="309">
        <v>69.864987865971599</v>
      </c>
      <c r="BD10" s="309">
        <v>70.746950229787515</v>
      </c>
      <c r="BE10" s="309">
        <v>77.293824699651822</v>
      </c>
      <c r="BF10" s="309">
        <v>110.31313873574462</v>
      </c>
      <c r="BG10" s="1491">
        <v>108.6691459033771</v>
      </c>
      <c r="BH10" s="1492">
        <v>77.570165317167408</v>
      </c>
      <c r="BI10" s="1411"/>
      <c r="BJ10" s="1408"/>
    </row>
    <row r="11" spans="1:62" s="375" customFormat="1" ht="15" customHeight="1">
      <c r="A11" s="1292"/>
      <c r="U11" s="1305"/>
      <c r="V11" s="1473" t="s">
        <v>732</v>
      </c>
      <c r="W11" s="1292"/>
      <c r="X11" s="307"/>
      <c r="Y11" s="2037" t="s">
        <v>733</v>
      </c>
      <c r="Z11" s="2407"/>
      <c r="AA11" s="310">
        <v>245.39795000000001</v>
      </c>
      <c r="AB11" s="310">
        <v>305.04679999999996</v>
      </c>
      <c r="AC11" s="310">
        <v>353.05817500000001</v>
      </c>
      <c r="AD11" s="310">
        <v>351.90674999999999</v>
      </c>
      <c r="AE11" s="310">
        <v>374.433605</v>
      </c>
      <c r="AF11" s="310">
        <v>374.05651</v>
      </c>
      <c r="AG11" s="310">
        <v>359.83342999999996</v>
      </c>
      <c r="AH11" s="310">
        <v>345.86819500000001</v>
      </c>
      <c r="AI11" s="310">
        <v>322.31870499999997</v>
      </c>
      <c r="AJ11" s="310">
        <v>309.90690000000001</v>
      </c>
      <c r="AK11" s="310">
        <v>291.49443500000001</v>
      </c>
      <c r="AL11" s="310">
        <v>293.726</v>
      </c>
      <c r="AM11" s="310">
        <v>285.558965</v>
      </c>
      <c r="AN11" s="310">
        <v>274.26095500000002</v>
      </c>
      <c r="AO11" s="310">
        <v>254.35123999999999</v>
      </c>
      <c r="AP11" s="310">
        <v>227.73808499999998</v>
      </c>
      <c r="AQ11" s="310">
        <v>207.15999495</v>
      </c>
      <c r="AR11" s="310">
        <v>136.731796925</v>
      </c>
      <c r="AS11" s="310">
        <v>110.363345575</v>
      </c>
      <c r="AT11" s="310">
        <v>103.00551325000001</v>
      </c>
      <c r="AU11" s="310">
        <v>84.586917474999993</v>
      </c>
      <c r="AV11" s="310">
        <v>83.044581699999995</v>
      </c>
      <c r="AW11" s="310">
        <v>77.51818424999999</v>
      </c>
      <c r="AX11" s="310">
        <v>66.967755150000002</v>
      </c>
      <c r="AY11" s="310">
        <v>294.48522500000001</v>
      </c>
      <c r="AZ11" s="310">
        <v>58.037915000000005</v>
      </c>
      <c r="BA11" s="310">
        <v>58.037915000000005</v>
      </c>
      <c r="BB11" s="310">
        <v>62.193115000000006</v>
      </c>
      <c r="BC11" s="310">
        <v>56.138130000000004</v>
      </c>
      <c r="BD11" s="310">
        <v>70.417920000000009</v>
      </c>
      <c r="BE11" s="310">
        <v>75.083245000000005</v>
      </c>
      <c r="BF11" s="310">
        <v>87.479415000000003</v>
      </c>
      <c r="BG11" s="350">
        <v>91.544779999999989</v>
      </c>
      <c r="BH11" s="352">
        <v>94.650049999999993</v>
      </c>
      <c r="BI11" s="1411"/>
      <c r="BJ11" s="1408"/>
    </row>
    <row r="12" spans="1:62">
      <c r="U12" s="298" t="s">
        <v>734</v>
      </c>
      <c r="V12" s="1039"/>
      <c r="X12" s="302" t="s">
        <v>735</v>
      </c>
      <c r="Y12" s="1041"/>
      <c r="Z12" s="1389"/>
      <c r="AA12" s="303">
        <v>10549.067818977303</v>
      </c>
      <c r="AB12" s="303">
        <v>10405.464233772134</v>
      </c>
      <c r="AC12" s="303">
        <v>10326.02634348826</v>
      </c>
      <c r="AD12" s="303">
        <v>10387.8922899511</v>
      </c>
      <c r="AE12" s="303">
        <v>10157.233884358076</v>
      </c>
      <c r="AF12" s="303">
        <v>9799.6087440125921</v>
      </c>
      <c r="AG12" s="303">
        <v>9608.0257358128893</v>
      </c>
      <c r="AH12" s="303">
        <v>9523.3250332299103</v>
      </c>
      <c r="AI12" s="303">
        <v>9425.0813775330662</v>
      </c>
      <c r="AJ12" s="303">
        <v>9380.4278589013466</v>
      </c>
      <c r="AK12" s="303">
        <v>9427.4127660505565</v>
      </c>
      <c r="AL12" s="303">
        <v>9217.3182495057499</v>
      </c>
      <c r="AM12" s="303">
        <v>9219.4181642349395</v>
      </c>
      <c r="AN12" s="303">
        <v>9214.6780729607435</v>
      </c>
      <c r="AO12" s="303">
        <v>9116.9070067842058</v>
      </c>
      <c r="AP12" s="303">
        <v>9220.2341656422996</v>
      </c>
      <c r="AQ12" s="303">
        <v>9290.9779769373326</v>
      </c>
      <c r="AR12" s="303">
        <v>9769.738003202825</v>
      </c>
      <c r="AS12" s="303">
        <v>9038.3404222272129</v>
      </c>
      <c r="AT12" s="303">
        <v>8859.6622194271258</v>
      </c>
      <c r="AU12" s="303">
        <v>9198.1285622662617</v>
      </c>
      <c r="AV12" s="303">
        <v>9078.9506194830483</v>
      </c>
      <c r="AW12" s="303">
        <v>8980.5194836796636</v>
      </c>
      <c r="AX12" s="303">
        <v>8894.4153856320045</v>
      </c>
      <c r="AY12" s="303">
        <v>8769.9972135775515</v>
      </c>
      <c r="AZ12" s="303">
        <v>8843.8404945644797</v>
      </c>
      <c r="BA12" s="303">
        <v>8789.9575910231724</v>
      </c>
      <c r="BB12" s="303">
        <v>8672.2690412370466</v>
      </c>
      <c r="BC12" s="303">
        <v>8209.8036182614651</v>
      </c>
      <c r="BD12" s="303">
        <v>8131.8871778657403</v>
      </c>
      <c r="BE12" s="303">
        <v>8139.1880857962915</v>
      </c>
      <c r="BF12" s="308">
        <v>8072.8081033394537</v>
      </c>
      <c r="BG12" s="340">
        <v>7831.6872152549777</v>
      </c>
      <c r="BH12" s="341">
        <v>7760.9122232028212</v>
      </c>
      <c r="BI12" s="1392"/>
    </row>
    <row r="13" spans="1:62" s="375" customFormat="1" ht="15" customHeight="1">
      <c r="A13" s="1292"/>
      <c r="U13" s="302"/>
      <c r="V13" s="1033" t="s">
        <v>736</v>
      </c>
      <c r="W13" s="1292"/>
      <c r="X13" s="302"/>
      <c r="Y13" s="2035" t="s">
        <v>737</v>
      </c>
      <c r="Z13" s="1389"/>
      <c r="AA13" s="306">
        <v>3866.9368951693336</v>
      </c>
      <c r="AB13" s="306">
        <v>3880.9916977112807</v>
      </c>
      <c r="AC13" s="306">
        <v>3869.2527839332952</v>
      </c>
      <c r="AD13" s="306">
        <v>3808.632170352053</v>
      </c>
      <c r="AE13" s="306">
        <v>3721.191386477688</v>
      </c>
      <c r="AF13" s="306">
        <v>3640.1799357024088</v>
      </c>
      <c r="AG13" s="306">
        <v>3585.955775906601</v>
      </c>
      <c r="AH13" s="306">
        <v>3572.1229688592616</v>
      </c>
      <c r="AI13" s="306">
        <v>3519.1192871667067</v>
      </c>
      <c r="AJ13" s="306">
        <v>3495.818280514985</v>
      </c>
      <c r="AK13" s="306">
        <v>3515.239006576342</v>
      </c>
      <c r="AL13" s="306">
        <v>3510.7978661271795</v>
      </c>
      <c r="AM13" s="306">
        <v>3539.9183700077706</v>
      </c>
      <c r="AN13" s="306">
        <v>3577.0618718833171</v>
      </c>
      <c r="AO13" s="306">
        <v>3581.9859781994787</v>
      </c>
      <c r="AP13" s="306">
        <v>3686.4617433564822</v>
      </c>
      <c r="AQ13" s="306">
        <v>3771.4895709749267</v>
      </c>
      <c r="AR13" s="306">
        <v>3844.5254785712455</v>
      </c>
      <c r="AS13" s="306">
        <v>3885.4429257877605</v>
      </c>
      <c r="AT13" s="306">
        <v>3939.9606787386856</v>
      </c>
      <c r="AU13" s="306">
        <v>3877.3057938237985</v>
      </c>
      <c r="AV13" s="306">
        <v>3845.5764274563835</v>
      </c>
      <c r="AW13" s="306">
        <v>3755.3492511365616</v>
      </c>
      <c r="AX13" s="306">
        <v>3610.1897682150793</v>
      </c>
      <c r="AY13" s="306">
        <v>3521.042883747723</v>
      </c>
      <c r="AZ13" s="306">
        <v>3492.2809828029149</v>
      </c>
      <c r="BA13" s="306">
        <v>3471.6701523991319</v>
      </c>
      <c r="BB13" s="306">
        <v>3517.8661395408212</v>
      </c>
      <c r="BC13" s="306">
        <v>3478.2560724465925</v>
      </c>
      <c r="BD13" s="306">
        <v>3492.00757819108</v>
      </c>
      <c r="BE13" s="306">
        <v>3505.7096768744191</v>
      </c>
      <c r="BF13" s="306">
        <v>3483.6817113834463</v>
      </c>
      <c r="BG13" s="346">
        <v>3430.5299282398009</v>
      </c>
      <c r="BH13" s="348">
        <v>3388.9725751575033</v>
      </c>
      <c r="BI13" s="1411"/>
      <c r="BJ13" s="1408"/>
    </row>
    <row r="14" spans="1:62" s="375" customFormat="1" ht="15" customHeight="1">
      <c r="A14" s="1292"/>
      <c r="U14" s="302"/>
      <c r="V14" s="1034" t="s">
        <v>738</v>
      </c>
      <c r="W14" s="1292"/>
      <c r="X14" s="302"/>
      <c r="Y14" s="2038" t="s">
        <v>739</v>
      </c>
      <c r="Z14" s="1389"/>
      <c r="AA14" s="306">
        <v>6659.3884231365646</v>
      </c>
      <c r="AB14" s="306">
        <v>6504.6635853332828</v>
      </c>
      <c r="AC14" s="306">
        <v>6434.1310488002646</v>
      </c>
      <c r="AD14" s="306">
        <v>6559.6074087170473</v>
      </c>
      <c r="AE14" s="306">
        <v>6413.5438220849637</v>
      </c>
      <c r="AF14" s="306">
        <v>6138.698132983196</v>
      </c>
      <c r="AG14" s="306">
        <v>6002.274431116829</v>
      </c>
      <c r="AH14" s="306">
        <v>5931.896853274352</v>
      </c>
      <c r="AI14" s="306">
        <v>5888.6851245676989</v>
      </c>
      <c r="AJ14" s="306">
        <v>5867.5921275851297</v>
      </c>
      <c r="AK14" s="306">
        <v>5895.8227252627412</v>
      </c>
      <c r="AL14" s="306">
        <v>5690.8570898495045</v>
      </c>
      <c r="AM14" s="306">
        <v>5664.3703257940306</v>
      </c>
      <c r="AN14" s="306">
        <v>5623.8554858908283</v>
      </c>
      <c r="AO14" s="306">
        <v>5521.7943204867834</v>
      </c>
      <c r="AP14" s="306">
        <v>5519.7898301246341</v>
      </c>
      <c r="AQ14" s="306">
        <v>5506.442667216319</v>
      </c>
      <c r="AR14" s="306">
        <v>5912.3593791648145</v>
      </c>
      <c r="AS14" s="306">
        <v>5141.1344545915035</v>
      </c>
      <c r="AT14" s="306">
        <v>4909.3273900817057</v>
      </c>
      <c r="AU14" s="306">
        <v>5311.1289641709109</v>
      </c>
      <c r="AV14" s="306">
        <v>5223.4482064819058</v>
      </c>
      <c r="AW14" s="306">
        <v>5215.3242083884898</v>
      </c>
      <c r="AX14" s="306">
        <v>5274.0101505138873</v>
      </c>
      <c r="AY14" s="306">
        <v>5239.2265169204857</v>
      </c>
      <c r="AZ14" s="306">
        <v>5342.5536821234546</v>
      </c>
      <c r="BA14" s="306">
        <v>5309.7766539839131</v>
      </c>
      <c r="BB14" s="306">
        <v>5146.3446464590561</v>
      </c>
      <c r="BC14" s="306">
        <v>4723.5477579461976</v>
      </c>
      <c r="BD14" s="306">
        <v>4631.3808503393702</v>
      </c>
      <c r="BE14" s="306">
        <v>4625.0843819132961</v>
      </c>
      <c r="BF14" s="306">
        <v>4580.4113244903347</v>
      </c>
      <c r="BG14" s="346">
        <v>4393.4388817718882</v>
      </c>
      <c r="BH14" s="348">
        <v>4364.3019542993788</v>
      </c>
      <c r="BI14" s="1411"/>
      <c r="BJ14" s="1408"/>
    </row>
    <row r="15" spans="1:62" s="375" customFormat="1" ht="15" customHeight="1">
      <c r="A15" s="1292"/>
      <c r="U15" s="307"/>
      <c r="V15" s="1035" t="s">
        <v>740</v>
      </c>
      <c r="W15" s="1292"/>
      <c r="X15" s="307"/>
      <c r="Y15" s="2039" t="s">
        <v>741</v>
      </c>
      <c r="Z15" s="1389"/>
      <c r="AA15" s="311">
        <v>22.742500671404283</v>
      </c>
      <c r="AB15" s="311">
        <v>19.808950727571215</v>
      </c>
      <c r="AC15" s="311">
        <v>22.64251075470083</v>
      </c>
      <c r="AD15" s="311">
        <v>19.652710882000498</v>
      </c>
      <c r="AE15" s="311">
        <v>22.498675795424525</v>
      </c>
      <c r="AF15" s="311">
        <v>20.730675326987576</v>
      </c>
      <c r="AG15" s="311">
        <v>19.79552878945761</v>
      </c>
      <c r="AH15" s="311">
        <v>19.305211096294677</v>
      </c>
      <c r="AI15" s="311">
        <v>17.276965798660573</v>
      </c>
      <c r="AJ15" s="311">
        <v>17.017450801233966</v>
      </c>
      <c r="AK15" s="311">
        <v>16.351034211473266</v>
      </c>
      <c r="AL15" s="311">
        <v>15.663293529066499</v>
      </c>
      <c r="AM15" s="311">
        <v>15.129468433140051</v>
      </c>
      <c r="AN15" s="311">
        <v>13.760715186597954</v>
      </c>
      <c r="AO15" s="311">
        <v>13.126708097946352</v>
      </c>
      <c r="AP15" s="311">
        <v>13.982592161182772</v>
      </c>
      <c r="AQ15" s="311">
        <v>13.045738746087222</v>
      </c>
      <c r="AR15" s="311">
        <v>12.853145466764945</v>
      </c>
      <c r="AS15" s="311">
        <v>11.763041847948033</v>
      </c>
      <c r="AT15" s="311">
        <v>10.374150606732535</v>
      </c>
      <c r="AU15" s="311">
        <v>9.6938042715529242</v>
      </c>
      <c r="AV15" s="311">
        <v>9.9259855447578289</v>
      </c>
      <c r="AW15" s="311">
        <v>9.8460241546115981</v>
      </c>
      <c r="AX15" s="311">
        <v>10.215466903038687</v>
      </c>
      <c r="AY15" s="311">
        <v>9.7278129093431165</v>
      </c>
      <c r="AZ15" s="311">
        <v>9.00582963810899</v>
      </c>
      <c r="BA15" s="311">
        <v>8.51078464012833</v>
      </c>
      <c r="BB15" s="311">
        <v>8.0582552371666676</v>
      </c>
      <c r="BC15" s="311">
        <v>7.9997878686748392</v>
      </c>
      <c r="BD15" s="311">
        <v>8.4987493352904728</v>
      </c>
      <c r="BE15" s="311">
        <v>8.3940270085763693</v>
      </c>
      <c r="BF15" s="311">
        <v>8.7150674656718561</v>
      </c>
      <c r="BG15" s="361">
        <v>7.7184052432885624</v>
      </c>
      <c r="BH15" s="363">
        <v>7.6376937459384999</v>
      </c>
      <c r="BI15" s="1411"/>
      <c r="BJ15" s="1408"/>
    </row>
    <row r="16" spans="1:62">
      <c r="U16" s="302" t="s">
        <v>742</v>
      </c>
      <c r="V16" s="1032"/>
      <c r="X16" s="302" t="s">
        <v>743</v>
      </c>
      <c r="Y16" s="1041"/>
      <c r="Z16" s="1389"/>
      <c r="AA16" s="303">
        <v>3894.8617444550282</v>
      </c>
      <c r="AB16" s="303">
        <v>3937.7599116061228</v>
      </c>
      <c r="AC16" s="303">
        <v>4021.0690890058099</v>
      </c>
      <c r="AD16" s="303">
        <v>4061.1435890558173</v>
      </c>
      <c r="AE16" s="303">
        <v>4096.3997733832348</v>
      </c>
      <c r="AF16" s="303">
        <v>4259.3279684163417</v>
      </c>
      <c r="AG16" s="303">
        <v>4357.9100125148452</v>
      </c>
      <c r="AH16" s="303">
        <v>4319.3765589554778</v>
      </c>
      <c r="AI16" s="303">
        <v>4454.4508378329538</v>
      </c>
      <c r="AJ16" s="303">
        <v>4364.2502686064317</v>
      </c>
      <c r="AK16" s="303">
        <v>4354.2026689426912</v>
      </c>
      <c r="AL16" s="303">
        <v>4340.5210321641589</v>
      </c>
      <c r="AM16" s="303">
        <v>3983.6804517448718</v>
      </c>
      <c r="AN16" s="303">
        <v>4319.1592126948926</v>
      </c>
      <c r="AO16" s="303">
        <v>4517.3122203729408</v>
      </c>
      <c r="AP16" s="303">
        <v>4540.4042273084187</v>
      </c>
      <c r="AQ16" s="303">
        <v>4436.944800105055</v>
      </c>
      <c r="AR16" s="303">
        <v>4336.2145237472296</v>
      </c>
      <c r="AS16" s="303">
        <v>4158.5346544296435</v>
      </c>
      <c r="AT16" s="303">
        <v>3948.5505373359365</v>
      </c>
      <c r="AU16" s="303">
        <v>3898.0863543338501</v>
      </c>
      <c r="AV16" s="303">
        <v>3925.5906932465568</v>
      </c>
      <c r="AW16" s="303">
        <v>3924.6020339163042</v>
      </c>
      <c r="AX16" s="303">
        <v>3973.9163410675401</v>
      </c>
      <c r="AY16" s="303">
        <v>3728.6379116583307</v>
      </c>
      <c r="AZ16" s="303">
        <v>3723.2017688095589</v>
      </c>
      <c r="BA16" s="303">
        <v>3599.2829877841605</v>
      </c>
      <c r="BB16" s="303">
        <v>3628.437432704312</v>
      </c>
      <c r="BC16" s="303">
        <v>3649.0604936508639</v>
      </c>
      <c r="BD16" s="303">
        <v>3706.7327973507149</v>
      </c>
      <c r="BE16" s="303">
        <v>3537.0822480052184</v>
      </c>
      <c r="BF16" s="308">
        <v>3491.1844785413728</v>
      </c>
      <c r="BG16" s="340">
        <v>3430.6744350255626</v>
      </c>
      <c r="BH16" s="341">
        <v>3404.961849042942</v>
      </c>
      <c r="BI16" s="1392"/>
    </row>
    <row r="17" spans="1:62" s="375" customFormat="1" ht="15" customHeight="1">
      <c r="A17" s="1292"/>
      <c r="U17" s="302"/>
      <c r="V17" s="1033" t="s">
        <v>744</v>
      </c>
      <c r="W17" s="1292"/>
      <c r="X17" s="302"/>
      <c r="Y17" s="2040" t="s">
        <v>745</v>
      </c>
      <c r="Z17" s="1389"/>
      <c r="AA17" s="313">
        <v>160.75452341071937</v>
      </c>
      <c r="AB17" s="313">
        <v>159.00912467070501</v>
      </c>
      <c r="AC17" s="313">
        <v>159.35133635695834</v>
      </c>
      <c r="AD17" s="313">
        <v>159.72659147520338</v>
      </c>
      <c r="AE17" s="313">
        <v>158.94303780672161</v>
      </c>
      <c r="AF17" s="313">
        <v>159.30278165543959</v>
      </c>
      <c r="AG17" s="313">
        <v>159.70258050042858</v>
      </c>
      <c r="AH17" s="313">
        <v>160.4501647129286</v>
      </c>
      <c r="AI17" s="313">
        <v>159.60818525322858</v>
      </c>
      <c r="AJ17" s="313">
        <v>160.27084913187861</v>
      </c>
      <c r="AK17" s="313">
        <v>161.11340979222859</v>
      </c>
      <c r="AL17" s="313">
        <v>162.59038596192858</v>
      </c>
      <c r="AM17" s="313">
        <v>206.27725174945715</v>
      </c>
      <c r="AN17" s="313">
        <v>242.49579189734999</v>
      </c>
      <c r="AO17" s="313">
        <v>250.33892707764858</v>
      </c>
      <c r="AP17" s="313">
        <v>283.65327234216642</v>
      </c>
      <c r="AQ17" s="313">
        <v>292.83199886887871</v>
      </c>
      <c r="AR17" s="313">
        <v>282.78565458854666</v>
      </c>
      <c r="AS17" s="313">
        <v>317.89302091430693</v>
      </c>
      <c r="AT17" s="313">
        <v>315.06263267944729</v>
      </c>
      <c r="AU17" s="313">
        <v>274.93422575033929</v>
      </c>
      <c r="AV17" s="313">
        <v>304.11493895030577</v>
      </c>
      <c r="AW17" s="313">
        <v>300.97842578985001</v>
      </c>
      <c r="AX17" s="313">
        <v>297.60736939769362</v>
      </c>
      <c r="AY17" s="313">
        <v>296.252342430667</v>
      </c>
      <c r="AZ17" s="313">
        <v>301.92817528032867</v>
      </c>
      <c r="BA17" s="313">
        <v>305.2510439220701</v>
      </c>
      <c r="BB17" s="313">
        <v>265.14746704120824</v>
      </c>
      <c r="BC17" s="313">
        <v>262.87438605311445</v>
      </c>
      <c r="BD17" s="313">
        <v>243.51317670556887</v>
      </c>
      <c r="BE17" s="313">
        <v>219.63578792438571</v>
      </c>
      <c r="BF17" s="313">
        <v>226.10605418967899</v>
      </c>
      <c r="BG17" s="1493">
        <v>204.41964550608301</v>
      </c>
      <c r="BH17" s="1494">
        <v>203.07779867639999</v>
      </c>
      <c r="BI17" s="1411"/>
      <c r="BJ17" s="1408"/>
    </row>
    <row r="18" spans="1:62" s="375" customFormat="1" ht="30">
      <c r="A18" s="1292"/>
      <c r="U18" s="302"/>
      <c r="V18" s="1037" t="s">
        <v>746</v>
      </c>
      <c r="W18" s="1292"/>
      <c r="X18" s="302"/>
      <c r="Y18" s="1037" t="s">
        <v>864</v>
      </c>
      <c r="Z18" s="1389"/>
      <c r="AA18" s="306">
        <v>1274.3266887129894</v>
      </c>
      <c r="AB18" s="306">
        <v>1286.1121787481188</v>
      </c>
      <c r="AC18" s="306">
        <v>1360.3633224254336</v>
      </c>
      <c r="AD18" s="306">
        <v>1401.2607040821124</v>
      </c>
      <c r="AE18" s="306">
        <v>1454.8862645682875</v>
      </c>
      <c r="AF18" s="306">
        <v>1561.9880272410842</v>
      </c>
      <c r="AG18" s="306">
        <v>1666.1939851596808</v>
      </c>
      <c r="AH18" s="306">
        <v>1596.7790198525392</v>
      </c>
      <c r="AI18" s="306">
        <v>1736.0836158762534</v>
      </c>
      <c r="AJ18" s="306">
        <v>1706.9920597206788</v>
      </c>
      <c r="AK18" s="306">
        <v>1713.3491144339164</v>
      </c>
      <c r="AL18" s="306">
        <v>1698.6379880592667</v>
      </c>
      <c r="AM18" s="306">
        <v>1416.1529580120466</v>
      </c>
      <c r="AN18" s="306">
        <v>1693.1730259656415</v>
      </c>
      <c r="AO18" s="306">
        <v>1876.1711502446121</v>
      </c>
      <c r="AP18" s="306">
        <v>1898.2407408686724</v>
      </c>
      <c r="AQ18" s="306">
        <v>1821.654576804666</v>
      </c>
      <c r="AR18" s="306">
        <v>1762.4046997279647</v>
      </c>
      <c r="AS18" s="306">
        <v>1567.3931111140337</v>
      </c>
      <c r="AT18" s="306">
        <v>1476.9305556356298</v>
      </c>
      <c r="AU18" s="306">
        <v>1451.1044726816096</v>
      </c>
      <c r="AV18" s="306">
        <v>1438.4454160642545</v>
      </c>
      <c r="AW18" s="306">
        <v>1479.1454668153028</v>
      </c>
      <c r="AX18" s="306">
        <v>1528.1141477332401</v>
      </c>
      <c r="AY18" s="306">
        <v>1316.0968711973567</v>
      </c>
      <c r="AZ18" s="306">
        <v>1334.7824533229973</v>
      </c>
      <c r="BA18" s="306">
        <v>1173.2151529938058</v>
      </c>
      <c r="BB18" s="306">
        <v>1269.1296420380916</v>
      </c>
      <c r="BC18" s="306">
        <v>1314.4920633647</v>
      </c>
      <c r="BD18" s="306">
        <v>1347.4815468582351</v>
      </c>
      <c r="BE18" s="306">
        <v>1260.9791882717855</v>
      </c>
      <c r="BF18" s="306">
        <v>1214.4446270932831</v>
      </c>
      <c r="BG18" s="346">
        <v>1194.401050212997</v>
      </c>
      <c r="BH18" s="348">
        <v>1187.681588602155</v>
      </c>
      <c r="BI18" s="1411"/>
      <c r="BJ18" s="1408"/>
    </row>
    <row r="19" spans="1:62" s="375" customFormat="1" ht="15" customHeight="1">
      <c r="A19" s="1292"/>
      <c r="U19" s="302"/>
      <c r="V19" s="1007" t="s">
        <v>747</v>
      </c>
      <c r="W19" s="1292"/>
      <c r="X19" s="302"/>
      <c r="Y19" s="2027" t="s">
        <v>748</v>
      </c>
      <c r="Z19" s="1397"/>
      <c r="AA19" s="306">
        <v>2122.769643158811</v>
      </c>
      <c r="AB19" s="306">
        <v>2143.3982119890447</v>
      </c>
      <c r="AC19" s="306">
        <v>2151.5936223567319</v>
      </c>
      <c r="AD19" s="306">
        <v>2148.3868865343488</v>
      </c>
      <c r="AE19" s="306">
        <v>2127.3708729959258</v>
      </c>
      <c r="AF19" s="306">
        <v>2168.6205525070436</v>
      </c>
      <c r="AG19" s="306">
        <v>2154.1417331605758</v>
      </c>
      <c r="AH19" s="306">
        <v>2169.5477741546733</v>
      </c>
      <c r="AI19" s="306">
        <v>2154.177137462154</v>
      </c>
      <c r="AJ19" s="306">
        <v>2086.4704124917976</v>
      </c>
      <c r="AK19" s="306">
        <v>2045.993958701891</v>
      </c>
      <c r="AL19" s="306">
        <v>2033.7494409858145</v>
      </c>
      <c r="AM19" s="306">
        <v>2020.9578105300209</v>
      </c>
      <c r="AN19" s="306">
        <v>2041.2948493109668</v>
      </c>
      <c r="AO19" s="306">
        <v>2057.2365192815155</v>
      </c>
      <c r="AP19" s="306">
        <v>2027.6701271188383</v>
      </c>
      <c r="AQ19" s="306">
        <v>1993.2359554623006</v>
      </c>
      <c r="AR19" s="306">
        <v>1972.1575567940542</v>
      </c>
      <c r="AS19" s="306">
        <v>1959.3206762763039</v>
      </c>
      <c r="AT19" s="306">
        <v>1862.1307888770968</v>
      </c>
      <c r="AU19" s="306">
        <v>1880.9555651966136</v>
      </c>
      <c r="AV19" s="306">
        <v>1893.0293439436944</v>
      </c>
      <c r="AW19" s="306">
        <v>1840.2510780764553</v>
      </c>
      <c r="AX19" s="306">
        <v>1851.4112876415602</v>
      </c>
      <c r="AY19" s="306">
        <v>1818.927789621225</v>
      </c>
      <c r="AZ19" s="306">
        <v>1802.8177476094829</v>
      </c>
      <c r="BA19" s="306">
        <v>1803.0838718826778</v>
      </c>
      <c r="BB19" s="306">
        <v>1771.5821264661702</v>
      </c>
      <c r="BC19" s="306">
        <v>1769.373342088549</v>
      </c>
      <c r="BD19" s="306">
        <v>1807.4623864403945</v>
      </c>
      <c r="BE19" s="306">
        <v>1759.7649672457733</v>
      </c>
      <c r="BF19" s="306">
        <v>1762.1635137603982</v>
      </c>
      <c r="BG19" s="346">
        <v>1751.2439343790236</v>
      </c>
      <c r="BH19" s="348">
        <v>1744.121836561626</v>
      </c>
      <c r="BI19" s="1411"/>
      <c r="BJ19" s="1408"/>
    </row>
    <row r="20" spans="1:62" s="375" customFormat="1" ht="15" customHeight="1" thickBot="1">
      <c r="A20" s="1292"/>
      <c r="U20" s="314"/>
      <c r="V20" s="1038" t="s">
        <v>136</v>
      </c>
      <c r="W20" s="1292"/>
      <c r="X20" s="314"/>
      <c r="Y20" s="2028" t="s">
        <v>189</v>
      </c>
      <c r="Z20" s="1397"/>
      <c r="AA20" s="315">
        <v>337.01088917250809</v>
      </c>
      <c r="AB20" s="315">
        <v>349.24039619825385</v>
      </c>
      <c r="AC20" s="315">
        <v>349.76080786668626</v>
      </c>
      <c r="AD20" s="315">
        <v>351.76940696415227</v>
      </c>
      <c r="AE20" s="315">
        <v>355.19959801230016</v>
      </c>
      <c r="AF20" s="315">
        <v>369.41660701277397</v>
      </c>
      <c r="AG20" s="315">
        <v>377.87171369416069</v>
      </c>
      <c r="AH20" s="315">
        <v>392.59960023533654</v>
      </c>
      <c r="AI20" s="315">
        <v>404.58189924131807</v>
      </c>
      <c r="AJ20" s="315">
        <v>410.51694726207688</v>
      </c>
      <c r="AK20" s="315">
        <v>433.74618601465454</v>
      </c>
      <c r="AL20" s="315">
        <v>445.54321715714877</v>
      </c>
      <c r="AM20" s="315">
        <v>340.29243145334772</v>
      </c>
      <c r="AN20" s="315">
        <v>342.19554552093382</v>
      </c>
      <c r="AO20" s="315">
        <v>333.56562376916486</v>
      </c>
      <c r="AP20" s="315">
        <v>330.84008697874219</v>
      </c>
      <c r="AQ20" s="315">
        <v>329.22226896921006</v>
      </c>
      <c r="AR20" s="315">
        <v>318.86661263666338</v>
      </c>
      <c r="AS20" s="315">
        <v>313.92784612499918</v>
      </c>
      <c r="AT20" s="315">
        <v>294.4265601437628</v>
      </c>
      <c r="AU20" s="315">
        <v>291.09209070528777</v>
      </c>
      <c r="AV20" s="315">
        <v>290.00099428830231</v>
      </c>
      <c r="AW20" s="315">
        <v>304.22706323469629</v>
      </c>
      <c r="AX20" s="315">
        <v>296.78353629504613</v>
      </c>
      <c r="AY20" s="315">
        <v>297.36090840908196</v>
      </c>
      <c r="AZ20" s="315">
        <v>283.67339259675009</v>
      </c>
      <c r="BA20" s="315">
        <v>317.73291898560706</v>
      </c>
      <c r="BB20" s="315">
        <v>322.57819715884216</v>
      </c>
      <c r="BC20" s="315">
        <v>302.3207021445005</v>
      </c>
      <c r="BD20" s="315">
        <v>308.27568734651641</v>
      </c>
      <c r="BE20" s="315">
        <v>296.70230456327408</v>
      </c>
      <c r="BF20" s="315">
        <v>288.4702834980128</v>
      </c>
      <c r="BG20" s="315">
        <v>280.60980492745921</v>
      </c>
      <c r="BH20" s="1495">
        <v>270.08062520276121</v>
      </c>
      <c r="BI20" s="1411"/>
      <c r="BJ20" s="1408"/>
    </row>
    <row r="21" spans="1:62" ht="16.5" thickTop="1" thickBot="1">
      <c r="U21" s="316" t="s">
        <v>24</v>
      </c>
      <c r="V21" s="1040"/>
      <c r="X21" s="316" t="s">
        <v>288</v>
      </c>
      <c r="Y21" s="1040"/>
      <c r="Z21" s="1389"/>
      <c r="AA21" s="317">
        <f t="shared" ref="AA21:BH21" si="1">SUM(AA12,AA5,AA16,AA8)</f>
        <v>28857.835026463759</v>
      </c>
      <c r="AB21" s="317">
        <f t="shared" si="1"/>
        <v>28554.438880971109</v>
      </c>
      <c r="AC21" s="317">
        <f t="shared" si="1"/>
        <v>28632.467171698998</v>
      </c>
      <c r="AD21" s="317">
        <f t="shared" si="1"/>
        <v>28602.20453508784</v>
      </c>
      <c r="AE21" s="317">
        <f t="shared" si="1"/>
        <v>29585.27528941512</v>
      </c>
      <c r="AF21" s="317">
        <f t="shared" si="1"/>
        <v>29817.500047805239</v>
      </c>
      <c r="AG21" s="317">
        <f t="shared" si="1"/>
        <v>30781.153565957222</v>
      </c>
      <c r="AH21" s="317">
        <f t="shared" si="1"/>
        <v>31368.899870691668</v>
      </c>
      <c r="AI21" s="317">
        <f t="shared" si="1"/>
        <v>30095.251343319629</v>
      </c>
      <c r="AJ21" s="317">
        <f t="shared" si="1"/>
        <v>24545.169024743402</v>
      </c>
      <c r="AK21" s="317">
        <f t="shared" si="1"/>
        <v>26807.152373219818</v>
      </c>
      <c r="AL21" s="317">
        <f t="shared" si="1"/>
        <v>23591.80466068611</v>
      </c>
      <c r="AM21" s="317">
        <f t="shared" si="1"/>
        <v>22945.227977049148</v>
      </c>
      <c r="AN21" s="317">
        <f t="shared" si="1"/>
        <v>23079.363491878066</v>
      </c>
      <c r="AO21" s="317">
        <f t="shared" si="1"/>
        <v>23105.296067965635</v>
      </c>
      <c r="AP21" s="317">
        <f t="shared" si="1"/>
        <v>22759.201125144529</v>
      </c>
      <c r="AQ21" s="317">
        <f t="shared" si="1"/>
        <v>22681.304211877774</v>
      </c>
      <c r="AR21" s="317">
        <f t="shared" si="1"/>
        <v>22313.708804813312</v>
      </c>
      <c r="AS21" s="317">
        <f t="shared" si="1"/>
        <v>21328.389039361857</v>
      </c>
      <c r="AT21" s="317">
        <f t="shared" si="1"/>
        <v>20765.009795014921</v>
      </c>
      <c r="AU21" s="317">
        <f t="shared" si="1"/>
        <v>20401.202707640557</v>
      </c>
      <c r="AV21" s="317">
        <f t="shared" si="1"/>
        <v>20042.89542441336</v>
      </c>
      <c r="AW21" s="317">
        <f t="shared" si="1"/>
        <v>19717.639824955848</v>
      </c>
      <c r="AX21" s="317">
        <f t="shared" si="1"/>
        <v>19680.619989720199</v>
      </c>
      <c r="AY21" s="317">
        <f t="shared" si="1"/>
        <v>19188.807786259851</v>
      </c>
      <c r="AZ21" s="317">
        <f t="shared" si="1"/>
        <v>18899.850361649449</v>
      </c>
      <c r="BA21" s="317">
        <f t="shared" si="1"/>
        <v>18432.008875333206</v>
      </c>
      <c r="BB21" s="317">
        <f t="shared" si="1"/>
        <v>18452.527831093466</v>
      </c>
      <c r="BC21" s="317">
        <f t="shared" si="1"/>
        <v>17646.230479970312</v>
      </c>
      <c r="BD21" s="317">
        <f t="shared" si="1"/>
        <v>17227.885754370662</v>
      </c>
      <c r="BE21" s="317">
        <f t="shared" si="1"/>
        <v>16848.486447472285</v>
      </c>
      <c r="BF21" s="317">
        <f t="shared" si="1"/>
        <v>16615.591941277122</v>
      </c>
      <c r="BG21" s="1496">
        <f t="shared" si="1"/>
        <v>16095.784529402979</v>
      </c>
      <c r="BH21" s="1497">
        <f t="shared" si="1"/>
        <v>15804.699819595495</v>
      </c>
      <c r="BI21" s="1392"/>
    </row>
    <row r="22" spans="1:62">
      <c r="V22" s="1300"/>
      <c r="X22" s="21"/>
      <c r="Z22" s="1414"/>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c r="BD22" s="318"/>
      <c r="BE22" s="318"/>
      <c r="BF22" s="318"/>
      <c r="BG22" s="318"/>
      <c r="BH22" s="318"/>
    </row>
    <row r="23" spans="1:62">
      <c r="U23" s="21" t="s">
        <v>68</v>
      </c>
      <c r="V23" s="186"/>
      <c r="X23" s="21" t="s">
        <v>897</v>
      </c>
      <c r="Z23" s="1415"/>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row>
    <row r="24" spans="1:62">
      <c r="U24" s="1416"/>
      <c r="V24" s="1417"/>
      <c r="X24" s="157"/>
      <c r="Y24" s="159"/>
      <c r="Z24" s="1418"/>
      <c r="AA24" s="108">
        <v>1990</v>
      </c>
      <c r="AB24" s="108">
        <f t="shared" ref="AB24:AP24" si="2">AA24+1</f>
        <v>1991</v>
      </c>
      <c r="AC24" s="108">
        <f t="shared" si="2"/>
        <v>1992</v>
      </c>
      <c r="AD24" s="108">
        <f t="shared" si="2"/>
        <v>1993</v>
      </c>
      <c r="AE24" s="108">
        <f t="shared" si="2"/>
        <v>1994</v>
      </c>
      <c r="AF24" s="108">
        <f t="shared" si="2"/>
        <v>1995</v>
      </c>
      <c r="AG24" s="108">
        <f t="shared" si="2"/>
        <v>1996</v>
      </c>
      <c r="AH24" s="108">
        <f t="shared" si="2"/>
        <v>1997</v>
      </c>
      <c r="AI24" s="108">
        <f t="shared" si="2"/>
        <v>1998</v>
      </c>
      <c r="AJ24" s="108">
        <f t="shared" si="2"/>
        <v>1999</v>
      </c>
      <c r="AK24" s="108">
        <f t="shared" si="2"/>
        <v>2000</v>
      </c>
      <c r="AL24" s="108">
        <f t="shared" si="2"/>
        <v>2001</v>
      </c>
      <c r="AM24" s="108">
        <f t="shared" si="2"/>
        <v>2002</v>
      </c>
      <c r="AN24" s="108">
        <f t="shared" si="2"/>
        <v>2003</v>
      </c>
      <c r="AO24" s="108">
        <f t="shared" si="2"/>
        <v>2004</v>
      </c>
      <c r="AP24" s="108">
        <f t="shared" si="2"/>
        <v>2005</v>
      </c>
      <c r="AQ24" s="108">
        <f t="shared" ref="AQ24:AZ24" si="3">AP24+1</f>
        <v>2006</v>
      </c>
      <c r="AR24" s="108">
        <f t="shared" si="3"/>
        <v>2007</v>
      </c>
      <c r="AS24" s="108">
        <f t="shared" si="3"/>
        <v>2008</v>
      </c>
      <c r="AT24" s="108">
        <f t="shared" si="3"/>
        <v>2009</v>
      </c>
      <c r="AU24" s="108">
        <f t="shared" si="3"/>
        <v>2010</v>
      </c>
      <c r="AV24" s="108">
        <f t="shared" si="3"/>
        <v>2011</v>
      </c>
      <c r="AW24" s="108">
        <f t="shared" si="3"/>
        <v>2012</v>
      </c>
      <c r="AX24" s="108">
        <f t="shared" si="3"/>
        <v>2013</v>
      </c>
      <c r="AY24" s="108">
        <f t="shared" si="3"/>
        <v>2014</v>
      </c>
      <c r="AZ24" s="108">
        <f t="shared" si="3"/>
        <v>2015</v>
      </c>
      <c r="BA24" s="108">
        <f t="shared" ref="BA24:BH24" si="4">AZ24+1</f>
        <v>2016</v>
      </c>
      <c r="BB24" s="108">
        <f t="shared" si="4"/>
        <v>2017</v>
      </c>
      <c r="BC24" s="108">
        <f t="shared" si="4"/>
        <v>2018</v>
      </c>
      <c r="BD24" s="108">
        <f t="shared" si="4"/>
        <v>2019</v>
      </c>
      <c r="BE24" s="108">
        <f t="shared" si="4"/>
        <v>2020</v>
      </c>
      <c r="BF24" s="108">
        <f t="shared" si="4"/>
        <v>2021</v>
      </c>
      <c r="BG24" s="108">
        <f t="shared" si="4"/>
        <v>2022</v>
      </c>
      <c r="BH24" s="108">
        <f t="shared" si="4"/>
        <v>2023</v>
      </c>
      <c r="BI24" s="1293"/>
    </row>
    <row r="25" spans="1:62">
      <c r="U25" s="178" t="s">
        <v>725</v>
      </c>
      <c r="V25" s="1419"/>
      <c r="X25" s="178" t="s">
        <v>726</v>
      </c>
      <c r="Y25" s="320"/>
      <c r="Z25" s="1420"/>
      <c r="AA25" s="321">
        <f t="shared" ref="AA25:BH25" si="5">AA5/AA$21</f>
        <v>0.19442185182922961</v>
      </c>
      <c r="AB25" s="321">
        <f t="shared" si="5"/>
        <v>0.20432980347291155</v>
      </c>
      <c r="AC25" s="321">
        <f t="shared" si="5"/>
        <v>0.20744810058021323</v>
      </c>
      <c r="AD25" s="321">
        <f t="shared" si="5"/>
        <v>0.21143117391162738</v>
      </c>
      <c r="AE25" s="321">
        <f t="shared" si="5"/>
        <v>0.21190506433435277</v>
      </c>
      <c r="AF25" s="321">
        <f t="shared" si="5"/>
        <v>0.22749259668860897</v>
      </c>
      <c r="AG25" s="321">
        <f t="shared" si="5"/>
        <v>0.22577788648377467</v>
      </c>
      <c r="AH25" s="321">
        <f t="shared" si="5"/>
        <v>0.22717321292397194</v>
      </c>
      <c r="AI25" s="321">
        <f t="shared" si="5"/>
        <v>0.23144459913933754</v>
      </c>
      <c r="AJ25" s="321">
        <f t="shared" si="5"/>
        <v>0.28819134311539713</v>
      </c>
      <c r="AK25" s="321">
        <f t="shared" si="5"/>
        <v>0.26406003795469574</v>
      </c>
      <c r="AL25" s="321">
        <f t="shared" si="5"/>
        <v>0.2999462222039378</v>
      </c>
      <c r="AM25" s="321">
        <f t="shared" si="5"/>
        <v>0.30129225313269065</v>
      </c>
      <c r="AN25" s="321">
        <f t="shared" si="5"/>
        <v>0.2897433294392141</v>
      </c>
      <c r="AO25" s="321">
        <f t="shared" si="5"/>
        <v>0.28037060284169996</v>
      </c>
      <c r="AP25" s="321">
        <f t="shared" si="5"/>
        <v>0.28430178553178159</v>
      </c>
      <c r="AQ25" s="321">
        <f t="shared" si="5"/>
        <v>0.27626540950108708</v>
      </c>
      <c r="AR25" s="321">
        <f t="shared" si="5"/>
        <v>0.27987717463967798</v>
      </c>
      <c r="AS25" s="321">
        <f t="shared" si="5"/>
        <v>0.28065621473134883</v>
      </c>
      <c r="AT25" s="321">
        <f t="shared" si="5"/>
        <v>0.27560153952829913</v>
      </c>
      <c r="AU25" s="321">
        <f t="shared" si="5"/>
        <v>0.27288412361463515</v>
      </c>
      <c r="AV25" s="321">
        <f t="shared" si="5"/>
        <v>0.27815312615964216</v>
      </c>
      <c r="AW25" s="321">
        <f t="shared" si="5"/>
        <v>0.28072320448537413</v>
      </c>
      <c r="AX25" s="321">
        <f t="shared" si="5"/>
        <v>0.28257404474719505</v>
      </c>
      <c r="AY25" s="321">
        <f t="shared" si="5"/>
        <v>0.28443541889636798</v>
      </c>
      <c r="AZ25" s="321">
        <f t="shared" si="5"/>
        <v>0.29041944098303013</v>
      </c>
      <c r="BA25" s="321">
        <f t="shared" si="5"/>
        <v>0.28759320380650483</v>
      </c>
      <c r="BB25" s="321">
        <f t="shared" si="5"/>
        <v>0.29681426765542951</v>
      </c>
      <c r="BC25" s="321">
        <f t="shared" si="5"/>
        <v>0.29533912670657558</v>
      </c>
      <c r="BD25" s="321">
        <f t="shared" si="5"/>
        <v>0.27620325717245942</v>
      </c>
      <c r="BE25" s="321">
        <f t="shared" si="5"/>
        <v>0.26296866883881359</v>
      </c>
      <c r="BF25" s="321">
        <f t="shared" si="5"/>
        <v>0.26826024867653614</v>
      </c>
      <c r="BG25" s="321">
        <f t="shared" si="5"/>
        <v>0.2691244011703734</v>
      </c>
      <c r="BH25" s="321">
        <f t="shared" si="5"/>
        <v>0.26258190569312173</v>
      </c>
      <c r="BI25" s="1403"/>
    </row>
    <row r="26" spans="1:62">
      <c r="U26" s="178" t="s">
        <v>729</v>
      </c>
      <c r="V26" s="1419"/>
      <c r="X26" s="178" t="s">
        <v>345</v>
      </c>
      <c r="Y26" s="320"/>
      <c r="Z26" s="1420"/>
      <c r="AA26" s="321">
        <f t="shared" ref="AA26:BF26" si="6">AA8/AA$21</f>
        <v>0.30505794108708983</v>
      </c>
      <c r="AB26" s="321">
        <f t="shared" si="6"/>
        <v>0.29335865732410005</v>
      </c>
      <c r="AC26" s="321">
        <f t="shared" si="6"/>
        <v>0.29147403747867262</v>
      </c>
      <c r="AD26" s="321">
        <f t="shared" si="6"/>
        <v>0.2833967208654512</v>
      </c>
      <c r="AE26" s="321">
        <f t="shared" si="6"/>
        <v>0.30631359280821197</v>
      </c>
      <c r="AF26" s="321">
        <f t="shared" si="6"/>
        <v>0.30100789161896929</v>
      </c>
      <c r="AG26" s="321">
        <f t="shared" si="6"/>
        <v>0.32050501294032202</v>
      </c>
      <c r="AH26" s="321">
        <f t="shared" si="6"/>
        <v>0.33153934476062863</v>
      </c>
      <c r="AI26" s="321">
        <f t="shared" si="6"/>
        <v>0.3073686157086945</v>
      </c>
      <c r="AJ26" s="321">
        <f t="shared" si="6"/>
        <v>0.15183377491690914</v>
      </c>
      <c r="AK26" s="321">
        <f t="shared" si="6"/>
        <v>0.22183778352517913</v>
      </c>
      <c r="AL26" s="321">
        <f t="shared" si="6"/>
        <v>0.12536949752720325</v>
      </c>
      <c r="AM26" s="321">
        <f t="shared" si="6"/>
        <v>0.12328968481161104</v>
      </c>
      <c r="AN26" s="321">
        <f t="shared" si="6"/>
        <v>0.12385240120481458</v>
      </c>
      <c r="AO26" s="321">
        <f t="shared" si="6"/>
        <v>0.12953874490908149</v>
      </c>
      <c r="AP26" s="321">
        <f t="shared" si="6"/>
        <v>0.11107952344800219</v>
      </c>
      <c r="AQ26" s="321">
        <f t="shared" si="6"/>
        <v>0.11848179512159365</v>
      </c>
      <c r="AR26" s="321">
        <f t="shared" si="6"/>
        <v>8.7957520599006675E-2</v>
      </c>
      <c r="AS26" s="321">
        <f t="shared" si="6"/>
        <v>0.10059686292482913</v>
      </c>
      <c r="AT26" s="321">
        <f t="shared" si="6"/>
        <v>0.10758137812012189</v>
      </c>
      <c r="AU26" s="321">
        <f t="shared" si="6"/>
        <v>8.5182402938949756E-2</v>
      </c>
      <c r="AV26" s="321">
        <f t="shared" si="6"/>
        <v>7.3011411829746617E-2</v>
      </c>
      <c r="AW26" s="321">
        <f t="shared" si="6"/>
        <v>6.4780535710627404E-2</v>
      </c>
      <c r="AX26" s="321">
        <f t="shared" si="6"/>
        <v>6.3567909448298945E-2</v>
      </c>
      <c r="AY26" s="321">
        <f t="shared" si="6"/>
        <v>6.4214311485238651E-2</v>
      </c>
      <c r="AZ26" s="321">
        <f t="shared" si="6"/>
        <v>4.4652423454881164E-2</v>
      </c>
      <c r="BA26" s="321">
        <f t="shared" si="6"/>
        <v>4.0247800253158911E-2</v>
      </c>
      <c r="BB26" s="321">
        <f t="shared" si="6"/>
        <v>3.6572107017094818E-2</v>
      </c>
      <c r="BC26" s="321">
        <f t="shared" si="6"/>
        <v>3.2627028707015109E-2</v>
      </c>
      <c r="BD26" s="321">
        <f t="shared" si="6"/>
        <v>3.6618980912499176E-2</v>
      </c>
      <c r="BE26" s="321">
        <f t="shared" si="6"/>
        <v>4.4015351939310395E-2</v>
      </c>
      <c r="BF26" s="321">
        <f t="shared" si="6"/>
        <v>3.5767400609127212E-2</v>
      </c>
      <c r="BG26" s="321">
        <f>BG8/BG$21</f>
        <v>3.1166825410908292E-2</v>
      </c>
      <c r="BH26" s="321">
        <f t="shared" ref="BH26" si="7">BH8/BH$21</f>
        <v>3.0927354229567387E-2</v>
      </c>
      <c r="BI26" s="1403"/>
    </row>
    <row r="27" spans="1:62">
      <c r="U27" s="177" t="s">
        <v>734</v>
      </c>
      <c r="V27" s="1421"/>
      <c r="X27" s="177" t="s">
        <v>735</v>
      </c>
      <c r="Y27" s="2032"/>
      <c r="Z27" s="1420"/>
      <c r="AA27" s="322">
        <f t="shared" ref="AA27:BE27" si="8">AA12/AA$21</f>
        <v>0.36555298792523405</v>
      </c>
      <c r="AB27" s="322">
        <f t="shared" si="8"/>
        <v>0.36440793941520644</v>
      </c>
      <c r="AC27" s="322">
        <f t="shared" si="8"/>
        <v>0.36064046739551481</v>
      </c>
      <c r="AD27" s="322">
        <f t="shared" si="8"/>
        <v>0.36318502223168575</v>
      </c>
      <c r="AE27" s="322">
        <f t="shared" si="8"/>
        <v>0.34332058042373814</v>
      </c>
      <c r="AF27" s="322">
        <f t="shared" si="8"/>
        <v>0.32865292959843245</v>
      </c>
      <c r="AG27" s="322">
        <f t="shared" si="8"/>
        <v>0.31213988505092927</v>
      </c>
      <c r="AH27" s="322">
        <f t="shared" si="8"/>
        <v>0.30359129814838248</v>
      </c>
      <c r="AI27" s="322">
        <f t="shared" si="8"/>
        <v>0.31317503449344647</v>
      </c>
      <c r="AJ27" s="322">
        <f t="shared" si="8"/>
        <v>0.38217002496275987</v>
      </c>
      <c r="AK27" s="322">
        <f t="shared" si="8"/>
        <v>0.35167527810482713</v>
      </c>
      <c r="AL27" s="322">
        <f t="shared" si="8"/>
        <v>0.39070000714551895</v>
      </c>
      <c r="AM27" s="322">
        <f t="shared" si="8"/>
        <v>0.40180111409032926</v>
      </c>
      <c r="AN27" s="322">
        <f t="shared" si="8"/>
        <v>0.39926049417279252</v>
      </c>
      <c r="AO27" s="322">
        <f t="shared" si="8"/>
        <v>0.39458083462623761</v>
      </c>
      <c r="AP27" s="322">
        <f t="shared" si="8"/>
        <v>0.40512116901395623</v>
      </c>
      <c r="AQ27" s="322">
        <f t="shared" si="8"/>
        <v>0.40963155778633847</v>
      </c>
      <c r="AR27" s="322">
        <f t="shared" si="8"/>
        <v>0.43783568606467543</v>
      </c>
      <c r="AS27" s="322">
        <f t="shared" si="8"/>
        <v>0.42377042192670167</v>
      </c>
      <c r="AT27" s="322">
        <f t="shared" si="8"/>
        <v>0.42666304070581634</v>
      </c>
      <c r="AU27" s="322">
        <f t="shared" si="8"/>
        <v>0.4508620738728028</v>
      </c>
      <c r="AV27" s="322">
        <f t="shared" si="8"/>
        <v>0.45297600108337549</v>
      </c>
      <c r="AW27" s="322">
        <f t="shared" si="8"/>
        <v>0.45545610749585608</v>
      </c>
      <c r="AX27" s="322">
        <f t="shared" si="8"/>
        <v>0.45193776366180716</v>
      </c>
      <c r="AY27" s="322">
        <f t="shared" si="8"/>
        <v>0.45703710784248458</v>
      </c>
      <c r="AZ27" s="322">
        <f t="shared" si="8"/>
        <v>0.46793177328588387</v>
      </c>
      <c r="BA27" s="322">
        <f t="shared" si="8"/>
        <v>0.47688549037030947</v>
      </c>
      <c r="BB27" s="322">
        <f t="shared" si="8"/>
        <v>0.46997729095001411</v>
      </c>
      <c r="BC27" s="322">
        <f t="shared" si="8"/>
        <v>0.4652440433428634</v>
      </c>
      <c r="BD27" s="322">
        <f t="shared" si="8"/>
        <v>0.47201887067324588</v>
      </c>
      <c r="BE27" s="322">
        <f t="shared" si="8"/>
        <v>0.48308126140418883</v>
      </c>
      <c r="BF27" s="322">
        <f t="shared" ref="BF27:BH27" si="9">BF12/BF$21</f>
        <v>0.4858573881610958</v>
      </c>
      <c r="BG27" s="322">
        <f>BG12/BG$21</f>
        <v>0.48656759792903792</v>
      </c>
      <c r="BH27" s="322">
        <f t="shared" si="9"/>
        <v>0.49105090965286385</v>
      </c>
      <c r="BI27" s="1403"/>
    </row>
    <row r="28" spans="1:62" ht="15.75" thickBot="1">
      <c r="U28" s="228" t="s">
        <v>742</v>
      </c>
      <c r="V28" s="1419"/>
      <c r="X28" s="228" t="s">
        <v>743</v>
      </c>
      <c r="Y28" s="320"/>
      <c r="Z28" s="1420"/>
      <c r="AA28" s="321">
        <f t="shared" ref="AA28:BE28" si="10">AA16/AA$21</f>
        <v>0.13496721915844651</v>
      </c>
      <c r="AB28" s="321">
        <f t="shared" si="10"/>
        <v>0.13790359978778205</v>
      </c>
      <c r="AC28" s="321">
        <f t="shared" si="10"/>
        <v>0.14043739454559923</v>
      </c>
      <c r="AD28" s="321">
        <f t="shared" si="10"/>
        <v>0.14198708299123577</v>
      </c>
      <c r="AE28" s="321">
        <f t="shared" si="10"/>
        <v>0.13846076243369707</v>
      </c>
      <c r="AF28" s="321">
        <f t="shared" si="10"/>
        <v>0.14284658209398932</v>
      </c>
      <c r="AG28" s="321">
        <f t="shared" si="10"/>
        <v>0.14157721552497393</v>
      </c>
      <c r="AH28" s="321">
        <f t="shared" si="10"/>
        <v>0.13769614416701689</v>
      </c>
      <c r="AI28" s="321">
        <f t="shared" si="10"/>
        <v>0.14801175065852132</v>
      </c>
      <c r="AJ28" s="321">
        <f t="shared" si="10"/>
        <v>0.17780485700493384</v>
      </c>
      <c r="AK28" s="321">
        <f t="shared" si="10"/>
        <v>0.16242690041529786</v>
      </c>
      <c r="AL28" s="321">
        <f t="shared" si="10"/>
        <v>0.18398427312334001</v>
      </c>
      <c r="AM28" s="321">
        <f t="shared" si="10"/>
        <v>0.17361694796536903</v>
      </c>
      <c r="AN28" s="321">
        <f t="shared" si="10"/>
        <v>0.18714377518317876</v>
      </c>
      <c r="AO28" s="321">
        <f t="shared" si="10"/>
        <v>0.19550981762298097</v>
      </c>
      <c r="AP28" s="321">
        <f t="shared" si="10"/>
        <v>0.19949752200626003</v>
      </c>
      <c r="AQ28" s="321">
        <f t="shared" si="10"/>
        <v>0.19562123759098077</v>
      </c>
      <c r="AR28" s="321">
        <f t="shared" si="10"/>
        <v>0.19432961869664001</v>
      </c>
      <c r="AS28" s="321">
        <f t="shared" si="10"/>
        <v>0.19497650041712042</v>
      </c>
      <c r="AT28" s="321">
        <f t="shared" si="10"/>
        <v>0.19015404164576263</v>
      </c>
      <c r="AU28" s="321">
        <f t="shared" si="10"/>
        <v>0.1910713995736123</v>
      </c>
      <c r="AV28" s="321">
        <f t="shared" si="10"/>
        <v>0.19585946092723555</v>
      </c>
      <c r="AW28" s="321">
        <f t="shared" si="10"/>
        <v>0.19904015230814229</v>
      </c>
      <c r="AX28" s="321">
        <f t="shared" si="10"/>
        <v>0.20192028214269878</v>
      </c>
      <c r="AY28" s="321">
        <f t="shared" si="10"/>
        <v>0.1943131617759089</v>
      </c>
      <c r="AZ28" s="321">
        <f t="shared" si="10"/>
        <v>0.19699636227620498</v>
      </c>
      <c r="BA28" s="321">
        <f t="shared" si="10"/>
        <v>0.19527350557002671</v>
      </c>
      <c r="BB28" s="321">
        <f t="shared" si="10"/>
        <v>0.19663633437746164</v>
      </c>
      <c r="BC28" s="321">
        <f t="shared" si="10"/>
        <v>0.20678980124354598</v>
      </c>
      <c r="BD28" s="321">
        <f t="shared" si="10"/>
        <v>0.21515889124179549</v>
      </c>
      <c r="BE28" s="321">
        <f t="shared" si="10"/>
        <v>0.20993471781768702</v>
      </c>
      <c r="BF28" s="321">
        <f t="shared" ref="BF28:BH28" si="11">BF16/BF$21</f>
        <v>0.21011496255324083</v>
      </c>
      <c r="BG28" s="321">
        <f>BG16/BG$21</f>
        <v>0.21314117548968037</v>
      </c>
      <c r="BH28" s="321">
        <f t="shared" si="11"/>
        <v>0.21543983042444703</v>
      </c>
      <c r="BI28" s="1403"/>
    </row>
    <row r="29" spans="1:62" ht="15.75" thickTop="1">
      <c r="U29" s="177" t="s">
        <v>24</v>
      </c>
      <c r="V29" s="1422"/>
      <c r="X29" s="177" t="s">
        <v>288</v>
      </c>
      <c r="Y29" s="2041"/>
      <c r="Z29" s="1420"/>
      <c r="AA29" s="323">
        <f t="shared" ref="AA29:BE29" si="12">SUM(AA27,AA25,AA28,AA26)</f>
        <v>1</v>
      </c>
      <c r="AB29" s="323">
        <f t="shared" si="12"/>
        <v>1</v>
      </c>
      <c r="AC29" s="323">
        <f t="shared" si="12"/>
        <v>0.99999999999999989</v>
      </c>
      <c r="AD29" s="323">
        <f t="shared" si="12"/>
        <v>1</v>
      </c>
      <c r="AE29" s="323">
        <f t="shared" si="12"/>
        <v>1</v>
      </c>
      <c r="AF29" s="323">
        <f t="shared" si="12"/>
        <v>1</v>
      </c>
      <c r="AG29" s="323">
        <f t="shared" si="12"/>
        <v>0.99999999999999978</v>
      </c>
      <c r="AH29" s="323">
        <f t="shared" si="12"/>
        <v>1</v>
      </c>
      <c r="AI29" s="323">
        <f t="shared" si="12"/>
        <v>0.99999999999999978</v>
      </c>
      <c r="AJ29" s="323">
        <f t="shared" si="12"/>
        <v>1</v>
      </c>
      <c r="AK29" s="323">
        <f t="shared" si="12"/>
        <v>0.99999999999999989</v>
      </c>
      <c r="AL29" s="323">
        <f t="shared" si="12"/>
        <v>1</v>
      </c>
      <c r="AM29" s="323">
        <f t="shared" si="12"/>
        <v>1</v>
      </c>
      <c r="AN29" s="323">
        <f t="shared" si="12"/>
        <v>1</v>
      </c>
      <c r="AO29" s="323">
        <f t="shared" si="12"/>
        <v>1</v>
      </c>
      <c r="AP29" s="323">
        <f t="shared" si="12"/>
        <v>1</v>
      </c>
      <c r="AQ29" s="323">
        <f t="shared" si="12"/>
        <v>0.99999999999999989</v>
      </c>
      <c r="AR29" s="323">
        <f t="shared" si="12"/>
        <v>1.0000000000000002</v>
      </c>
      <c r="AS29" s="323">
        <f t="shared" si="12"/>
        <v>1</v>
      </c>
      <c r="AT29" s="323">
        <f t="shared" si="12"/>
        <v>1</v>
      </c>
      <c r="AU29" s="323">
        <f t="shared" si="12"/>
        <v>1</v>
      </c>
      <c r="AV29" s="323">
        <f t="shared" si="12"/>
        <v>0.99999999999999967</v>
      </c>
      <c r="AW29" s="323">
        <f t="shared" si="12"/>
        <v>0.99999999999999989</v>
      </c>
      <c r="AX29" s="323">
        <f t="shared" si="12"/>
        <v>0.99999999999999989</v>
      </c>
      <c r="AY29" s="323">
        <f t="shared" si="12"/>
        <v>1.0000000000000002</v>
      </c>
      <c r="AZ29" s="323">
        <f t="shared" si="12"/>
        <v>1</v>
      </c>
      <c r="BA29" s="323">
        <f t="shared" si="12"/>
        <v>0.99999999999999989</v>
      </c>
      <c r="BB29" s="323">
        <f t="shared" si="12"/>
        <v>1.0000000000000002</v>
      </c>
      <c r="BC29" s="323">
        <f t="shared" si="12"/>
        <v>1</v>
      </c>
      <c r="BD29" s="323">
        <f t="shared" si="12"/>
        <v>0.99999999999999989</v>
      </c>
      <c r="BE29" s="323">
        <f t="shared" si="12"/>
        <v>0.99999999999999978</v>
      </c>
      <c r="BF29" s="323">
        <f t="shared" ref="BF29:BG29" si="13">SUM(BF27,BF25,BF28,BF26)</f>
        <v>0.99999999999999989</v>
      </c>
      <c r="BG29" s="323">
        <f t="shared" si="13"/>
        <v>1</v>
      </c>
      <c r="BH29" s="323">
        <f t="shared" ref="BH29" si="14">SUM(BH27,BH25,BH28,BH26)</f>
        <v>1</v>
      </c>
      <c r="BI29" s="1403"/>
    </row>
    <row r="30" spans="1:62">
      <c r="V30" s="1300"/>
      <c r="X30" s="21"/>
    </row>
    <row r="31" spans="1:62" ht="16.5">
      <c r="U31" s="186" t="s">
        <v>35</v>
      </c>
      <c r="V31" s="1300"/>
      <c r="X31" s="186" t="s">
        <v>898</v>
      </c>
      <c r="Y31" s="186"/>
    </row>
    <row r="32" spans="1:62">
      <c r="U32" s="1416"/>
      <c r="V32" s="1417"/>
      <c r="X32" s="157"/>
      <c r="Y32" s="159"/>
      <c r="Z32" s="1418"/>
      <c r="AA32" s="108">
        <v>1990</v>
      </c>
      <c r="AB32" s="108">
        <f t="shared" ref="AB32:AP32" si="15">AA32+1</f>
        <v>1991</v>
      </c>
      <c r="AC32" s="108">
        <f t="shared" si="15"/>
        <v>1992</v>
      </c>
      <c r="AD32" s="108">
        <f t="shared" si="15"/>
        <v>1993</v>
      </c>
      <c r="AE32" s="108">
        <f t="shared" si="15"/>
        <v>1994</v>
      </c>
      <c r="AF32" s="108">
        <f t="shared" si="15"/>
        <v>1995</v>
      </c>
      <c r="AG32" s="108">
        <f t="shared" si="15"/>
        <v>1996</v>
      </c>
      <c r="AH32" s="108">
        <f t="shared" si="15"/>
        <v>1997</v>
      </c>
      <c r="AI32" s="108">
        <f t="shared" si="15"/>
        <v>1998</v>
      </c>
      <c r="AJ32" s="108">
        <f t="shared" si="15"/>
        <v>1999</v>
      </c>
      <c r="AK32" s="108">
        <f t="shared" si="15"/>
        <v>2000</v>
      </c>
      <c r="AL32" s="108">
        <f t="shared" si="15"/>
        <v>2001</v>
      </c>
      <c r="AM32" s="108">
        <f t="shared" si="15"/>
        <v>2002</v>
      </c>
      <c r="AN32" s="108">
        <f t="shared" si="15"/>
        <v>2003</v>
      </c>
      <c r="AO32" s="108">
        <f t="shared" si="15"/>
        <v>2004</v>
      </c>
      <c r="AP32" s="108">
        <f t="shared" si="15"/>
        <v>2005</v>
      </c>
      <c r="AQ32" s="108">
        <f t="shared" ref="AQ32:AZ32" si="16">AP32+1</f>
        <v>2006</v>
      </c>
      <c r="AR32" s="108">
        <f t="shared" si="16"/>
        <v>2007</v>
      </c>
      <c r="AS32" s="108">
        <f t="shared" si="16"/>
        <v>2008</v>
      </c>
      <c r="AT32" s="108">
        <f t="shared" si="16"/>
        <v>2009</v>
      </c>
      <c r="AU32" s="108">
        <f t="shared" si="16"/>
        <v>2010</v>
      </c>
      <c r="AV32" s="108">
        <f t="shared" si="16"/>
        <v>2011</v>
      </c>
      <c r="AW32" s="108">
        <f t="shared" si="16"/>
        <v>2012</v>
      </c>
      <c r="AX32" s="108">
        <f t="shared" si="16"/>
        <v>2013</v>
      </c>
      <c r="AY32" s="108">
        <f t="shared" si="16"/>
        <v>2014</v>
      </c>
      <c r="AZ32" s="108">
        <f t="shared" si="16"/>
        <v>2015</v>
      </c>
      <c r="BA32" s="108">
        <f t="shared" ref="BA32:BH32" si="17">AZ32+1</f>
        <v>2016</v>
      </c>
      <c r="BB32" s="108">
        <f t="shared" si="17"/>
        <v>2017</v>
      </c>
      <c r="BC32" s="108">
        <f t="shared" si="17"/>
        <v>2018</v>
      </c>
      <c r="BD32" s="108">
        <f t="shared" si="17"/>
        <v>2019</v>
      </c>
      <c r="BE32" s="108">
        <f t="shared" si="17"/>
        <v>2020</v>
      </c>
      <c r="BF32" s="108">
        <f t="shared" si="17"/>
        <v>2021</v>
      </c>
      <c r="BG32" s="108">
        <f t="shared" si="17"/>
        <v>2022</v>
      </c>
      <c r="BH32" s="108">
        <f t="shared" si="17"/>
        <v>2023</v>
      </c>
      <c r="BI32" s="1293"/>
    </row>
    <row r="33" spans="21:61">
      <c r="U33" s="301" t="s">
        <v>725</v>
      </c>
      <c r="V33" s="301"/>
      <c r="X33" s="301" t="s">
        <v>726</v>
      </c>
      <c r="Y33" s="299"/>
      <c r="Z33" s="1405"/>
      <c r="AA33" s="189"/>
      <c r="AB33" s="324">
        <f t="shared" ref="AB33:BH33" si="18">AB5/AA5-1</f>
        <v>3.9911847150464919E-2</v>
      </c>
      <c r="AC33" s="324">
        <f t="shared" si="18"/>
        <v>1.8035415567536406E-2</v>
      </c>
      <c r="AD33" s="324">
        <f t="shared" si="18"/>
        <v>1.812310867812239E-2</v>
      </c>
      <c r="AE33" s="324">
        <f t="shared" si="18"/>
        <v>3.6688836079776577E-2</v>
      </c>
      <c r="AF33" s="324">
        <f t="shared" si="18"/>
        <v>8.1985761766321552E-2</v>
      </c>
      <c r="AG33" s="324">
        <f t="shared" si="18"/>
        <v>2.4537356733725257E-2</v>
      </c>
      <c r="AH33" s="324">
        <f t="shared" si="18"/>
        <v>2.5392445354493587E-2</v>
      </c>
      <c r="AI33" s="324">
        <f t="shared" si="18"/>
        <v>-2.2563354692669346E-2</v>
      </c>
      <c r="AJ33" s="324">
        <f t="shared" si="18"/>
        <v>1.5551454833775402E-2</v>
      </c>
      <c r="AK33" s="324">
        <f t="shared" si="18"/>
        <v>7.0577508298841352E-4</v>
      </c>
      <c r="AL33" s="324">
        <f t="shared" si="18"/>
        <v>-3.4257575272511609E-4</v>
      </c>
      <c r="AM33" s="324">
        <f t="shared" si="18"/>
        <v>-2.3042250405446718E-2</v>
      </c>
      <c r="AN33" s="324">
        <f t="shared" si="18"/>
        <v>-3.2709480506463717E-2</v>
      </c>
      <c r="AO33" s="324">
        <f t="shared" si="18"/>
        <v>-3.1261098839189816E-2</v>
      </c>
      <c r="AP33" s="324">
        <f t="shared" si="18"/>
        <v>-1.1676778004042765E-3</v>
      </c>
      <c r="AQ33" s="324">
        <f t="shared" si="18"/>
        <v>-3.1592968854077363E-2</v>
      </c>
      <c r="AR33" s="324">
        <f t="shared" si="18"/>
        <v>-3.3453271707512E-3</v>
      </c>
      <c r="AS33" s="324">
        <f t="shared" si="18"/>
        <v>-4.1497003123588172E-2</v>
      </c>
      <c r="AT33" s="324">
        <f t="shared" si="18"/>
        <v>-4.3948995384118894E-2</v>
      </c>
      <c r="AU33" s="324">
        <f t="shared" si="18"/>
        <v>-2.7207394631064918E-2</v>
      </c>
      <c r="AV33" s="324">
        <f t="shared" si="18"/>
        <v>1.4064068491794757E-3</v>
      </c>
      <c r="AW33" s="324">
        <f t="shared" si="18"/>
        <v>-7.1381212072123557E-3</v>
      </c>
      <c r="AX33" s="324">
        <f t="shared" si="18"/>
        <v>4.7032377527522762E-3</v>
      </c>
      <c r="AY33" s="324">
        <f t="shared" si="18"/>
        <v>-1.8567073898825504E-2</v>
      </c>
      <c r="AZ33" s="324">
        <f t="shared" si="18"/>
        <v>5.6627937897593128E-3</v>
      </c>
      <c r="BA33" s="324">
        <f t="shared" si="18"/>
        <v>-3.4244391472705971E-2</v>
      </c>
      <c r="BB33" s="324">
        <f t="shared" si="18"/>
        <v>3.321178841053074E-2</v>
      </c>
      <c r="BC33" s="324">
        <f t="shared" si="18"/>
        <v>-4.8448515094116185E-2</v>
      </c>
      <c r="BD33" s="324">
        <f t="shared" si="18"/>
        <v>-8.696411865811382E-2</v>
      </c>
      <c r="BE33" s="324">
        <f t="shared" si="18"/>
        <v>-6.8883287089716361E-2</v>
      </c>
      <c r="BF33" s="324">
        <f t="shared" si="18"/>
        <v>6.0214481560365574E-3</v>
      </c>
      <c r="BG33" s="324">
        <f t="shared" si="18"/>
        <v>-2.8163770362997775E-2</v>
      </c>
      <c r="BH33" s="324">
        <f t="shared" si="18"/>
        <v>-4.1955192351741277E-2</v>
      </c>
      <c r="BI33" s="1406"/>
    </row>
    <row r="34" spans="21:61">
      <c r="U34" s="301" t="s">
        <v>729</v>
      </c>
      <c r="V34" s="301"/>
      <c r="X34" s="301" t="s">
        <v>749</v>
      </c>
      <c r="Y34" s="299"/>
      <c r="Z34" s="1405"/>
      <c r="AA34" s="325"/>
      <c r="AB34" s="324">
        <f t="shared" ref="AB34:BH34" si="19">AB8/AA8-1</f>
        <v>-4.8461294949551093E-2</v>
      </c>
      <c r="AC34" s="324">
        <f t="shared" si="19"/>
        <v>-3.70922576688415E-3</v>
      </c>
      <c r="AD34" s="324">
        <f t="shared" si="19"/>
        <v>-2.873960370575368E-2</v>
      </c>
      <c r="AE34" s="324">
        <f t="shared" si="19"/>
        <v>0.11801480652880714</v>
      </c>
      <c r="AF34" s="324">
        <f t="shared" si="19"/>
        <v>-9.6077655705013587E-3</v>
      </c>
      <c r="AG34" s="324">
        <f t="shared" si="19"/>
        <v>9.9184530797277848E-2</v>
      </c>
      <c r="AH34" s="324">
        <f t="shared" si="19"/>
        <v>5.417968955546737E-2</v>
      </c>
      <c r="AI34" s="324">
        <f t="shared" si="19"/>
        <v>-0.11054673603851495</v>
      </c>
      <c r="AJ34" s="324">
        <f t="shared" si="19"/>
        <v>-0.59711887526949448</v>
      </c>
      <c r="AK34" s="324">
        <f t="shared" si="19"/>
        <v>0.59570197840004213</v>
      </c>
      <c r="AL34" s="324">
        <f t="shared" si="19"/>
        <v>-0.50264458744842322</v>
      </c>
      <c r="AM34" s="324">
        <f t="shared" si="19"/>
        <v>-4.3541633321241391E-2</v>
      </c>
      <c r="AN34" s="324">
        <f t="shared" si="19"/>
        <v>1.0436762677969558E-2</v>
      </c>
      <c r="AO34" s="324">
        <f t="shared" si="19"/>
        <v>4.7087474827369746E-2</v>
      </c>
      <c r="AP34" s="324">
        <f t="shared" si="19"/>
        <v>-0.15534414112777417</v>
      </c>
      <c r="AQ34" s="324">
        <f t="shared" si="19"/>
        <v>6.2988650339518504E-2</v>
      </c>
      <c r="AR34" s="324">
        <f t="shared" si="19"/>
        <v>-0.26965999396603613</v>
      </c>
      <c r="AS34" s="324">
        <f t="shared" si="19"/>
        <v>9.3195289241132295E-2</v>
      </c>
      <c r="AT34" s="324">
        <f t="shared" si="19"/>
        <v>4.1182241469561509E-2</v>
      </c>
      <c r="AU34" s="324">
        <f t="shared" si="19"/>
        <v>-0.22207735373789206</v>
      </c>
      <c r="AV34" s="324">
        <f t="shared" si="19"/>
        <v>-0.15793513104696588</v>
      </c>
      <c r="AW34" s="324">
        <f t="shared" si="19"/>
        <v>-0.12713263282760146</v>
      </c>
      <c r="AX34" s="324">
        <f t="shared" si="19"/>
        <v>-2.0561344385162439E-2</v>
      </c>
      <c r="AY34" s="324">
        <f t="shared" si="19"/>
        <v>-1.5075097473308485E-2</v>
      </c>
      <c r="AZ34" s="324">
        <f t="shared" si="19"/>
        <v>-0.31510565961753578</v>
      </c>
      <c r="BA34" s="324">
        <f t="shared" si="19"/>
        <v>-0.12095436958481032</v>
      </c>
      <c r="BB34" s="324">
        <f t="shared" si="19"/>
        <v>-9.0315005136469617E-2</v>
      </c>
      <c r="BC34" s="324">
        <f t="shared" si="19"/>
        <v>-0.14685348432476975</v>
      </c>
      <c r="BD34" s="324">
        <f t="shared" si="19"/>
        <v>9.5743150790457143E-2</v>
      </c>
      <c r="BE34" s="324">
        <f t="shared" si="19"/>
        <v>0.1755113713048535</v>
      </c>
      <c r="BF34" s="324">
        <f t="shared" si="19"/>
        <v>-0.19862069071179123</v>
      </c>
      <c r="BG34" s="324">
        <f>BG8/BF8-1</f>
        <v>-0.15588518836577958</v>
      </c>
      <c r="BH34" s="324">
        <f t="shared" si="19"/>
        <v>-2.5629105900482618E-2</v>
      </c>
      <c r="BI34" s="1406"/>
    </row>
    <row r="35" spans="21:61">
      <c r="U35" s="326" t="s">
        <v>734</v>
      </c>
      <c r="V35" s="326"/>
      <c r="X35" s="326" t="s">
        <v>735</v>
      </c>
      <c r="Y35" s="299"/>
      <c r="Z35" s="1405"/>
      <c r="AA35" s="325"/>
      <c r="AB35" s="324">
        <f t="shared" ref="AB35:BH35" si="20">AB12/AA12-1</f>
        <v>-1.3612917052901241E-2</v>
      </c>
      <c r="AC35" s="324">
        <f t="shared" si="20"/>
        <v>-7.6342475933028897E-3</v>
      </c>
      <c r="AD35" s="324">
        <f t="shared" si="20"/>
        <v>5.9912636676404674E-3</v>
      </c>
      <c r="AE35" s="324">
        <f t="shared" si="20"/>
        <v>-2.2204543439110824E-2</v>
      </c>
      <c r="AF35" s="324">
        <f t="shared" si="20"/>
        <v>-3.5208910655904035E-2</v>
      </c>
      <c r="AG35" s="324">
        <f t="shared" si="20"/>
        <v>-1.9550067069438515E-2</v>
      </c>
      <c r="AH35" s="324">
        <f t="shared" si="20"/>
        <v>-8.8156198694666621E-3</v>
      </c>
      <c r="AI35" s="324">
        <f t="shared" si="20"/>
        <v>-1.0316108644201516E-2</v>
      </c>
      <c r="AJ35" s="324">
        <f t="shared" si="20"/>
        <v>-4.7377329534959989E-3</v>
      </c>
      <c r="AK35" s="324">
        <f t="shared" si="20"/>
        <v>5.0088234626339823E-3</v>
      </c>
      <c r="AL35" s="324">
        <f t="shared" si="20"/>
        <v>-2.2285490384104767E-2</v>
      </c>
      <c r="AM35" s="324">
        <f t="shared" si="20"/>
        <v>2.2782274326949015E-4</v>
      </c>
      <c r="AN35" s="324">
        <f t="shared" si="20"/>
        <v>-5.1414212803413406E-4</v>
      </c>
      <c r="AO35" s="324">
        <f t="shared" si="20"/>
        <v>-1.0610361577734762E-2</v>
      </c>
      <c r="AP35" s="324">
        <f t="shared" si="20"/>
        <v>1.1333576045165827E-2</v>
      </c>
      <c r="AQ35" s="324">
        <f t="shared" si="20"/>
        <v>7.6726696984170673E-3</v>
      </c>
      <c r="AR35" s="324">
        <f t="shared" si="20"/>
        <v>5.1529562060517398E-2</v>
      </c>
      <c r="AS35" s="324">
        <f t="shared" si="20"/>
        <v>-7.48635818827319E-2</v>
      </c>
      <c r="AT35" s="324">
        <f t="shared" si="20"/>
        <v>-1.9768917130038477E-2</v>
      </c>
      <c r="AU35" s="324">
        <f t="shared" si="20"/>
        <v>3.820307529297895E-2</v>
      </c>
      <c r="AV35" s="324">
        <f t="shared" si="20"/>
        <v>-1.295675984266198E-2</v>
      </c>
      <c r="AW35" s="324">
        <f t="shared" si="20"/>
        <v>-1.0841686438095133E-2</v>
      </c>
      <c r="AX35" s="324">
        <f t="shared" si="20"/>
        <v>-9.5878749780718975E-3</v>
      </c>
      <c r="AY35" s="324">
        <f t="shared" si="20"/>
        <v>-1.3988347368556364E-2</v>
      </c>
      <c r="AZ35" s="324">
        <f t="shared" si="20"/>
        <v>8.4199891047405107E-3</v>
      </c>
      <c r="BA35" s="324">
        <f t="shared" si="20"/>
        <v>-6.0927041339590149E-3</v>
      </c>
      <c r="BB35" s="324">
        <f t="shared" si="20"/>
        <v>-1.3388978111375183E-2</v>
      </c>
      <c r="BC35" s="324">
        <f t="shared" si="20"/>
        <v>-5.3326922951367983E-2</v>
      </c>
      <c r="BD35" s="324">
        <f t="shared" si="20"/>
        <v>-9.4906582445420939E-3</v>
      </c>
      <c r="BE35" s="324">
        <f t="shared" si="20"/>
        <v>8.9781225081719818E-4</v>
      </c>
      <c r="BF35" s="324">
        <f t="shared" si="20"/>
        <v>-8.1556024700643048E-3</v>
      </c>
      <c r="BG35" s="324">
        <f t="shared" ref="BG35" si="21">BG12/BF12-1</f>
        <v>-2.9868279413793108E-2</v>
      </c>
      <c r="BH35" s="324">
        <f t="shared" si="20"/>
        <v>-9.0370044291729901E-3</v>
      </c>
      <c r="BI35" s="1406"/>
    </row>
    <row r="36" spans="21:61" ht="15.75" thickBot="1">
      <c r="U36" s="1485" t="s">
        <v>772</v>
      </c>
      <c r="V36" s="299"/>
      <c r="X36" s="301" t="s">
        <v>743</v>
      </c>
      <c r="Y36" s="299"/>
      <c r="Z36" s="1405"/>
      <c r="AA36" s="189"/>
      <c r="AB36" s="324">
        <f t="shared" ref="AB36:BH36" si="22">AB16/AA16-1</f>
        <v>1.1014041053489798E-2</v>
      </c>
      <c r="AC36" s="324">
        <f t="shared" si="22"/>
        <v>2.1156489798715761E-2</v>
      </c>
      <c r="AD36" s="324">
        <f t="shared" si="22"/>
        <v>9.9661306888700896E-3</v>
      </c>
      <c r="AE36" s="324">
        <f t="shared" si="22"/>
        <v>8.6813439501198797E-3</v>
      </c>
      <c r="AF36" s="324">
        <f t="shared" si="22"/>
        <v>3.9773509434247289E-2</v>
      </c>
      <c r="AG36" s="324">
        <f t="shared" si="22"/>
        <v>2.3144976115834881E-2</v>
      </c>
      <c r="AH36" s="324">
        <f t="shared" si="22"/>
        <v>-8.8421866097989632E-3</v>
      </c>
      <c r="AI36" s="324">
        <f t="shared" si="22"/>
        <v>3.1271707162790152E-2</v>
      </c>
      <c r="AJ36" s="324">
        <f t="shared" si="22"/>
        <v>-2.0249537487409763E-2</v>
      </c>
      <c r="AK36" s="324">
        <f t="shared" si="22"/>
        <v>-2.3022510271732965E-3</v>
      </c>
      <c r="AL36" s="324">
        <f t="shared" si="22"/>
        <v>-3.1421681117692613E-3</v>
      </c>
      <c r="AM36" s="324">
        <f t="shared" si="22"/>
        <v>-8.2211462120566736E-2</v>
      </c>
      <c r="AN36" s="324">
        <f t="shared" si="22"/>
        <v>8.4213270871934309E-2</v>
      </c>
      <c r="AO36" s="324">
        <f t="shared" si="22"/>
        <v>4.5877680798530385E-2</v>
      </c>
      <c r="AP36" s="324">
        <f t="shared" si="22"/>
        <v>5.1118908344067737E-3</v>
      </c>
      <c r="AQ36" s="324">
        <f t="shared" si="22"/>
        <v>-2.2786391260298688E-2</v>
      </c>
      <c r="AR36" s="324">
        <f t="shared" si="22"/>
        <v>-2.2702621036763904E-2</v>
      </c>
      <c r="AS36" s="324">
        <f t="shared" si="22"/>
        <v>-4.0975802360451508E-2</v>
      </c>
      <c r="AT36" s="324">
        <f t="shared" si="22"/>
        <v>-5.04947378206968E-2</v>
      </c>
      <c r="AU36" s="324">
        <f t="shared" si="22"/>
        <v>-1.2780432344709047E-2</v>
      </c>
      <c r="AV36" s="324">
        <f t="shared" si="22"/>
        <v>7.0558567493324009E-3</v>
      </c>
      <c r="AW36" s="324">
        <f t="shared" si="22"/>
        <v>-2.5184982528958511E-4</v>
      </c>
      <c r="AX36" s="324">
        <f t="shared" si="22"/>
        <v>1.2565428730114014E-2</v>
      </c>
      <c r="AY36" s="324">
        <f t="shared" si="22"/>
        <v>-6.1722091850408334E-2</v>
      </c>
      <c r="AZ36" s="324">
        <f t="shared" si="22"/>
        <v>-1.4579433502445172E-3</v>
      </c>
      <c r="BA36" s="324">
        <f t="shared" si="22"/>
        <v>-3.3282854038023224E-2</v>
      </c>
      <c r="BB36" s="324">
        <f t="shared" si="22"/>
        <v>8.1000702137343783E-3</v>
      </c>
      <c r="BC36" s="324">
        <f t="shared" si="22"/>
        <v>5.6837306220769435E-3</v>
      </c>
      <c r="BD36" s="324">
        <f t="shared" si="22"/>
        <v>1.5804699264426292E-2</v>
      </c>
      <c r="BE36" s="324">
        <f t="shared" si="22"/>
        <v>-4.5768216545511331E-2</v>
      </c>
      <c r="BF36" s="324">
        <f t="shared" si="22"/>
        <v>-1.2976166864576144E-2</v>
      </c>
      <c r="BG36" s="324">
        <f t="shared" si="22"/>
        <v>-1.7332238925710231E-2</v>
      </c>
      <c r="BH36" s="324">
        <f t="shared" si="22"/>
        <v>-7.4949070422151154E-3</v>
      </c>
      <c r="BI36" s="1406"/>
    </row>
    <row r="37" spans="21:61" ht="15.75" thickTop="1">
      <c r="U37" s="1486" t="s">
        <v>24</v>
      </c>
      <c r="V37" s="327"/>
      <c r="X37" s="1486" t="s">
        <v>289</v>
      </c>
      <c r="Y37" s="327"/>
      <c r="Z37" s="1405"/>
      <c r="AA37" s="328"/>
      <c r="AB37" s="329">
        <f t="shared" ref="AB37:BH37" si="23">AB21/AA21-1</f>
        <v>-1.0513475637185632E-2</v>
      </c>
      <c r="AC37" s="329">
        <f t="shared" si="23"/>
        <v>2.7326150954374295E-3</v>
      </c>
      <c r="AD37" s="329">
        <f t="shared" si="23"/>
        <v>-1.0569342987345465E-3</v>
      </c>
      <c r="AE37" s="329">
        <f t="shared" si="23"/>
        <v>3.4370453966976466E-2</v>
      </c>
      <c r="AF37" s="329">
        <f t="shared" si="23"/>
        <v>7.8493357292910293E-3</v>
      </c>
      <c r="AG37" s="329">
        <f t="shared" si="23"/>
        <v>3.2318387410312566E-2</v>
      </c>
      <c r="AH37" s="329">
        <f t="shared" si="23"/>
        <v>1.9094356014794478E-2</v>
      </c>
      <c r="AI37" s="329">
        <f t="shared" si="23"/>
        <v>-4.0602269528808854E-2</v>
      </c>
      <c r="AJ37" s="329">
        <f t="shared" si="23"/>
        <v>-0.18441721104974929</v>
      </c>
      <c r="AK37" s="329">
        <f t="shared" si="23"/>
        <v>9.2155949148126304E-2</v>
      </c>
      <c r="AL37" s="329">
        <f t="shared" si="23"/>
        <v>-0.11994365040226429</v>
      </c>
      <c r="AM37" s="329">
        <f t="shared" si="23"/>
        <v>-2.7406834404424818E-2</v>
      </c>
      <c r="AN37" s="329">
        <f t="shared" si="23"/>
        <v>5.8459002875494992E-3</v>
      </c>
      <c r="AO37" s="329">
        <f t="shared" si="23"/>
        <v>1.1236261388531954E-3</v>
      </c>
      <c r="AP37" s="329">
        <f t="shared" si="23"/>
        <v>-1.4979030859550435E-2</v>
      </c>
      <c r="AQ37" s="329">
        <f t="shared" si="23"/>
        <v>-3.4226558673315921E-3</v>
      </c>
      <c r="AR37" s="329">
        <f t="shared" si="23"/>
        <v>-1.6206978383190074E-2</v>
      </c>
      <c r="AS37" s="329">
        <f t="shared" si="23"/>
        <v>-4.4157597200466747E-2</v>
      </c>
      <c r="AT37" s="329">
        <f t="shared" si="23"/>
        <v>-2.6414524008691487E-2</v>
      </c>
      <c r="AU37" s="329">
        <f t="shared" si="23"/>
        <v>-1.7520198206778748E-2</v>
      </c>
      <c r="AV37" s="329">
        <f t="shared" si="23"/>
        <v>-1.7563047059622861E-2</v>
      </c>
      <c r="AW37" s="329">
        <f t="shared" si="23"/>
        <v>-1.6227974679812629E-2</v>
      </c>
      <c r="AX37" s="329">
        <f t="shared" si="23"/>
        <v>-1.8774982992029177E-3</v>
      </c>
      <c r="AY37" s="329">
        <f t="shared" si="23"/>
        <v>-2.4989670229760841E-2</v>
      </c>
      <c r="AZ37" s="329">
        <f t="shared" si="23"/>
        <v>-1.5058643967308383E-2</v>
      </c>
      <c r="BA37" s="329">
        <f t="shared" si="23"/>
        <v>-2.4753713778896458E-2</v>
      </c>
      <c r="BB37" s="329">
        <f t="shared" si="23"/>
        <v>1.1132240603313193E-3</v>
      </c>
      <c r="BC37" s="329">
        <f t="shared" si="23"/>
        <v>-4.369576669948172E-2</v>
      </c>
      <c r="BD37" s="329">
        <f t="shared" si="23"/>
        <v>-2.3707313926025209E-2</v>
      </c>
      <c r="BE37" s="329">
        <f t="shared" si="23"/>
        <v>-2.2022395104525416E-2</v>
      </c>
      <c r="BF37" s="329">
        <f t="shared" si="23"/>
        <v>-1.3822874055853474E-2</v>
      </c>
      <c r="BG37" s="329">
        <f t="shared" si="23"/>
        <v>-3.1284314980245531E-2</v>
      </c>
      <c r="BH37" s="329">
        <f t="shared" si="23"/>
        <v>-1.8084530721428682E-2</v>
      </c>
      <c r="BI37" s="1406"/>
    </row>
    <row r="38" spans="21:61">
      <c r="V38" s="1300"/>
      <c r="X38" s="21"/>
    </row>
    <row r="39" spans="21:61">
      <c r="U39" s="186" t="s">
        <v>501</v>
      </c>
      <c r="V39" s="1300"/>
      <c r="X39" s="22" t="s">
        <v>922</v>
      </c>
    </row>
    <row r="40" spans="21:61">
      <c r="U40" s="1416"/>
      <c r="V40" s="1417"/>
      <c r="X40" s="157"/>
      <c r="Y40" s="159"/>
      <c r="Z40" s="1418"/>
      <c r="AA40" s="108">
        <v>1990</v>
      </c>
      <c r="AB40" s="108">
        <f t="shared" ref="AB40:AZ40" si="24">AA40+1</f>
        <v>1991</v>
      </c>
      <c r="AC40" s="108">
        <f t="shared" si="24"/>
        <v>1992</v>
      </c>
      <c r="AD40" s="108">
        <f t="shared" si="24"/>
        <v>1993</v>
      </c>
      <c r="AE40" s="108">
        <f t="shared" si="24"/>
        <v>1994</v>
      </c>
      <c r="AF40" s="108">
        <f t="shared" si="24"/>
        <v>1995</v>
      </c>
      <c r="AG40" s="108">
        <f t="shared" si="24"/>
        <v>1996</v>
      </c>
      <c r="AH40" s="108">
        <f t="shared" si="24"/>
        <v>1997</v>
      </c>
      <c r="AI40" s="108">
        <f t="shared" si="24"/>
        <v>1998</v>
      </c>
      <c r="AJ40" s="108">
        <f t="shared" si="24"/>
        <v>1999</v>
      </c>
      <c r="AK40" s="108">
        <f t="shared" si="24"/>
        <v>2000</v>
      </c>
      <c r="AL40" s="108">
        <f t="shared" si="24"/>
        <v>2001</v>
      </c>
      <c r="AM40" s="108">
        <f t="shared" si="24"/>
        <v>2002</v>
      </c>
      <c r="AN40" s="108">
        <f t="shared" si="24"/>
        <v>2003</v>
      </c>
      <c r="AO40" s="108">
        <f t="shared" si="24"/>
        <v>2004</v>
      </c>
      <c r="AP40" s="108">
        <f t="shared" si="24"/>
        <v>2005</v>
      </c>
      <c r="AQ40" s="108">
        <f t="shared" si="24"/>
        <v>2006</v>
      </c>
      <c r="AR40" s="108">
        <f t="shared" si="24"/>
        <v>2007</v>
      </c>
      <c r="AS40" s="108">
        <f t="shared" si="24"/>
        <v>2008</v>
      </c>
      <c r="AT40" s="108">
        <f t="shared" si="24"/>
        <v>2009</v>
      </c>
      <c r="AU40" s="108">
        <f t="shared" si="24"/>
        <v>2010</v>
      </c>
      <c r="AV40" s="108">
        <f t="shared" si="24"/>
        <v>2011</v>
      </c>
      <c r="AW40" s="108">
        <f t="shared" si="24"/>
        <v>2012</v>
      </c>
      <c r="AX40" s="108">
        <f t="shared" si="24"/>
        <v>2013</v>
      </c>
      <c r="AY40" s="108">
        <f t="shared" si="24"/>
        <v>2014</v>
      </c>
      <c r="AZ40" s="108">
        <f t="shared" si="24"/>
        <v>2015</v>
      </c>
      <c r="BA40" s="108">
        <f t="shared" ref="BA40:BH40" si="25">AZ40+1</f>
        <v>2016</v>
      </c>
      <c r="BB40" s="108">
        <f t="shared" si="25"/>
        <v>2017</v>
      </c>
      <c r="BC40" s="108">
        <f t="shared" si="25"/>
        <v>2018</v>
      </c>
      <c r="BD40" s="108">
        <f t="shared" si="25"/>
        <v>2019</v>
      </c>
      <c r="BE40" s="108">
        <f t="shared" si="25"/>
        <v>2020</v>
      </c>
      <c r="BF40" s="108">
        <f t="shared" si="25"/>
        <v>2021</v>
      </c>
      <c r="BG40" s="108">
        <f t="shared" si="25"/>
        <v>2022</v>
      </c>
      <c r="BH40" s="108">
        <f t="shared" si="25"/>
        <v>2023</v>
      </c>
      <c r="BI40" s="1293"/>
    </row>
    <row r="41" spans="21:61">
      <c r="U41" s="301" t="s">
        <v>725</v>
      </c>
      <c r="V41" s="1302"/>
      <c r="X41" s="301" t="s">
        <v>726</v>
      </c>
      <c r="Y41" s="299"/>
      <c r="Z41" s="1405"/>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324">
        <f t="shared" ref="AY41:BH41" si="26">AY5/$AX5-1</f>
        <v>-1.8567073898825504E-2</v>
      </c>
      <c r="AZ41" s="324">
        <f t="shared" si="26"/>
        <v>-1.3009421619834538E-2</v>
      </c>
      <c r="BA41" s="324">
        <f t="shared" si="26"/>
        <v>-4.6808313365757415E-2</v>
      </c>
      <c r="BB41" s="324">
        <f t="shared" si="26"/>
        <v>-1.5151112754584029E-2</v>
      </c>
      <c r="BC41" s="324">
        <f t="shared" si="26"/>
        <v>-6.2865578933717026E-2</v>
      </c>
      <c r="BD41" s="324">
        <f t="shared" si="26"/>
        <v>-0.14436264792592801</v>
      </c>
      <c r="BE41" s="324">
        <f t="shared" si="26"/>
        <v>-0.20330176129353106</v>
      </c>
      <c r="BF41" s="324">
        <f t="shared" si="26"/>
        <v>-0.19850448415315447</v>
      </c>
      <c r="BG41" s="324">
        <f t="shared" si="26"/>
        <v>-0.22107761980843754</v>
      </c>
      <c r="BH41" s="324">
        <f t="shared" si="26"/>
        <v>-0.25375745809645067</v>
      </c>
      <c r="BI41" s="1406"/>
    </row>
    <row r="42" spans="21:61">
      <c r="U42" s="301" t="s">
        <v>729</v>
      </c>
      <c r="V42" s="1302"/>
      <c r="X42" s="301" t="s">
        <v>749</v>
      </c>
      <c r="Y42" s="299"/>
      <c r="Z42" s="1405"/>
      <c r="AA42" s="325"/>
      <c r="AB42" s="325"/>
      <c r="AC42" s="325"/>
      <c r="AD42" s="325"/>
      <c r="AE42" s="325"/>
      <c r="AF42" s="325"/>
      <c r="AG42" s="325"/>
      <c r="AH42" s="325"/>
      <c r="AI42" s="325"/>
      <c r="AJ42" s="325"/>
      <c r="AK42" s="325"/>
      <c r="AL42" s="325"/>
      <c r="AM42" s="325"/>
      <c r="AN42" s="325"/>
      <c r="AO42" s="325"/>
      <c r="AP42" s="325"/>
      <c r="AQ42" s="325"/>
      <c r="AR42" s="325"/>
      <c r="AS42" s="325"/>
      <c r="AT42" s="325"/>
      <c r="AU42" s="325"/>
      <c r="AV42" s="325"/>
      <c r="AW42" s="325"/>
      <c r="AX42" s="325"/>
      <c r="AY42" s="330">
        <f t="shared" ref="AY42:BF42" si="27">AY8/$AX8-1</f>
        <v>-1.5075097473308485E-2</v>
      </c>
      <c r="AZ42" s="330">
        <f t="shared" si="27"/>
        <v>-0.32543050855771871</v>
      </c>
      <c r="BA42" s="330">
        <f t="shared" si="27"/>
        <v>-0.40702263613626599</v>
      </c>
      <c r="BB42" s="330">
        <f t="shared" si="27"/>
        <v>-0.4605773897994293</v>
      </c>
      <c r="BC42" s="330">
        <f t="shared" si="27"/>
        <v>-0.53979347963094515</v>
      </c>
      <c r="BD42" s="330">
        <f t="shared" si="27"/>
        <v>-0.49573185735649916</v>
      </c>
      <c r="BE42" s="330">
        <f t="shared" si="27"/>
        <v>-0.40722706413578691</v>
      </c>
      <c r="BF42" s="330">
        <f t="shared" si="27"/>
        <v>-0.52496403409239312</v>
      </c>
      <c r="BG42" s="330">
        <f>BG8/$AX8-1</f>
        <v>-0.59901510511842049</v>
      </c>
      <c r="BH42" s="330">
        <f t="shared" ref="BH42" si="28">BH8/$AX8-1</f>
        <v>-0.60929198945383445</v>
      </c>
      <c r="BI42" s="1406"/>
    </row>
    <row r="43" spans="21:61">
      <c r="U43" s="326" t="s">
        <v>734</v>
      </c>
      <c r="V43" s="1302"/>
      <c r="X43" s="326" t="s">
        <v>735</v>
      </c>
      <c r="Y43" s="299"/>
      <c r="Z43" s="140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4">
        <f>AY12/$AX12-1</f>
        <v>-1.3988347368556364E-2</v>
      </c>
      <c r="AZ43" s="324">
        <f t="shared" ref="AZ43:BE43" si="29">AZ12/$AX12-1</f>
        <v>-5.6861399962523373E-3</v>
      </c>
      <c r="BA43" s="324">
        <f t="shared" si="29"/>
        <v>-1.1744200161549978E-2</v>
      </c>
      <c r="BB43" s="324">
        <f t="shared" si="29"/>
        <v>-2.4975935434026653E-2</v>
      </c>
      <c r="BC43" s="324">
        <f t="shared" si="29"/>
        <v>-7.697096860086583E-2</v>
      </c>
      <c r="BD43" s="324">
        <f t="shared" si="29"/>
        <v>-8.5731121687665834E-2</v>
      </c>
      <c r="BE43" s="324">
        <f t="shared" si="29"/>
        <v>-8.4910279888176121E-2</v>
      </c>
      <c r="BF43" s="324">
        <f t="shared" ref="BF43:BH43" si="30">BF12/$AX12-1</f>
        <v>-9.2373387869850498E-2</v>
      </c>
      <c r="BG43" s="324">
        <f t="shared" ref="BG43" si="31">BG12/$AX12-1</f>
        <v>-0.11948263312434815</v>
      </c>
      <c r="BH43" s="324">
        <f t="shared" si="30"/>
        <v>-0.1274398724687672</v>
      </c>
      <c r="BI43" s="1406"/>
    </row>
    <row r="44" spans="21:61" ht="15.75" thickBot="1">
      <c r="U44" s="1485" t="s">
        <v>772</v>
      </c>
      <c r="V44" s="1302"/>
      <c r="X44" s="301" t="s">
        <v>743</v>
      </c>
      <c r="Y44" s="299"/>
      <c r="Z44" s="1405"/>
      <c r="AA44" s="735"/>
      <c r="AB44" s="735"/>
      <c r="AC44" s="735"/>
      <c r="AD44" s="735"/>
      <c r="AE44" s="735"/>
      <c r="AF44" s="735"/>
      <c r="AG44" s="735"/>
      <c r="AH44" s="735"/>
      <c r="AI44" s="735"/>
      <c r="AJ44" s="735"/>
      <c r="AK44" s="735"/>
      <c r="AL44" s="735"/>
      <c r="AM44" s="735"/>
      <c r="AN44" s="735"/>
      <c r="AO44" s="735"/>
      <c r="AP44" s="735"/>
      <c r="AQ44" s="735"/>
      <c r="AR44" s="735"/>
      <c r="AS44" s="735"/>
      <c r="AT44" s="735"/>
      <c r="AU44" s="735"/>
      <c r="AV44" s="735"/>
      <c r="AW44" s="735"/>
      <c r="AX44" s="735"/>
      <c r="AY44" s="1614">
        <f t="shared" ref="AY44" si="32">AY16/$AX16-1</f>
        <v>-6.1722091850408334E-2</v>
      </c>
      <c r="AZ44" s="1614">
        <f t="shared" ref="AZ44:BE44" si="33">AZ16/$AX16-1</f>
        <v>-6.3090047887276346E-2</v>
      </c>
      <c r="BA44" s="1614">
        <f t="shared" si="33"/>
        <v>-9.4273085070215479E-2</v>
      </c>
      <c r="BB44" s="1614">
        <f t="shared" si="33"/>
        <v>-8.6936633464815172E-2</v>
      </c>
      <c r="BC44" s="1614">
        <f t="shared" si="33"/>
        <v>-8.1747027248542437E-2</v>
      </c>
      <c r="BD44" s="1614">
        <f t="shared" si="33"/>
        <v>-6.7234315165540126E-2</v>
      </c>
      <c r="BE44" s="1614">
        <f t="shared" si="33"/>
        <v>-0.10992533701526586</v>
      </c>
      <c r="BF44" s="1614">
        <f t="shared" ref="BF44:BH44" si="34">BF16/$AX16-1</f>
        <v>-0.1214750943640871</v>
      </c>
      <c r="BG44" s="1614">
        <f>BG16/$AX16-1</f>
        <v>-0.13670189793075582</v>
      </c>
      <c r="BH44" s="1614">
        <f t="shared" si="34"/>
        <v>-0.14317223695548553</v>
      </c>
      <c r="BI44" s="1406"/>
    </row>
    <row r="45" spans="21:61" ht="15.75" thickTop="1">
      <c r="U45" s="1486" t="s">
        <v>24</v>
      </c>
      <c r="V45" s="1423"/>
      <c r="X45" s="1486" t="s">
        <v>273</v>
      </c>
      <c r="Y45" s="327"/>
      <c r="Z45" s="1405"/>
      <c r="AA45" s="331"/>
      <c r="AB45" s="331"/>
      <c r="AC45" s="331"/>
      <c r="AD45" s="331"/>
      <c r="AE45" s="331"/>
      <c r="AF45" s="331"/>
      <c r="AG45" s="331"/>
      <c r="AH45" s="331"/>
      <c r="AI45" s="331"/>
      <c r="AJ45" s="331"/>
      <c r="AK45" s="331"/>
      <c r="AL45" s="331"/>
      <c r="AM45" s="331"/>
      <c r="AN45" s="331"/>
      <c r="AO45" s="331"/>
      <c r="AP45" s="331"/>
      <c r="AQ45" s="331"/>
      <c r="AR45" s="331"/>
      <c r="AS45" s="331"/>
      <c r="AT45" s="331"/>
      <c r="AU45" s="331"/>
      <c r="AV45" s="331"/>
      <c r="AW45" s="331"/>
      <c r="AX45" s="331"/>
      <c r="AY45" s="332">
        <f>AY21/$AX21-1</f>
        <v>-2.4989670229760841E-2</v>
      </c>
      <c r="AZ45" s="332">
        <f t="shared" ref="AZ45:BE45" si="35">AZ21/$AX21-1</f>
        <v>-3.9672003650218834E-2</v>
      </c>
      <c r="BA45" s="332">
        <f t="shared" si="35"/>
        <v>-6.3443688005722421E-2</v>
      </c>
      <c r="BB45" s="332">
        <f t="shared" si="35"/>
        <v>-6.240109098535529E-2</v>
      </c>
      <c r="BC45" s="332">
        <f t="shared" si="35"/>
        <v>-0.10337019417134785</v>
      </c>
      <c r="BD45" s="332">
        <f t="shared" si="35"/>
        <v>-0.12462687845355869</v>
      </c>
      <c r="BE45" s="332">
        <f t="shared" si="35"/>
        <v>-0.14390469120013627</v>
      </c>
      <c r="BF45" s="332">
        <f t="shared" ref="BF45:BH45" si="36">BF21/$AX21-1</f>
        <v>-0.15573838883348368</v>
      </c>
      <c r="BG45" s="332">
        <f>BG21/$AX21-1</f>
        <v>-0.18215053500294653</v>
      </c>
      <c r="BH45" s="332">
        <f t="shared" si="36"/>
        <v>-0.19694095877818985</v>
      </c>
      <c r="BI45" s="1406"/>
    </row>
    <row r="46" spans="21:61">
      <c r="V46" s="1300"/>
      <c r="X46" s="21"/>
    </row>
    <row r="50" spans="61:61">
      <c r="BI50" s="1387"/>
    </row>
    <row r="51" spans="61:61">
      <c r="BI51" s="1387"/>
    </row>
    <row r="52" spans="61:61">
      <c r="BI52" s="1387"/>
    </row>
    <row r="53" spans="61:61">
      <c r="BI53" s="1387"/>
    </row>
    <row r="54" spans="61:61">
      <c r="BI54" s="1387"/>
    </row>
    <row r="55" spans="61:61">
      <c r="BI55" s="1387"/>
    </row>
    <row r="56" spans="61:61">
      <c r="BI56" s="1387"/>
    </row>
    <row r="57" spans="61:61">
      <c r="BI57" s="1387"/>
    </row>
    <row r="58" spans="61:61">
      <c r="BI58" s="1387"/>
    </row>
    <row r="59" spans="61:61">
      <c r="BI59" s="1387"/>
    </row>
    <row r="60" spans="61:61">
      <c r="BI60" s="1387"/>
    </row>
    <row r="61" spans="61:61">
      <c r="BI61" s="1387"/>
    </row>
    <row r="62" spans="61:61">
      <c r="BI62" s="1387"/>
    </row>
    <row r="63" spans="61:61">
      <c r="BI63" s="1387"/>
    </row>
    <row r="64" spans="61:61">
      <c r="BI64" s="1387"/>
    </row>
    <row r="65" spans="61:61">
      <c r="BI65" s="1387"/>
    </row>
    <row r="66" spans="61:61">
      <c r="BI66" s="1387"/>
    </row>
    <row r="67" spans="61:61">
      <c r="BI67" s="1387"/>
    </row>
    <row r="68" spans="61:61">
      <c r="BI68" s="1387"/>
    </row>
    <row r="69" spans="61:61">
      <c r="BI69" s="1387"/>
    </row>
    <row r="70" spans="61:61">
      <c r="BI70" s="1387"/>
    </row>
    <row r="71" spans="61:61">
      <c r="BI71" s="1387"/>
    </row>
    <row r="72" spans="61:61">
      <c r="BI72" s="1387"/>
    </row>
  </sheetData>
  <mergeCells count="3">
    <mergeCell ref="U2:V2"/>
    <mergeCell ref="U1:V1"/>
    <mergeCell ref="X1:Y1"/>
  </mergeCells>
  <phoneticPr fontId="10"/>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4</vt:i4>
      </vt:variant>
    </vt:vector>
  </HeadingPairs>
  <TitlesOfParts>
    <vt:vector size="20" baseType="lpstr">
      <vt:lpstr>0.Contents</vt:lpstr>
      <vt:lpstr>Notes</vt:lpstr>
      <vt:lpstr>1.Summary</vt:lpstr>
      <vt:lpstr>2.CO2-sector</vt:lpstr>
      <vt:lpstr>3.Allocated_CO2-sector</vt:lpstr>
      <vt:lpstr>4.CO2-share</vt:lpstr>
      <vt:lpstr>5.CO2-fuel</vt:lpstr>
      <vt:lpstr>6.CH4</vt:lpstr>
      <vt:lpstr>7.N2O</vt:lpstr>
      <vt:lpstr>8.F-gas</vt:lpstr>
      <vt:lpstr>9.GHG-capita</vt:lpstr>
      <vt:lpstr>10.GHG-GDP</vt:lpstr>
      <vt:lpstr>11.Household (per household)</vt:lpstr>
      <vt:lpstr>12.Household (per capita)</vt:lpstr>
      <vt:lpstr>13.NDC-LULUCF</vt:lpstr>
      <vt:lpstr>14.【Annex】UN-GHGs</vt:lpstr>
      <vt:lpstr>'0.Contents'!Print_Area</vt:lpstr>
      <vt:lpstr>'4.CO2-share'!Print_Area</vt:lpstr>
      <vt:lpstr>'6.CH4'!Print_Area</vt:lpstr>
      <vt:lpstr>'6.CH4'!Print_Titles</vt:lpstr>
    </vt:vector>
  </TitlesOfParts>
  <Company>NIES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Japan's GHG emissions data</dc:title>
  <cp:lastPrinted>2024-12-04T02:23:10Z</cp:lastPrinted>
  <dcterms:created xsi:type="dcterms:W3CDTF">2003-03-19T00:52:35Z</dcterms:created>
  <dcterms:modified xsi:type="dcterms:W3CDTF">2025-04-25T01:54:53Z</dcterms:modified>
</cp:coreProperties>
</file>