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48" windowWidth="15576" windowHeight="9408"/>
  </bookViews>
  <sheets>
    <sheet name="GHG排出量とKP達成状況" sheetId="1" r:id="rId1"/>
    <sheet name="【背景情報】森林等吸収源" sheetId="2" r:id="rId2"/>
  </sheets>
  <definedNames>
    <definedName name="_xlnm.Print_Area" localSheetId="1">【背景情報】森林等吸収源!$B$1:$E$71</definedName>
    <definedName name="_xlnm.Print_Area" localSheetId="0">GHG排出量とKP達成状況!$B$1:$AF$83</definedName>
  </definedNames>
  <calcPr calcId="125725"/>
</workbook>
</file>

<file path=xl/calcChain.xml><?xml version="1.0" encoding="utf-8"?>
<calcChain xmlns="http://schemas.openxmlformats.org/spreadsheetml/2006/main">
  <c r="N41" i="2"/>
  <c r="H41"/>
  <c r="D41"/>
  <c r="N40"/>
  <c r="H40"/>
  <c r="O40" s="1"/>
  <c r="V40" s="1"/>
  <c r="D40"/>
  <c r="N39"/>
  <c r="H39"/>
  <c r="D39"/>
  <c r="N38"/>
  <c r="H38"/>
  <c r="O38" s="1"/>
  <c r="V38" s="1"/>
  <c r="D38"/>
  <c r="N37"/>
  <c r="H37"/>
  <c r="D37"/>
  <c r="O36"/>
  <c r="V36" s="1"/>
  <c r="N36"/>
  <c r="I36"/>
  <c r="H36"/>
  <c r="D36"/>
  <c r="O35"/>
  <c r="V35" s="1"/>
  <c r="I35"/>
  <c r="H35"/>
  <c r="D35"/>
  <c r="N34"/>
  <c r="H34"/>
  <c r="D34"/>
  <c r="N33"/>
  <c r="H33"/>
  <c r="D33"/>
  <c r="N32"/>
  <c r="H32"/>
  <c r="D32"/>
  <c r="N31"/>
  <c r="H31"/>
  <c r="O31" s="1"/>
  <c r="V31" s="1"/>
  <c r="W31" s="1"/>
  <c r="D31"/>
  <c r="N30"/>
  <c r="H30"/>
  <c r="D30"/>
  <c r="O29"/>
  <c r="V29" s="1"/>
  <c r="W29" s="1"/>
  <c r="H29"/>
  <c r="I29" s="1"/>
  <c r="D29"/>
  <c r="O28"/>
  <c r="V28" s="1"/>
  <c r="W28" s="1"/>
  <c r="H28"/>
  <c r="I28" s="1"/>
  <c r="D28"/>
  <c r="O27"/>
  <c r="D27"/>
  <c r="V26"/>
  <c r="W26" s="1"/>
  <c r="O26"/>
  <c r="H26"/>
  <c r="I26" s="1"/>
  <c r="D26"/>
  <c r="N25"/>
  <c r="H25"/>
  <c r="D25"/>
  <c r="O24"/>
  <c r="V24" s="1"/>
  <c r="W24" s="1"/>
  <c r="H24"/>
  <c r="I24" s="1"/>
  <c r="D24"/>
  <c r="N23"/>
  <c r="H23"/>
  <c r="O23" s="1"/>
  <c r="V23" s="1"/>
  <c r="W23" s="1"/>
  <c r="D23"/>
  <c r="N22"/>
  <c r="H22"/>
  <c r="D22"/>
  <c r="O21"/>
  <c r="V21" s="1"/>
  <c r="W21" s="1"/>
  <c r="N21"/>
  <c r="I21"/>
  <c r="H21"/>
  <c r="D21"/>
  <c r="O20"/>
  <c r="V20" s="1"/>
  <c r="W20" s="1"/>
  <c r="I20"/>
  <c r="H20"/>
  <c r="D20"/>
  <c r="O19"/>
  <c r="V19" s="1"/>
  <c r="W19" s="1"/>
  <c r="D19"/>
  <c r="O18"/>
  <c r="V18" s="1"/>
  <c r="W18" s="1"/>
  <c r="N18"/>
  <c r="I18"/>
  <c r="H18"/>
  <c r="D18"/>
  <c r="N17"/>
  <c r="H17"/>
  <c r="D17"/>
  <c r="O16"/>
  <c r="V16" s="1"/>
  <c r="W16" s="1"/>
  <c r="N16"/>
  <c r="I16"/>
  <c r="H16"/>
  <c r="D16"/>
  <c r="N15"/>
  <c r="H15"/>
  <c r="D15"/>
  <c r="O14"/>
  <c r="V14" s="1"/>
  <c r="W14" s="1"/>
  <c r="N14"/>
  <c r="I14"/>
  <c r="H14"/>
  <c r="D14"/>
  <c r="D13"/>
  <c r="O12"/>
  <c r="V12" s="1"/>
  <c r="W12" s="1"/>
  <c r="H12"/>
  <c r="I12" s="1"/>
  <c r="D12"/>
  <c r="N11"/>
  <c r="H11"/>
  <c r="D11"/>
  <c r="N10"/>
  <c r="H10"/>
  <c r="O10" s="1"/>
  <c r="V10" s="1"/>
  <c r="W10" s="1"/>
  <c r="D10"/>
  <c r="N9"/>
  <c r="H9"/>
  <c r="D9"/>
  <c r="O8"/>
  <c r="V8" s="1"/>
  <c r="W8" s="1"/>
  <c r="H8"/>
  <c r="I8" s="1"/>
  <c r="D8"/>
  <c r="O7"/>
  <c r="V7" s="1"/>
  <c r="W7" s="1"/>
  <c r="H7"/>
  <c r="I7" s="1"/>
  <c r="D7"/>
  <c r="O6"/>
  <c r="G13"/>
  <c r="H13" s="1"/>
  <c r="I13" s="1"/>
  <c r="D6"/>
  <c r="O5"/>
  <c r="V5" s="1"/>
  <c r="W5" s="1"/>
  <c r="D5"/>
  <c r="B3"/>
  <c r="AC52" i="1"/>
  <c r="D52"/>
  <c r="D51"/>
  <c r="AC51" s="1"/>
  <c r="AC50"/>
  <c r="D50"/>
  <c r="D49"/>
  <c r="AC48"/>
  <c r="D48"/>
  <c r="D47"/>
  <c r="AC47" s="1"/>
  <c r="D46"/>
  <c r="AC45"/>
  <c r="D45"/>
  <c r="D43"/>
  <c r="AC43" s="1"/>
  <c r="AQ43" s="1"/>
  <c r="AC42"/>
  <c r="AQ42" s="1"/>
  <c r="D42"/>
  <c r="AN41"/>
  <c r="AD41"/>
  <c r="AQ41" s="1"/>
  <c r="AE41"/>
  <c r="D41"/>
  <c r="AC41" s="1"/>
  <c r="AN40"/>
  <c r="AD40"/>
  <c r="AQ40" s="1"/>
  <c r="AE40"/>
  <c r="D40"/>
  <c r="AN39"/>
  <c r="AD39"/>
  <c r="AQ39" s="1"/>
  <c r="AE39"/>
  <c r="D39"/>
  <c r="AC39" s="1"/>
  <c r="AN38"/>
  <c r="AD38"/>
  <c r="AQ38" s="1"/>
  <c r="AE38"/>
  <c r="D38"/>
  <c r="AN37"/>
  <c r="AD37"/>
  <c r="AQ37" s="1"/>
  <c r="AE37"/>
  <c r="D37"/>
  <c r="AC37" s="1"/>
  <c r="AN36"/>
  <c r="AD36"/>
  <c r="AQ36" s="1"/>
  <c r="AE36"/>
  <c r="AN35"/>
  <c r="AD35"/>
  <c r="AQ35" s="1"/>
  <c r="AE35"/>
  <c r="D35"/>
  <c r="AC35" s="1"/>
  <c r="AN34"/>
  <c r="AD34"/>
  <c r="AQ34" s="1"/>
  <c r="AE34"/>
  <c r="D34"/>
  <c r="AN33"/>
  <c r="AD33"/>
  <c r="AQ33" s="1"/>
  <c r="AE33"/>
  <c r="AN32"/>
  <c r="AD32"/>
  <c r="AQ32" s="1"/>
  <c r="AE32"/>
  <c r="D32"/>
  <c r="AN31"/>
  <c r="AI31"/>
  <c r="AJ31" s="1"/>
  <c r="AD31"/>
  <c r="AQ31" s="1"/>
  <c r="AE31"/>
  <c r="AN30"/>
  <c r="AD30"/>
  <c r="AQ30" s="1"/>
  <c r="AE30"/>
  <c r="D30"/>
  <c r="AN29"/>
  <c r="AI29"/>
  <c r="AJ29" s="1"/>
  <c r="AK29" s="1"/>
  <c r="AO29" s="1"/>
  <c r="AD29"/>
  <c r="AQ29" s="1"/>
  <c r="AE29"/>
  <c r="D29"/>
  <c r="AC29" s="1"/>
  <c r="AN28"/>
  <c r="AI28"/>
  <c r="AJ28" s="1"/>
  <c r="AK28" s="1"/>
  <c r="AD28"/>
  <c r="AQ28" s="1"/>
  <c r="AC28"/>
  <c r="AE28"/>
  <c r="D28"/>
  <c r="AD27"/>
  <c r="AQ27" s="1"/>
  <c r="AE27"/>
  <c r="AK27" s="1"/>
  <c r="AO27" s="1"/>
  <c r="D27"/>
  <c r="AC27" s="1"/>
  <c r="AN26"/>
  <c r="AI26"/>
  <c r="AJ26" s="1"/>
  <c r="AK26" s="1"/>
  <c r="AD26"/>
  <c r="AQ26" s="1"/>
  <c r="AE26"/>
  <c r="D26"/>
  <c r="AN25"/>
  <c r="AD25"/>
  <c r="AQ25" s="1"/>
  <c r="AE25"/>
  <c r="D25"/>
  <c r="AC25" s="1"/>
  <c r="AN24"/>
  <c r="AI24"/>
  <c r="AJ24" s="1"/>
  <c r="AD24"/>
  <c r="AQ24" s="1"/>
  <c r="AE24"/>
  <c r="D24"/>
  <c r="AN23"/>
  <c r="AJ23"/>
  <c r="AK23" s="1"/>
  <c r="AO23" s="1"/>
  <c r="AI23"/>
  <c r="AD23"/>
  <c r="AQ23" s="1"/>
  <c r="AE23"/>
  <c r="D23"/>
  <c r="AC23" s="1"/>
  <c r="AN22"/>
  <c r="AD22"/>
  <c r="AQ22" s="1"/>
  <c r="AC22"/>
  <c r="AE22"/>
  <c r="D22"/>
  <c r="AN21"/>
  <c r="AI21"/>
  <c r="AJ21" s="1"/>
  <c r="AK21" s="1"/>
  <c r="AO21" s="1"/>
  <c r="AD21"/>
  <c r="AQ21" s="1"/>
  <c r="AE21"/>
  <c r="D21"/>
  <c r="AC21" s="1"/>
  <c r="AN20"/>
  <c r="AI20"/>
  <c r="AJ20" s="1"/>
  <c r="AK20" s="1"/>
  <c r="AD20"/>
  <c r="AQ20" s="1"/>
  <c r="AE20"/>
  <c r="D20"/>
  <c r="AN19"/>
  <c r="AJ19"/>
  <c r="AI19"/>
  <c r="AE19"/>
  <c r="AD19"/>
  <c r="AQ19" s="1"/>
  <c r="D19"/>
  <c r="AC19" s="1"/>
  <c r="AN18"/>
  <c r="AI18"/>
  <c r="AJ18" s="1"/>
  <c r="AK18" s="1"/>
  <c r="AD18"/>
  <c r="AQ18" s="1"/>
  <c r="AC18"/>
  <c r="AE18"/>
  <c r="AN17"/>
  <c r="AD17"/>
  <c r="AQ17" s="1"/>
  <c r="AE17"/>
  <c r="D17"/>
  <c r="AC17" s="1"/>
  <c r="AN16"/>
  <c r="AI16"/>
  <c r="AJ16" s="1"/>
  <c r="AK16" s="1"/>
  <c r="AD16"/>
  <c r="AQ16" s="1"/>
  <c r="AE16"/>
  <c r="D16"/>
  <c r="AN15"/>
  <c r="AD15"/>
  <c r="AQ15" s="1"/>
  <c r="AE15"/>
  <c r="AN14"/>
  <c r="AI14"/>
  <c r="AJ14" s="1"/>
  <c r="AK14" s="1"/>
  <c r="AO14" s="1"/>
  <c r="AD14"/>
  <c r="AQ14" s="1"/>
  <c r="AE14"/>
  <c r="D14"/>
  <c r="AC14" s="1"/>
  <c r="AN13"/>
  <c r="AD13"/>
  <c r="AQ13" s="1"/>
  <c r="AC13"/>
  <c r="AE13"/>
  <c r="D13"/>
  <c r="AN12"/>
  <c r="AJ12"/>
  <c r="AK12" s="1"/>
  <c r="AO12" s="1"/>
  <c r="AI12"/>
  <c r="AD12"/>
  <c r="AQ12" s="1"/>
  <c r="AE12"/>
  <c r="D12"/>
  <c r="AC12" s="1"/>
  <c r="AN11"/>
  <c r="AF11"/>
  <c r="AD11"/>
  <c r="AQ11" s="1"/>
  <c r="AE11"/>
  <c r="AN10"/>
  <c r="AI10"/>
  <c r="AJ10" s="1"/>
  <c r="AD10"/>
  <c r="AQ10" s="1"/>
  <c r="AE10"/>
  <c r="D10"/>
  <c r="AN9"/>
  <c r="AD9"/>
  <c r="AQ9" s="1"/>
  <c r="AE9"/>
  <c r="D9"/>
  <c r="AC9" s="1"/>
  <c r="AN8"/>
  <c r="AI8"/>
  <c r="AJ8" s="1"/>
  <c r="AD8"/>
  <c r="AQ8" s="1"/>
  <c r="AE8"/>
  <c r="AN7"/>
  <c r="AI7"/>
  <c r="AJ7" s="1"/>
  <c r="AK7" s="1"/>
  <c r="AD7"/>
  <c r="AQ7" s="1"/>
  <c r="AE7"/>
  <c r="D7"/>
  <c r="AC7" s="1"/>
  <c r="AN6"/>
  <c r="AD6"/>
  <c r="AQ6" s="1"/>
  <c r="AE6"/>
  <c r="D6"/>
  <c r="AN5"/>
  <c r="AI5"/>
  <c r="AJ5" s="1"/>
  <c r="AK5" s="1"/>
  <c r="AD5"/>
  <c r="AQ5" s="1"/>
  <c r="AE5"/>
  <c r="D5"/>
  <c r="AC5" s="1"/>
  <c r="AO5" l="1"/>
  <c r="AK19"/>
  <c r="AO19" s="1"/>
  <c r="AO16"/>
  <c r="AO20"/>
  <c r="AK8"/>
  <c r="AO8" s="1"/>
  <c r="AK10"/>
  <c r="AC16"/>
  <c r="AO18"/>
  <c r="AC20"/>
  <c r="AO28"/>
  <c r="AK24"/>
  <c r="AO24" s="1"/>
  <c r="AO26"/>
  <c r="AK31"/>
  <c r="AO31" s="1"/>
  <c r="AO10"/>
  <c r="AO7"/>
  <c r="AC24"/>
  <c r="AC26"/>
  <c r="AC30"/>
  <c r="AC6"/>
  <c r="AC8"/>
  <c r="AC10"/>
  <c r="AC32"/>
  <c r="AC46"/>
  <c r="V6" i="2"/>
  <c r="O9"/>
  <c r="V9" s="1"/>
  <c r="I9"/>
  <c r="O25"/>
  <c r="V25" s="1"/>
  <c r="I25"/>
  <c r="O32"/>
  <c r="V32" s="1"/>
  <c r="I32"/>
  <c r="O37"/>
  <c r="V37" s="1"/>
  <c r="I37"/>
  <c r="AI40" i="1"/>
  <c r="AJ40" s="1"/>
  <c r="AK40" s="1"/>
  <c r="W40" i="2"/>
  <c r="O41"/>
  <c r="V41" s="1"/>
  <c r="I41"/>
  <c r="AC31" i="1"/>
  <c r="AO35"/>
  <c r="AO40"/>
  <c r="O11" i="2"/>
  <c r="V11" s="1"/>
  <c r="I11"/>
  <c r="O15"/>
  <c r="V15" s="1"/>
  <c r="I15"/>
  <c r="O17"/>
  <c r="V17" s="1"/>
  <c r="I17"/>
  <c r="O22"/>
  <c r="V22" s="1"/>
  <c r="I22"/>
  <c r="O30"/>
  <c r="V30" s="1"/>
  <c r="I30"/>
  <c r="O33"/>
  <c r="V33" s="1"/>
  <c r="I33"/>
  <c r="W35"/>
  <c r="AI35" i="1"/>
  <c r="AJ35" s="1"/>
  <c r="AK35" s="1"/>
  <c r="AI36"/>
  <c r="AJ36" s="1"/>
  <c r="AK36" s="1"/>
  <c r="W36" i="2"/>
  <c r="AI38" i="1"/>
  <c r="AJ38" s="1"/>
  <c r="AK38" s="1"/>
  <c r="AO38" s="1"/>
  <c r="W38" i="2"/>
  <c r="AO36" i="1"/>
  <c r="AC49"/>
  <c r="O34" i="2"/>
  <c r="V34" s="1"/>
  <c r="I34"/>
  <c r="O39"/>
  <c r="V39" s="1"/>
  <c r="I39"/>
  <c r="AC34" i="1"/>
  <c r="AC36"/>
  <c r="AC38"/>
  <c r="AC40"/>
  <c r="H6" i="2"/>
  <c r="I6" s="1"/>
  <c r="AC33" i="1"/>
  <c r="I10" i="2"/>
  <c r="I23"/>
  <c r="I31"/>
  <c r="I38"/>
  <c r="I40"/>
  <c r="AI33" i="1" l="1"/>
  <c r="AJ33" s="1"/>
  <c r="AK33" s="1"/>
  <c r="AO33" s="1"/>
  <c r="W33" i="2"/>
  <c r="W22"/>
  <c r="AI22" i="1"/>
  <c r="AJ22" s="1"/>
  <c r="AK22" s="1"/>
  <c r="AO22" s="1"/>
  <c r="W15" i="2"/>
  <c r="AI15" i="1"/>
  <c r="AJ15" s="1"/>
  <c r="AK15" s="1"/>
  <c r="AO15" s="1"/>
  <c r="W32" i="2"/>
  <c r="AI32" i="1"/>
  <c r="AJ32" s="1"/>
  <c r="AK32" s="1"/>
  <c r="AO32" s="1"/>
  <c r="W9" i="2"/>
  <c r="AI9" i="1"/>
  <c r="AJ9" s="1"/>
  <c r="AK9" s="1"/>
  <c r="AO9" s="1"/>
  <c r="AI34"/>
  <c r="AJ34" s="1"/>
  <c r="AK34" s="1"/>
  <c r="AO34" s="1"/>
  <c r="W34" i="2"/>
  <c r="V13"/>
  <c r="W6"/>
  <c r="AI6" i="1"/>
  <c r="AJ6" s="1"/>
  <c r="AK6" s="1"/>
  <c r="AO6" s="1"/>
  <c r="W30" i="2"/>
  <c r="AI30" i="1"/>
  <c r="AJ30" s="1"/>
  <c r="AK30" s="1"/>
  <c r="AO30" s="1"/>
  <c r="W17" i="2"/>
  <c r="AI17" i="1"/>
  <c r="AJ17" s="1"/>
  <c r="AK17" s="1"/>
  <c r="AO17" s="1"/>
  <c r="W11" i="2"/>
  <c r="AI11" i="1"/>
  <c r="AJ11" s="1"/>
  <c r="AK11" s="1"/>
  <c r="AO11" s="1"/>
  <c r="W37" i="2"/>
  <c r="AI37" i="1"/>
  <c r="AJ37" s="1"/>
  <c r="AK37" s="1"/>
  <c r="AO37" s="1"/>
  <c r="W25" i="2"/>
  <c r="AI25" i="1"/>
  <c r="AJ25" s="1"/>
  <c r="AK25" s="1"/>
  <c r="AO25" s="1"/>
  <c r="O13" i="2"/>
  <c r="W39"/>
  <c r="AI39" i="1"/>
  <c r="AJ39" s="1"/>
  <c r="AK39" s="1"/>
  <c r="AO39" s="1"/>
  <c r="W41" i="2"/>
  <c r="AI41" i="1"/>
  <c r="AJ41" s="1"/>
  <c r="AK41" s="1"/>
  <c r="AO41" s="1"/>
  <c r="W13" i="2" l="1"/>
  <c r="AI13" i="1"/>
  <c r="AJ13" s="1"/>
  <c r="AK13" s="1"/>
  <c r="AO13" s="1"/>
</calcChain>
</file>

<file path=xl/sharedStrings.xml><?xml version="1.0" encoding="utf-8"?>
<sst xmlns="http://schemas.openxmlformats.org/spreadsheetml/2006/main" count="364" uniqueCount="219">
  <si>
    <r>
      <rPr>
        <b/>
        <sz val="14"/>
        <rFont val="ＭＳ Ｐゴシック"/>
        <family val="3"/>
        <charset val="128"/>
      </rPr>
      <t>附属書</t>
    </r>
    <r>
      <rPr>
        <b/>
        <sz val="14"/>
        <rFont val="Arial"/>
        <family val="2"/>
      </rPr>
      <t>I</t>
    </r>
    <r>
      <rPr>
        <b/>
        <sz val="14"/>
        <rFont val="ＭＳ Ｐゴシック"/>
        <family val="3"/>
        <charset val="128"/>
      </rPr>
      <t>国の温室効果ガス総排出量と京都議定書達成状況</t>
    </r>
    <r>
      <rPr>
        <b/>
        <sz val="14"/>
        <rFont val="Arial"/>
        <family val="2"/>
      </rPr>
      <t xml:space="preserve">, </t>
    </r>
    <r>
      <rPr>
        <b/>
        <sz val="14"/>
        <rFont val="ＭＳ Ｐゴシック"/>
        <family val="3"/>
        <charset val="128"/>
      </rPr>
      <t>千トン（</t>
    </r>
    <r>
      <rPr>
        <b/>
        <sz val="14"/>
        <rFont val="Arial"/>
        <family val="2"/>
      </rPr>
      <t>CO</t>
    </r>
    <r>
      <rPr>
        <b/>
        <vertAlign val="subscript"/>
        <sz val="14"/>
        <rFont val="Arial"/>
        <family val="2"/>
      </rPr>
      <t>2</t>
    </r>
    <r>
      <rPr>
        <b/>
        <sz val="14"/>
        <rFont val="ＭＳ Ｐゴシック"/>
        <family val="3"/>
        <charset val="128"/>
      </rPr>
      <t>換算）</t>
    </r>
    <rPh sb="0" eb="3">
      <t>ﾌｿﾞｸｼｮ</t>
    </rPh>
    <rPh sb="4" eb="5">
      <t>ｺｸ</t>
    </rPh>
    <rPh sb="6" eb="12">
      <t>ｇｈｇ</t>
    </rPh>
    <rPh sb="12" eb="13">
      <t>ｿｳ</t>
    </rPh>
    <rPh sb="13" eb="15">
      <t>ﾊｲｼｭﾂ</t>
    </rPh>
    <rPh sb="15" eb="16">
      <t>ﾘｮｳ</t>
    </rPh>
    <rPh sb="17" eb="19">
      <t>ｷｮｳﾄ</t>
    </rPh>
    <rPh sb="19" eb="22">
      <t>ｷﾞﾃｲｼｮ</t>
    </rPh>
    <rPh sb="22" eb="24">
      <t>ﾀｯｾｲ</t>
    </rPh>
    <rPh sb="24" eb="26">
      <t>ｼﾞｮｳｷｮｳ</t>
    </rPh>
    <rPh sb="28" eb="29">
      <t>ｾﾝ</t>
    </rPh>
    <rPh sb="35" eb="37">
      <t>ｶﾝｻﾝ</t>
    </rPh>
    <phoneticPr fontId="0" type="noConversion"/>
  </si>
  <si>
    <t>（森林等吸収源、京都メカニズムクレジットを含まない）</t>
    <phoneticPr fontId="0" type="noConversion"/>
  </si>
  <si>
    <r>
      <t>(</t>
    </r>
    <r>
      <rPr>
        <sz val="10"/>
        <rFont val="ＭＳ Ｐ明朝"/>
        <family val="1"/>
        <charset val="128"/>
      </rPr>
      <t>森林等吸収源</t>
    </r>
    <r>
      <rPr>
        <sz val="10"/>
        <rFont val="Times New Roman"/>
        <family val="1"/>
      </rPr>
      <t>)</t>
    </r>
    <rPh sb="1" eb="3">
      <t>ｼﾝﾘﾝ</t>
    </rPh>
    <rPh sb="3" eb="4">
      <t>ﾄｳ</t>
    </rPh>
    <rPh sb="4" eb="6">
      <t>ｷｭｳｼｭｳ</t>
    </rPh>
    <rPh sb="6" eb="7">
      <t>ｹﾞﾝ</t>
    </rPh>
    <phoneticPr fontId="0" type="noConversion"/>
  </si>
  <si>
    <r>
      <t>(</t>
    </r>
    <r>
      <rPr>
        <sz val="10"/>
        <rFont val="ＭＳ Ｐ明朝"/>
        <family val="1"/>
        <charset val="128"/>
      </rPr>
      <t>京都メカニズムクレジット</t>
    </r>
    <r>
      <rPr>
        <sz val="10"/>
        <rFont val="Times New Roman"/>
        <family val="1"/>
      </rPr>
      <t>)</t>
    </r>
    <r>
      <rPr>
        <sz val="10"/>
        <rFont val="ＭＳ Ｐ明朝"/>
        <family val="1"/>
        <charset val="128"/>
      </rPr>
      <t>※</t>
    </r>
    <r>
      <rPr>
        <sz val="10"/>
        <rFont val="Times New Roman"/>
        <family val="1"/>
      </rPr>
      <t>11</t>
    </r>
    <rPh sb="1" eb="3">
      <t>キョウト</t>
    </rPh>
    <phoneticPr fontId="3"/>
  </si>
  <si>
    <r>
      <t>14/5/28</t>
    </r>
    <r>
      <rPr>
        <sz val="10"/>
        <rFont val="ＭＳ Ｐ明朝"/>
        <family val="1"/>
        <charset val="128"/>
      </rPr>
      <t>現在</t>
    </r>
    <rPh sb="7" eb="9">
      <t>ｹﾞﾝｻﾞｲ</t>
    </rPh>
    <phoneticPr fontId="0" type="noConversion"/>
  </si>
  <si>
    <r>
      <rPr>
        <sz val="10"/>
        <rFont val="ＭＳ Ｐゴシック"/>
        <family val="3"/>
        <charset val="128"/>
      </rPr>
      <t>気候変動枠組条約基準年
※</t>
    </r>
    <r>
      <rPr>
        <sz val="10"/>
        <rFont val="Times New Roman"/>
        <family val="1"/>
      </rPr>
      <t>2</t>
    </r>
    <rPh sb="8" eb="10">
      <t>キジュン</t>
    </rPh>
    <rPh sb="10" eb="11">
      <t>ネン</t>
    </rPh>
    <phoneticPr fontId="9"/>
  </si>
  <si>
    <r>
      <rPr>
        <sz val="10"/>
        <rFont val="ＭＳ Ｐゴシック"/>
        <family val="3"/>
        <charset val="128"/>
      </rPr>
      <t>京都議定書
基準年
※</t>
    </r>
    <r>
      <rPr>
        <sz val="10"/>
        <rFont val="Times New Roman"/>
        <family val="1"/>
      </rPr>
      <t>3</t>
    </r>
    <rPh sb="0" eb="2">
      <t>ｷｮｳﾄ</t>
    </rPh>
    <rPh sb="2" eb="5">
      <t>ｷﾞﾃｲｼｮ</t>
    </rPh>
    <rPh sb="6" eb="8">
      <t>ｷｼﾞｭﾝ</t>
    </rPh>
    <rPh sb="8" eb="9">
      <t>ﾈﾝ</t>
    </rPh>
    <phoneticPr fontId="0" type="noConversion"/>
  </si>
  <si>
    <t>条約基準年から2012年までの変化（%）</t>
    <rPh sb="0" eb="2">
      <t>ジョウヤク</t>
    </rPh>
    <rPh sb="2" eb="4">
      <t>キジュン</t>
    </rPh>
    <rPh sb="4" eb="5">
      <t>ネン</t>
    </rPh>
    <rPh sb="11" eb="12">
      <t>ネン</t>
    </rPh>
    <rPh sb="15" eb="17">
      <t>ヘンカ</t>
    </rPh>
    <phoneticPr fontId="9"/>
  </si>
  <si>
    <t>京都議定書基準年から2012年までの変化（%）</t>
    <rPh sb="0" eb="2">
      <t>キョウト</t>
    </rPh>
    <rPh sb="2" eb="5">
      <t>ギテイショ</t>
    </rPh>
    <rPh sb="5" eb="7">
      <t>キジュン</t>
    </rPh>
    <rPh sb="7" eb="8">
      <t>ネン</t>
    </rPh>
    <rPh sb="14" eb="15">
      <t>ネン</t>
    </rPh>
    <rPh sb="18" eb="20">
      <t>ヘンカ</t>
    </rPh>
    <phoneticPr fontId="9"/>
  </si>
  <si>
    <t>京都議定書の達成状況（排出量のみ、%）</t>
    <rPh sb="6" eb="8">
      <t>ﾀｯｾｲ</t>
    </rPh>
    <rPh sb="8" eb="10">
      <t>ｼﾞｮｳｷｮｳ</t>
    </rPh>
    <rPh sb="11" eb="13">
      <t>ﾊｲｼｭﾂ</t>
    </rPh>
    <rPh sb="13" eb="14">
      <t>ﾘｮｳ</t>
    </rPh>
    <phoneticPr fontId="0" type="noConversion"/>
  </si>
  <si>
    <t>京都議定書目標値(%)</t>
    <rPh sb="0" eb="2">
      <t>ｷｮｳﾄ</t>
    </rPh>
    <rPh sb="2" eb="5">
      <t>ｷﾞﾃｲｼｮ</t>
    </rPh>
    <rPh sb="5" eb="8">
      <t>ﾓｸﾋｮｳﾁ</t>
    </rPh>
    <phoneticPr fontId="0" type="noConversion"/>
  </si>
  <si>
    <t>データ提出日</t>
    <rPh sb="3" eb="5">
      <t>ﾃｲｼｭﾂ</t>
    </rPh>
    <rPh sb="5" eb="6">
      <t>ﾋﾞ</t>
    </rPh>
    <phoneticPr fontId="0" type="noConversion"/>
  </si>
  <si>
    <t>森林等吸収源による吸収量(第一約束期間平均)</t>
    <rPh sb="0" eb="2">
      <t>ｼﾝﾘﾝ</t>
    </rPh>
    <rPh sb="2" eb="3">
      <t>ﾄｳ</t>
    </rPh>
    <rPh sb="3" eb="5">
      <t>ｷｭｳｼｭｳ</t>
    </rPh>
    <rPh sb="5" eb="6">
      <t>ｹﾞﾝ</t>
    </rPh>
    <rPh sb="9" eb="11">
      <t>ｷｭｳｼｭｳ</t>
    </rPh>
    <rPh sb="11" eb="12">
      <t>ﾘｮｳ</t>
    </rPh>
    <rPh sb="13" eb="15">
      <t>ﾀﾞｲｲﾁ</t>
    </rPh>
    <rPh sb="15" eb="17">
      <t>ﾔｸｿｸ</t>
    </rPh>
    <rPh sb="17" eb="19">
      <t>ｷｶﾝ</t>
    </rPh>
    <rPh sb="19" eb="21">
      <t>ﾍｲｷﾝ</t>
    </rPh>
    <phoneticPr fontId="0" type="noConversion"/>
  </si>
  <si>
    <t>京都議定書基準年比（%）</t>
    <rPh sb="0" eb="2">
      <t>キョウト</t>
    </rPh>
    <rPh sb="2" eb="5">
      <t>ギテイショ</t>
    </rPh>
    <rPh sb="5" eb="7">
      <t>キジュン</t>
    </rPh>
    <rPh sb="7" eb="8">
      <t>ネン</t>
    </rPh>
    <rPh sb="8" eb="9">
      <t>ヒ</t>
    </rPh>
    <phoneticPr fontId="3"/>
  </si>
  <si>
    <t>森林等吸収源を加味した達成状況（%）</t>
    <rPh sb="0" eb="2">
      <t>シンリン</t>
    </rPh>
    <rPh sb="2" eb="3">
      <t>トウ</t>
    </rPh>
    <rPh sb="3" eb="5">
      <t>キュウシュウ</t>
    </rPh>
    <rPh sb="5" eb="6">
      <t>ゲン</t>
    </rPh>
    <rPh sb="11" eb="13">
      <t>タッセイ</t>
    </rPh>
    <rPh sb="13" eb="15">
      <t>ジョウキョウ</t>
    </rPh>
    <phoneticPr fontId="3"/>
  </si>
  <si>
    <t>京都メカニズムによるクレジット獲得量(総量(5年分))
※12</t>
    <rPh sb="0" eb="2">
      <t>ｷｮｳﾄ</t>
    </rPh>
    <rPh sb="15" eb="17">
      <t>ｶｸﾄｸ</t>
    </rPh>
    <rPh sb="17" eb="18">
      <t>ﾘｮｳ</t>
    </rPh>
    <rPh sb="19" eb="21">
      <t>ｿｳﾘｮｳ</t>
    </rPh>
    <rPh sb="23" eb="25">
      <t>ﾈﾝﾌﾞﾝ</t>
    </rPh>
    <phoneticPr fontId="0" type="noConversion"/>
  </si>
  <si>
    <t>京都議定書基準年比（%、1年あたり）</t>
    <rPh sb="0" eb="2">
      <t>キョウト</t>
    </rPh>
    <rPh sb="2" eb="5">
      <t>ギテイショ</t>
    </rPh>
    <rPh sb="5" eb="7">
      <t>キジュン</t>
    </rPh>
    <rPh sb="7" eb="8">
      <t>ネン</t>
    </rPh>
    <rPh sb="8" eb="9">
      <t>ヒ</t>
    </rPh>
    <rPh sb="13" eb="14">
      <t>ネン</t>
    </rPh>
    <phoneticPr fontId="3"/>
  </si>
  <si>
    <t>森林等吸収源・京都メカニズムクレジットを加味した達成状況（%）</t>
    <rPh sb="7" eb="9">
      <t>キョウト</t>
    </rPh>
    <rPh sb="24" eb="26">
      <t>タッセイ</t>
    </rPh>
    <rPh sb="26" eb="28">
      <t>ジョウキョウ</t>
    </rPh>
    <phoneticPr fontId="3"/>
  </si>
  <si>
    <t xml:space="preserve"> グラフ用
2012年</t>
    <rPh sb="4" eb="5">
      <t>ﾖｳ</t>
    </rPh>
    <rPh sb="10" eb="11">
      <t>ﾈﾝ</t>
    </rPh>
    <phoneticPr fontId="0" type="noConversion"/>
  </si>
  <si>
    <r>
      <rPr>
        <sz val="10"/>
        <rFont val="ＭＳ Ｐ明朝"/>
        <family val="1"/>
        <charset val="128"/>
      </rPr>
      <t>※</t>
    </r>
    <r>
      <rPr>
        <sz val="10"/>
        <rFont val="Times New Roman"/>
        <family val="1"/>
      </rPr>
      <t>7</t>
    </r>
    <phoneticPr fontId="0" type="noConversion"/>
  </si>
  <si>
    <r>
      <rPr>
        <sz val="10"/>
        <rFont val="ＭＳ Ｐゴシック"/>
        <family val="3"/>
        <charset val="128"/>
      </rPr>
      <t>オーストラリア</t>
    </r>
    <phoneticPr fontId="9"/>
  </si>
  <si>
    <r>
      <rPr>
        <sz val="10"/>
        <rFont val="ＭＳ Ｐゴシック"/>
        <family val="3"/>
        <charset val="128"/>
      </rPr>
      <t>オーストリア</t>
    </r>
    <phoneticPr fontId="9"/>
  </si>
  <si>
    <r>
      <rPr>
        <sz val="10"/>
        <rFont val="ＭＳ Ｐゴシック"/>
        <family val="3"/>
        <charset val="128"/>
      </rPr>
      <t>ベルギー</t>
    </r>
    <phoneticPr fontId="0" type="noConversion"/>
  </si>
  <si>
    <r>
      <rPr>
        <sz val="10"/>
        <rFont val="ＭＳ Ｐゴシック"/>
        <family val="3"/>
        <charset val="128"/>
      </rPr>
      <t>ブルガリア</t>
    </r>
    <phoneticPr fontId="0" type="noConversion"/>
  </si>
  <si>
    <r>
      <rPr>
        <sz val="10"/>
        <rFont val="ＭＳ Ｐゴシック"/>
        <family val="3"/>
        <charset val="128"/>
      </rPr>
      <t>クロアチア</t>
    </r>
    <phoneticPr fontId="0" type="noConversion"/>
  </si>
  <si>
    <r>
      <rPr>
        <sz val="10"/>
        <rFont val="ＭＳ Ｐゴシック"/>
        <family val="3"/>
        <charset val="128"/>
      </rPr>
      <t>チェコ</t>
    </r>
    <phoneticPr fontId="0" type="noConversion"/>
  </si>
  <si>
    <r>
      <rPr>
        <sz val="10"/>
        <rFont val="ＭＳ Ｐ明朝"/>
        <family val="1"/>
        <charset val="128"/>
      </rPr>
      <t>※</t>
    </r>
    <r>
      <rPr>
        <sz val="10"/>
        <rFont val="Times New Roman"/>
        <family val="1"/>
      </rPr>
      <t>5</t>
    </r>
    <phoneticPr fontId="0" type="noConversion"/>
  </si>
  <si>
    <r>
      <rPr>
        <sz val="10"/>
        <rFont val="ＭＳ Ｐゴシック"/>
        <family val="3"/>
        <charset val="128"/>
      </rPr>
      <t>デンマーク（</t>
    </r>
    <r>
      <rPr>
        <sz val="10"/>
        <rFont val="Times New Roman"/>
        <family val="1"/>
      </rPr>
      <t>KP</t>
    </r>
    <r>
      <rPr>
        <sz val="10"/>
        <rFont val="ＭＳ Ｐゴシック"/>
        <family val="3"/>
        <charset val="128"/>
      </rPr>
      <t>）</t>
    </r>
    <phoneticPr fontId="0" type="noConversion"/>
  </si>
  <si>
    <r>
      <rPr>
        <sz val="10"/>
        <rFont val="ＭＳ Ｐ明朝"/>
        <family val="1"/>
        <charset val="128"/>
      </rPr>
      <t>－</t>
    </r>
    <phoneticPr fontId="0" type="noConversion"/>
  </si>
  <si>
    <t>―</t>
    <phoneticPr fontId="0" type="noConversion"/>
  </si>
  <si>
    <r>
      <rPr>
        <sz val="10"/>
        <rFont val="ＭＳ Ｐゴシック"/>
        <family val="3"/>
        <charset val="128"/>
      </rPr>
      <t>エストニア</t>
    </r>
    <phoneticPr fontId="0" type="noConversion"/>
  </si>
  <si>
    <r>
      <rPr>
        <sz val="10"/>
        <rFont val="ＭＳ Ｐ明朝"/>
        <family val="1"/>
        <charset val="128"/>
      </rPr>
      <t>※</t>
    </r>
    <r>
      <rPr>
        <sz val="10"/>
        <rFont val="Times New Roman"/>
        <family val="1"/>
      </rPr>
      <t>6</t>
    </r>
    <phoneticPr fontId="0" type="noConversion"/>
  </si>
  <si>
    <r>
      <rPr>
        <sz val="10"/>
        <rFont val="ＭＳ Ｐゴシック"/>
        <family val="3"/>
        <charset val="128"/>
      </rPr>
      <t>欧州連合</t>
    </r>
    <r>
      <rPr>
        <sz val="10"/>
        <rFont val="Times New Roman"/>
        <family val="1"/>
      </rPr>
      <t>(15</t>
    </r>
    <r>
      <rPr>
        <sz val="10"/>
        <rFont val="ＭＳ Ｐゴシック"/>
        <family val="3"/>
        <charset val="128"/>
      </rPr>
      <t>カ国</t>
    </r>
    <r>
      <rPr>
        <sz val="10"/>
        <rFont val="Times New Roman"/>
        <family val="1"/>
      </rPr>
      <t>,KP)</t>
    </r>
    <rPh sb="0" eb="2">
      <t>ｵｳｼｭｳ</t>
    </rPh>
    <rPh sb="2" eb="4">
      <t>ﾚﾝｺﾞｳ</t>
    </rPh>
    <rPh sb="8" eb="9">
      <t>ｺｸ</t>
    </rPh>
    <phoneticPr fontId="0" type="noConversion"/>
  </si>
  <si>
    <r>
      <rPr>
        <sz val="10"/>
        <rFont val="ＭＳ Ｐゴシック"/>
        <family val="3"/>
        <charset val="128"/>
      </rPr>
      <t>フィンランド</t>
    </r>
    <phoneticPr fontId="0" type="noConversion"/>
  </si>
  <si>
    <t>0</t>
    <phoneticPr fontId="0" type="noConversion"/>
  </si>
  <si>
    <r>
      <rPr>
        <sz val="10"/>
        <rFont val="ＭＳ Ｐ明朝"/>
        <family val="1"/>
        <charset val="128"/>
      </rPr>
      <t>※</t>
    </r>
    <r>
      <rPr>
        <sz val="10"/>
        <rFont val="Times New Roman"/>
        <family val="1"/>
      </rPr>
      <t>4</t>
    </r>
    <phoneticPr fontId="0" type="noConversion"/>
  </si>
  <si>
    <r>
      <rPr>
        <sz val="10"/>
        <rFont val="ＭＳ Ｐゴシック"/>
        <family val="3"/>
        <charset val="128"/>
      </rPr>
      <t>フランス（</t>
    </r>
    <r>
      <rPr>
        <sz val="10"/>
        <rFont val="Times New Roman"/>
        <family val="1"/>
      </rPr>
      <t>KP)</t>
    </r>
    <phoneticPr fontId="0" type="noConversion"/>
  </si>
  <si>
    <r>
      <rPr>
        <sz val="10"/>
        <rFont val="ＭＳ Ｐゴシック"/>
        <family val="3"/>
        <charset val="128"/>
      </rPr>
      <t>ドイツ</t>
    </r>
    <phoneticPr fontId="0" type="noConversion"/>
  </si>
  <si>
    <r>
      <rPr>
        <sz val="10"/>
        <rFont val="ＭＳ Ｐゴシック"/>
        <family val="3"/>
        <charset val="128"/>
      </rPr>
      <t>ギリシャ</t>
    </r>
    <phoneticPr fontId="0" type="noConversion"/>
  </si>
  <si>
    <r>
      <rPr>
        <sz val="10"/>
        <rFont val="ＭＳ Ｐゴシック"/>
        <family val="3"/>
        <charset val="128"/>
      </rPr>
      <t>ハンガリー</t>
    </r>
    <phoneticPr fontId="0" type="noConversion"/>
  </si>
  <si>
    <r>
      <rPr>
        <sz val="10"/>
        <rFont val="ＭＳ Ｐ明朝"/>
        <family val="1"/>
        <charset val="128"/>
      </rPr>
      <t>※</t>
    </r>
    <r>
      <rPr>
        <sz val="10"/>
        <rFont val="Times New Roman"/>
        <family val="1"/>
      </rPr>
      <t>8</t>
    </r>
    <phoneticPr fontId="0" type="noConversion"/>
  </si>
  <si>
    <r>
      <rPr>
        <sz val="10"/>
        <rFont val="ＭＳ Ｐゴシック"/>
        <family val="3"/>
        <charset val="128"/>
      </rPr>
      <t>アイスランド</t>
    </r>
    <phoneticPr fontId="0" type="noConversion"/>
  </si>
  <si>
    <r>
      <rPr>
        <sz val="10"/>
        <rFont val="ＭＳ Ｐゴシック"/>
        <family val="3"/>
        <charset val="128"/>
      </rPr>
      <t>アイルランド</t>
    </r>
    <phoneticPr fontId="0" type="noConversion"/>
  </si>
  <si>
    <r>
      <rPr>
        <sz val="10"/>
        <rFont val="ＭＳ Ｐゴシック"/>
        <family val="3"/>
        <charset val="128"/>
      </rPr>
      <t>イタリア</t>
    </r>
    <phoneticPr fontId="0" type="noConversion"/>
  </si>
  <si>
    <r>
      <rPr>
        <sz val="10"/>
        <rFont val="ＭＳ Ｐゴシック"/>
        <family val="3"/>
        <charset val="128"/>
      </rPr>
      <t>日本</t>
    </r>
    <rPh sb="0" eb="2">
      <t>ﾆﾎﾝ</t>
    </rPh>
    <phoneticPr fontId="0" type="noConversion"/>
  </si>
  <si>
    <r>
      <rPr>
        <sz val="10"/>
        <rFont val="ＭＳ Ｐゴシック"/>
        <family val="3"/>
        <charset val="128"/>
      </rPr>
      <t>ラトビア</t>
    </r>
    <phoneticPr fontId="0" type="noConversion"/>
  </si>
  <si>
    <r>
      <rPr>
        <sz val="10"/>
        <rFont val="ＭＳ Ｐゴシック"/>
        <family val="3"/>
        <charset val="128"/>
      </rPr>
      <t>リヒテンシュタイン</t>
    </r>
    <phoneticPr fontId="0" type="noConversion"/>
  </si>
  <si>
    <r>
      <rPr>
        <sz val="10"/>
        <rFont val="ＭＳ Ｐゴシック"/>
        <family val="3"/>
        <charset val="128"/>
      </rPr>
      <t>リトアニア</t>
    </r>
    <phoneticPr fontId="0" type="noConversion"/>
  </si>
  <si>
    <r>
      <rPr>
        <sz val="10"/>
        <rFont val="ＭＳ Ｐゴシック"/>
        <family val="3"/>
        <charset val="128"/>
      </rPr>
      <t>ルクセンブルク</t>
    </r>
    <phoneticPr fontId="0" type="noConversion"/>
  </si>
  <si>
    <r>
      <rPr>
        <sz val="10"/>
        <rFont val="ＭＳ Ｐゴシック"/>
        <family val="3"/>
        <charset val="128"/>
      </rPr>
      <t>モナコ</t>
    </r>
    <phoneticPr fontId="0" type="noConversion"/>
  </si>
  <si>
    <r>
      <rPr>
        <sz val="10"/>
        <rFont val="ＭＳ Ｐゴシック"/>
        <family val="3"/>
        <charset val="128"/>
      </rPr>
      <t>オランダ</t>
    </r>
    <phoneticPr fontId="0" type="noConversion"/>
  </si>
  <si>
    <r>
      <rPr>
        <sz val="10"/>
        <rFont val="ＭＳ Ｐゴシック"/>
        <family val="3"/>
        <charset val="128"/>
      </rPr>
      <t>ニュージーランド</t>
    </r>
    <phoneticPr fontId="0" type="noConversion"/>
  </si>
  <si>
    <r>
      <rPr>
        <sz val="10"/>
        <rFont val="ＭＳ Ｐゴシック"/>
        <family val="3"/>
        <charset val="128"/>
      </rPr>
      <t>ノルウェー</t>
    </r>
    <phoneticPr fontId="0" type="noConversion"/>
  </si>
  <si>
    <r>
      <rPr>
        <sz val="10"/>
        <rFont val="ＭＳ Ｐゴシック"/>
        <family val="3"/>
        <charset val="128"/>
      </rPr>
      <t>ポーランド</t>
    </r>
    <phoneticPr fontId="0" type="noConversion"/>
  </si>
  <si>
    <r>
      <rPr>
        <sz val="10"/>
        <rFont val="ＭＳ Ｐゴシック"/>
        <family val="3"/>
        <charset val="128"/>
      </rPr>
      <t>ポルトガル</t>
    </r>
    <phoneticPr fontId="0" type="noConversion"/>
  </si>
  <si>
    <r>
      <rPr>
        <sz val="10"/>
        <rFont val="ＭＳ Ｐゴシック"/>
        <family val="3"/>
        <charset val="128"/>
      </rPr>
      <t>ルーマニア</t>
    </r>
    <phoneticPr fontId="0" type="noConversion"/>
  </si>
  <si>
    <r>
      <rPr>
        <sz val="10"/>
        <rFont val="ＭＳ Ｐゴシック"/>
        <family val="3"/>
        <charset val="128"/>
      </rPr>
      <t>ロシア</t>
    </r>
    <phoneticPr fontId="0" type="noConversion"/>
  </si>
  <si>
    <t>0</t>
    <phoneticPr fontId="0" type="noConversion"/>
  </si>
  <si>
    <r>
      <rPr>
        <sz val="10"/>
        <rFont val="ＭＳ Ｐゴシック"/>
        <family val="3"/>
        <charset val="128"/>
      </rPr>
      <t>スロバキア</t>
    </r>
    <phoneticPr fontId="0" type="noConversion"/>
  </si>
  <si>
    <r>
      <rPr>
        <sz val="10"/>
        <rFont val="ＭＳ Ｐゴシック"/>
        <family val="3"/>
        <charset val="128"/>
      </rPr>
      <t>スロベニア</t>
    </r>
    <phoneticPr fontId="0" type="noConversion"/>
  </si>
  <si>
    <r>
      <rPr>
        <sz val="10"/>
        <rFont val="ＭＳ Ｐゴシック"/>
        <family val="3"/>
        <charset val="128"/>
      </rPr>
      <t>スペイン</t>
    </r>
    <phoneticPr fontId="0" type="noConversion"/>
  </si>
  <si>
    <r>
      <rPr>
        <sz val="10"/>
        <rFont val="ＭＳ Ｐゴシック"/>
        <family val="3"/>
        <charset val="128"/>
      </rPr>
      <t>スウェーデン</t>
    </r>
    <phoneticPr fontId="0" type="noConversion"/>
  </si>
  <si>
    <r>
      <rPr>
        <sz val="10"/>
        <rFont val="ＭＳ Ｐゴシック"/>
        <family val="3"/>
        <charset val="128"/>
      </rPr>
      <t>スイス</t>
    </r>
    <phoneticPr fontId="0" type="noConversion"/>
  </si>
  <si>
    <r>
      <rPr>
        <sz val="10"/>
        <rFont val="ＭＳ Ｐゴシック"/>
        <family val="3"/>
        <charset val="128"/>
      </rPr>
      <t>ウクライナ</t>
    </r>
    <phoneticPr fontId="0" type="noConversion"/>
  </si>
  <si>
    <r>
      <rPr>
        <sz val="10"/>
        <rFont val="ＭＳ Ｐゴシック"/>
        <family val="3"/>
        <charset val="128"/>
      </rPr>
      <t>イギリス</t>
    </r>
    <phoneticPr fontId="0" type="noConversion"/>
  </si>
  <si>
    <r>
      <rPr>
        <sz val="10"/>
        <rFont val="ＭＳ Ｐ明朝"/>
        <family val="1"/>
        <charset val="128"/>
      </rPr>
      <t>※</t>
    </r>
    <r>
      <rPr>
        <sz val="10"/>
        <rFont val="Times New Roman"/>
        <family val="1"/>
      </rPr>
      <t>9</t>
    </r>
    <phoneticPr fontId="0" type="noConversion"/>
  </si>
  <si>
    <r>
      <rPr>
        <sz val="10"/>
        <rFont val="ＭＳ Ｐゴシック"/>
        <family val="3"/>
        <charset val="128"/>
      </rPr>
      <t>カナダ</t>
    </r>
    <phoneticPr fontId="0" type="noConversion"/>
  </si>
  <si>
    <t>―</t>
  </si>
  <si>
    <t>※マイナスが吸収</t>
    <rPh sb="6" eb="8">
      <t>キュウシュウ</t>
    </rPh>
    <phoneticPr fontId="3"/>
  </si>
  <si>
    <t>※マイナスが獲得</t>
    <rPh sb="6" eb="8">
      <t>カクトク</t>
    </rPh>
    <phoneticPr fontId="3"/>
  </si>
  <si>
    <r>
      <rPr>
        <sz val="10"/>
        <rFont val="ＭＳ Ｐ明朝"/>
        <family val="1"/>
        <charset val="128"/>
      </rPr>
      <t>※</t>
    </r>
    <r>
      <rPr>
        <sz val="10"/>
        <rFont val="Times New Roman"/>
        <family val="1"/>
      </rPr>
      <t>9</t>
    </r>
  </si>
  <si>
    <r>
      <rPr>
        <sz val="10"/>
        <rFont val="ＭＳ Ｐゴシック"/>
        <family val="3"/>
        <charset val="128"/>
      </rPr>
      <t>アメリカ</t>
    </r>
    <phoneticPr fontId="0" type="noConversion"/>
  </si>
  <si>
    <t>―</t>
    <phoneticPr fontId="0" type="noConversion"/>
  </si>
  <si>
    <r>
      <t>※</t>
    </r>
    <r>
      <rPr>
        <sz val="10"/>
        <rFont val="Times New Roman"/>
        <family val="1"/>
      </rPr>
      <t>9</t>
    </r>
  </si>
  <si>
    <t>【参考】ベラルーシ</t>
    <rPh sb="1" eb="3">
      <t>サンコウ</t>
    </rPh>
    <phoneticPr fontId="9"/>
  </si>
  <si>
    <t>【参考】キプロス</t>
    <rPh sb="1" eb="3">
      <t>ｻﾝｺｳ</t>
    </rPh>
    <phoneticPr fontId="0" type="noConversion"/>
  </si>
  <si>
    <t>【参考】カザフスタン</t>
    <rPh sb="1" eb="3">
      <t>ｻﾝｺｳ</t>
    </rPh>
    <phoneticPr fontId="0" type="noConversion"/>
  </si>
  <si>
    <r>
      <t>※</t>
    </r>
    <r>
      <rPr>
        <sz val="10"/>
        <rFont val="Times New Roman"/>
        <family val="1"/>
      </rPr>
      <t>9</t>
    </r>
    <phoneticPr fontId="0" type="noConversion"/>
  </si>
  <si>
    <t>【参考】マルタ</t>
    <rPh sb="1" eb="3">
      <t>ｻﾝｺｳ</t>
    </rPh>
    <phoneticPr fontId="0" type="noConversion"/>
  </si>
  <si>
    <t>―</t>
    <phoneticPr fontId="3"/>
  </si>
  <si>
    <t>【参考】トルコ</t>
    <rPh sb="1" eb="3">
      <t>ｻﾝｺｳ</t>
    </rPh>
    <phoneticPr fontId="0" type="noConversion"/>
  </si>
  <si>
    <t>【参考】欧州連合(27カ国,UNFCCC)</t>
    <rPh sb="1" eb="3">
      <t>ｻﾝｺｳ</t>
    </rPh>
    <rPh sb="6" eb="8">
      <t>ﾚﾝｺﾞｳ</t>
    </rPh>
    <rPh sb="12" eb="13">
      <t>ｺｸ</t>
    </rPh>
    <phoneticPr fontId="0" type="noConversion"/>
  </si>
  <si>
    <t>―</t>
    <phoneticPr fontId="0" type="noConversion"/>
  </si>
  <si>
    <r>
      <rPr>
        <sz val="10"/>
        <rFont val="ＭＳ Ｐ明朝"/>
        <family val="1"/>
        <charset val="128"/>
      </rPr>
      <t>※</t>
    </r>
    <r>
      <rPr>
        <sz val="10"/>
        <rFont val="Times New Roman"/>
        <family val="1"/>
      </rPr>
      <t>4</t>
    </r>
    <phoneticPr fontId="0" type="noConversion"/>
  </si>
  <si>
    <t>【参考】フランス（UNFCCC)</t>
    <rPh sb="1" eb="3">
      <t>ｻﾝｺｳ</t>
    </rPh>
    <phoneticPr fontId="0" type="noConversion"/>
  </si>
  <si>
    <t>【参考】デンマーク（UNFCCC）</t>
    <rPh sb="1" eb="3">
      <t>ｻﾝｺｳ</t>
    </rPh>
    <phoneticPr fontId="0" type="noConversion"/>
  </si>
  <si>
    <t>―</t>
    <phoneticPr fontId="0" type="noConversion"/>
  </si>
  <si>
    <r>
      <rPr>
        <sz val="10"/>
        <rFont val="ＭＳ Ｐ明朝"/>
        <family val="1"/>
        <charset val="128"/>
      </rPr>
      <t>国連気候変動枠組条約（</t>
    </r>
    <r>
      <rPr>
        <sz val="10"/>
        <rFont val="Times New Roman"/>
        <family val="1"/>
      </rPr>
      <t>UNFCCC</t>
    </r>
    <r>
      <rPr>
        <sz val="10"/>
        <rFont val="ＭＳ Ｐ明朝"/>
        <family val="1"/>
        <charset val="128"/>
      </rPr>
      <t>）データ・資料より　国立環境研究所　温室効果ガスインベントリオフィス作成</t>
    </r>
    <rPh sb="0" eb="2">
      <t>ｺｸﾚﾝ</t>
    </rPh>
    <rPh sb="2" eb="4">
      <t>ｷｺｳ</t>
    </rPh>
    <rPh sb="4" eb="6">
      <t>ﾍﾝﾄﾞｳ</t>
    </rPh>
    <rPh sb="6" eb="7">
      <t>ﾜｸ</t>
    </rPh>
    <rPh sb="7" eb="8">
      <t>ｸﾞ</t>
    </rPh>
    <rPh sb="8" eb="10">
      <t>ｼﾞｮｳﾔｸ</t>
    </rPh>
    <rPh sb="22" eb="24">
      <t>ｼﾘｮｳ</t>
    </rPh>
    <rPh sb="27" eb="29">
      <t>ｺｸﾘﾂ</t>
    </rPh>
    <rPh sb="29" eb="31">
      <t>ｶﾝｷｮｳ</t>
    </rPh>
    <rPh sb="31" eb="34">
      <t>ｹﾝｷｭｳｼﾞｮ</t>
    </rPh>
    <rPh sb="35" eb="37">
      <t>ｵﾝｼﾂ</t>
    </rPh>
    <rPh sb="37" eb="39">
      <t>ｺｳｶ</t>
    </rPh>
    <rPh sb="51" eb="53">
      <t>ｻｸｾｲ</t>
    </rPh>
    <phoneticPr fontId="0" type="noConversion"/>
  </si>
  <si>
    <t>欧州連合における再配分値</t>
    <rPh sb="2" eb="4">
      <t>ﾚﾝｺﾞｳ</t>
    </rPh>
    <rPh sb="8" eb="9">
      <t>ｻｲ</t>
    </rPh>
    <rPh sb="9" eb="11">
      <t>ﾊｲﾌﾞﾝ</t>
    </rPh>
    <rPh sb="11" eb="12">
      <t>ﾁ</t>
    </rPh>
    <phoneticPr fontId="0" type="noConversion"/>
  </si>
  <si>
    <r>
      <rPr>
        <sz val="10"/>
        <rFont val="ＭＳ Ｐ明朝"/>
        <family val="1"/>
        <charset val="128"/>
      </rPr>
      <t>欧州連合（</t>
    </r>
    <r>
      <rPr>
        <sz val="10"/>
        <rFont val="Times New Roman"/>
        <family val="1"/>
      </rPr>
      <t>EU15</t>
    </r>
    <r>
      <rPr>
        <sz val="10"/>
        <rFont val="ＭＳ Ｐ明朝"/>
        <family val="1"/>
        <charset val="128"/>
      </rPr>
      <t>）</t>
    </r>
    <rPh sb="0" eb="2">
      <t>ｵｳｼｭｳ</t>
    </rPh>
    <rPh sb="2" eb="4">
      <t>ﾚﾝｺﾞｳ</t>
    </rPh>
    <phoneticPr fontId="0" type="noConversion"/>
  </si>
  <si>
    <r>
      <rPr>
        <sz val="10"/>
        <rFont val="ＭＳ Ｐ明朝"/>
        <family val="1"/>
        <charset val="128"/>
      </rPr>
      <t>市場経済移行国（</t>
    </r>
    <r>
      <rPr>
        <sz val="10"/>
        <rFont val="Times New Roman"/>
        <family val="1"/>
      </rPr>
      <t>EIT)</t>
    </r>
    <rPh sb="0" eb="2">
      <t>ｼｼﾞｮｳ</t>
    </rPh>
    <rPh sb="2" eb="4">
      <t>ｹｲｻﾞｲ</t>
    </rPh>
    <rPh sb="4" eb="6">
      <t>ｲｺｳ</t>
    </rPh>
    <rPh sb="6" eb="7">
      <t>ｺｸ</t>
    </rPh>
    <phoneticPr fontId="0" type="noConversion"/>
  </si>
  <si>
    <r>
      <t>1990</t>
    </r>
    <r>
      <rPr>
        <sz val="10"/>
        <rFont val="ＭＳ Ｐ明朝"/>
        <family val="1"/>
        <charset val="128"/>
      </rPr>
      <t>年値以外の値（※</t>
    </r>
    <r>
      <rPr>
        <sz val="10"/>
        <rFont val="Times New Roman"/>
        <family val="1"/>
      </rPr>
      <t>2</t>
    </r>
    <r>
      <rPr>
        <sz val="10"/>
        <rFont val="ＭＳ Ｐ明朝"/>
        <family val="1"/>
        <charset val="128"/>
      </rPr>
      <t>参照）</t>
    </r>
    <rPh sb="4" eb="5">
      <t>ﾈﾝ</t>
    </rPh>
    <rPh sb="5" eb="6">
      <t>ﾁ</t>
    </rPh>
    <rPh sb="6" eb="8">
      <t>ｲｶﾞｲ</t>
    </rPh>
    <rPh sb="9" eb="10">
      <t>ｱﾀｲ</t>
    </rPh>
    <rPh sb="13" eb="15">
      <t>ｻﾝｼｮｳ</t>
    </rPh>
    <phoneticPr fontId="0" type="noConversion"/>
  </si>
  <si>
    <r>
      <rPr>
        <sz val="10"/>
        <rFont val="ＭＳ Ｐ明朝"/>
        <family val="1"/>
        <charset val="128"/>
      </rPr>
      <t>（※</t>
    </r>
    <r>
      <rPr>
        <sz val="10"/>
        <rFont val="Times New Roman"/>
        <family val="1"/>
      </rPr>
      <t>8</t>
    </r>
    <r>
      <rPr>
        <sz val="10"/>
        <rFont val="ＭＳ Ｐ明朝"/>
        <family val="1"/>
        <charset val="128"/>
      </rPr>
      <t>参照）</t>
    </r>
    <phoneticPr fontId="0" type="noConversion"/>
  </si>
  <si>
    <r>
      <rPr>
        <sz val="10"/>
        <rFont val="ＭＳ Ｐ明朝"/>
        <family val="1"/>
        <charset val="128"/>
      </rPr>
      <t>※</t>
    </r>
    <r>
      <rPr>
        <sz val="10"/>
        <rFont val="Times New Roman"/>
        <family val="1"/>
      </rPr>
      <t>1</t>
    </r>
    <r>
      <rPr>
        <sz val="10"/>
        <rFont val="ＭＳ Ｐ明朝"/>
        <family val="1"/>
        <charset val="128"/>
      </rPr>
      <t>　各年値は総排出量</t>
    </r>
    <r>
      <rPr>
        <sz val="10"/>
        <rFont val="ＭＳ Ｐ明朝"/>
        <family val="1"/>
        <charset val="128"/>
      </rPr>
      <t>の値（</t>
    </r>
    <r>
      <rPr>
        <sz val="10"/>
        <rFont val="Times New Roman"/>
        <family val="1"/>
      </rPr>
      <t>LULUCF</t>
    </r>
    <r>
      <rPr>
        <sz val="10"/>
        <rFont val="ＭＳ Ｐ明朝"/>
        <family val="1"/>
        <charset val="128"/>
      </rPr>
      <t>を含まない）である。</t>
    </r>
    <rPh sb="3" eb="5">
      <t>ｶｸﾈﾝ</t>
    </rPh>
    <rPh sb="5" eb="6">
      <t>ﾁ</t>
    </rPh>
    <rPh sb="7" eb="8">
      <t>ｿｳ</t>
    </rPh>
    <rPh sb="8" eb="10">
      <t>ﾊｲｼｭﾂ</t>
    </rPh>
    <rPh sb="10" eb="11">
      <t>ﾘｮｳ</t>
    </rPh>
    <rPh sb="12" eb="13">
      <t>ｱﾀｲ</t>
    </rPh>
    <phoneticPr fontId="0" type="noConversion"/>
  </si>
  <si>
    <r>
      <rPr>
        <sz val="10"/>
        <rFont val="ＭＳ Ｐ明朝"/>
        <family val="1"/>
        <charset val="128"/>
      </rPr>
      <t>※</t>
    </r>
    <r>
      <rPr>
        <sz val="10"/>
        <rFont val="Times New Roman"/>
        <family val="1"/>
      </rPr>
      <t>2</t>
    </r>
    <r>
      <rPr>
        <sz val="10"/>
        <rFont val="ＭＳ Ｐ明朝"/>
        <family val="1"/>
        <charset val="128"/>
      </rPr>
      <t>　気候変動枠組条約基準年は、原則として</t>
    </r>
    <r>
      <rPr>
        <sz val="10"/>
        <rFont val="Times New Roman"/>
        <family val="1"/>
      </rPr>
      <t>1990</t>
    </r>
    <r>
      <rPr>
        <sz val="10"/>
        <rFont val="ＭＳ Ｐ明朝"/>
        <family val="1"/>
        <charset val="128"/>
      </rPr>
      <t>年である。なお、以下の市場経済移行国は異なる基準年が認められている。</t>
    </r>
    <rPh sb="3" eb="5">
      <t>ｷｺｳ</t>
    </rPh>
    <rPh sb="5" eb="7">
      <t>ﾍﾝﾄﾞｳ</t>
    </rPh>
    <rPh sb="7" eb="8">
      <t>ﾜｸ</t>
    </rPh>
    <rPh sb="8" eb="9">
      <t>ｸﾞ</t>
    </rPh>
    <rPh sb="9" eb="11">
      <t>ｼﾞｮｳﾔｸ</t>
    </rPh>
    <rPh sb="11" eb="13">
      <t>ｷｼﾞｭﾝ</t>
    </rPh>
    <rPh sb="13" eb="14">
      <t>ﾈﾝ</t>
    </rPh>
    <rPh sb="16" eb="18">
      <t>ｹﾞﾝｿｸ</t>
    </rPh>
    <rPh sb="25" eb="26">
      <t>ﾈﾝ</t>
    </rPh>
    <rPh sb="33" eb="35">
      <t>ｲｶ</t>
    </rPh>
    <rPh sb="36" eb="38">
      <t>ｼｼﾞｮｳ</t>
    </rPh>
    <rPh sb="38" eb="40">
      <t>ｹｲｻﾞｲ</t>
    </rPh>
    <rPh sb="40" eb="42">
      <t>ｲｺｳ</t>
    </rPh>
    <rPh sb="42" eb="43">
      <t>ｺｸ</t>
    </rPh>
    <phoneticPr fontId="0" type="noConversion"/>
  </si>
  <si>
    <r>
      <rPr>
        <sz val="10"/>
        <rFont val="ＭＳ Ｐ明朝"/>
        <family val="1"/>
        <charset val="128"/>
      </rPr>
      <t>ブルガリア</t>
    </r>
    <phoneticPr fontId="0" type="noConversion"/>
  </si>
  <si>
    <r>
      <t>1988</t>
    </r>
    <r>
      <rPr>
        <sz val="10"/>
        <rFont val="ＭＳ Ｐ明朝"/>
        <family val="1"/>
        <charset val="128"/>
      </rPr>
      <t>年</t>
    </r>
    <rPh sb="4" eb="5">
      <t>ﾈﾝ</t>
    </rPh>
    <phoneticPr fontId="0" type="noConversion"/>
  </si>
  <si>
    <r>
      <rPr>
        <sz val="10"/>
        <rFont val="ＭＳ Ｐ明朝"/>
        <family val="1"/>
        <charset val="128"/>
      </rPr>
      <t>ハンガリー</t>
    </r>
    <phoneticPr fontId="0" type="noConversion"/>
  </si>
  <si>
    <r>
      <t>1985</t>
    </r>
    <r>
      <rPr>
        <sz val="10"/>
        <rFont val="ＭＳ Ｐ明朝"/>
        <family val="1"/>
        <charset val="128"/>
      </rPr>
      <t>年～</t>
    </r>
    <r>
      <rPr>
        <sz val="10"/>
        <rFont val="Times New Roman"/>
        <family val="1"/>
      </rPr>
      <t>1987</t>
    </r>
    <r>
      <rPr>
        <sz val="10"/>
        <rFont val="ＭＳ Ｐ明朝"/>
        <family val="1"/>
        <charset val="128"/>
      </rPr>
      <t>年の平均</t>
    </r>
    <rPh sb="4" eb="5">
      <t>ﾈﾝ</t>
    </rPh>
    <rPh sb="10" eb="11">
      <t>ﾈﾝ</t>
    </rPh>
    <rPh sb="12" eb="14">
      <t>ﾍｲｷﾝ</t>
    </rPh>
    <phoneticPr fontId="0" type="noConversion"/>
  </si>
  <si>
    <r>
      <rPr>
        <sz val="10"/>
        <rFont val="ＭＳ Ｐ明朝"/>
        <family val="1"/>
        <charset val="128"/>
      </rPr>
      <t>ポーランド</t>
    </r>
    <phoneticPr fontId="0" type="noConversion"/>
  </si>
  <si>
    <r>
      <rPr>
        <sz val="10"/>
        <rFont val="ＭＳ Ｐ明朝"/>
        <family val="1"/>
        <charset val="128"/>
      </rPr>
      <t>ルーマニア</t>
    </r>
    <phoneticPr fontId="0" type="noConversion"/>
  </si>
  <si>
    <r>
      <t>1989</t>
    </r>
    <r>
      <rPr>
        <sz val="10"/>
        <rFont val="ＭＳ Ｐ明朝"/>
        <family val="1"/>
        <charset val="128"/>
      </rPr>
      <t>年</t>
    </r>
    <rPh sb="4" eb="5">
      <t>ﾈﾝ</t>
    </rPh>
    <phoneticPr fontId="0" type="noConversion"/>
  </si>
  <si>
    <r>
      <rPr>
        <sz val="10"/>
        <rFont val="ＭＳ Ｐ明朝"/>
        <family val="1"/>
        <charset val="128"/>
      </rPr>
      <t>スロベニア</t>
    </r>
    <phoneticPr fontId="0" type="noConversion"/>
  </si>
  <si>
    <r>
      <t>1986</t>
    </r>
    <r>
      <rPr>
        <sz val="10"/>
        <rFont val="ＭＳ Ｐ明朝"/>
        <family val="1"/>
        <charset val="128"/>
      </rPr>
      <t>年</t>
    </r>
    <rPh sb="4" eb="5">
      <t>ﾈﾝ</t>
    </rPh>
    <phoneticPr fontId="0" type="noConversion"/>
  </si>
  <si>
    <r>
      <rPr>
        <sz val="10"/>
        <rFont val="ＭＳ Ｐ明朝"/>
        <family val="1"/>
        <charset val="128"/>
      </rPr>
      <t>※</t>
    </r>
    <r>
      <rPr>
        <sz val="10"/>
        <rFont val="Times New Roman"/>
        <family val="1"/>
      </rPr>
      <t>3</t>
    </r>
    <r>
      <rPr>
        <sz val="10"/>
        <rFont val="ＭＳ Ｐ明朝"/>
        <family val="1"/>
        <charset val="128"/>
      </rPr>
      <t>　京都議定書基準年は原則として条約基準年と同じであるが、</t>
    </r>
    <r>
      <rPr>
        <sz val="10"/>
        <rFont val="Times New Roman"/>
        <family val="1"/>
      </rPr>
      <t>HFC</t>
    </r>
    <r>
      <rPr>
        <sz val="10"/>
        <rFont val="ＭＳ Ｐ明朝"/>
        <family val="1"/>
        <charset val="128"/>
      </rPr>
      <t>ｓ、</t>
    </r>
    <r>
      <rPr>
        <sz val="10"/>
        <rFont val="Times New Roman"/>
        <family val="1"/>
      </rPr>
      <t>PFCs</t>
    </r>
    <r>
      <rPr>
        <sz val="10"/>
        <rFont val="ＭＳ Ｐ明朝"/>
        <family val="1"/>
        <charset val="128"/>
      </rPr>
      <t>、</t>
    </r>
    <r>
      <rPr>
        <sz val="10"/>
        <rFont val="Times New Roman"/>
        <family val="1"/>
      </rPr>
      <t>SF6</t>
    </r>
    <r>
      <rPr>
        <sz val="10"/>
        <rFont val="ＭＳ Ｐ明朝"/>
        <family val="1"/>
        <charset val="128"/>
      </rPr>
      <t>については</t>
    </r>
    <r>
      <rPr>
        <sz val="10"/>
        <rFont val="Times New Roman"/>
        <family val="1"/>
      </rPr>
      <t>1995</t>
    </r>
    <r>
      <rPr>
        <sz val="10"/>
        <rFont val="ＭＳ Ｐ明朝"/>
        <family val="1"/>
        <charset val="128"/>
      </rPr>
      <t>年を選択することができる。</t>
    </r>
    <rPh sb="3" eb="5">
      <t>ｷｮｳﾄ</t>
    </rPh>
    <rPh sb="5" eb="8">
      <t>ｷﾞﾃｲｼｮ</t>
    </rPh>
    <rPh sb="8" eb="10">
      <t>ｷｼﾞｭﾝ</t>
    </rPh>
    <rPh sb="10" eb="11">
      <t>ﾈﾝ</t>
    </rPh>
    <rPh sb="11" eb="12">
      <t>ｷﾄｼ</t>
    </rPh>
    <rPh sb="12" eb="14">
      <t>ｹﾞﾝｿｸ</t>
    </rPh>
    <rPh sb="17" eb="19">
      <t>ｼﾞｮｳﾔｸ</t>
    </rPh>
    <rPh sb="19" eb="21">
      <t>ｷｼﾞｭﾝ</t>
    </rPh>
    <rPh sb="21" eb="22">
      <t>ﾈﾝ</t>
    </rPh>
    <rPh sb="23" eb="24">
      <t>ｵﾅ</t>
    </rPh>
    <phoneticPr fontId="0" type="noConversion"/>
  </si>
  <si>
    <r>
      <t xml:space="preserve">      </t>
    </r>
    <r>
      <rPr>
        <sz val="10"/>
        <rFont val="ＭＳ Ｐ明朝"/>
        <family val="1"/>
        <charset val="128"/>
      </rPr>
      <t>京都議定書基準年値は京都議定書の初期審査報告書において決定された値であり、第一約束期間の排出割当量計算に適用された値である。</t>
    </r>
    <phoneticPr fontId="0" type="noConversion"/>
  </si>
  <si>
    <r>
      <rPr>
        <sz val="10"/>
        <rFont val="ＭＳ Ｐ明朝"/>
        <family val="1"/>
        <charset val="128"/>
      </rPr>
      <t>※</t>
    </r>
    <r>
      <rPr>
        <sz val="10"/>
        <rFont val="Times New Roman"/>
        <family val="1"/>
      </rPr>
      <t xml:space="preserve">4  </t>
    </r>
    <r>
      <rPr>
        <sz val="10"/>
        <rFont val="ＭＳ Ｐ明朝"/>
        <family val="1"/>
        <charset val="128"/>
      </rPr>
      <t>フランスに関して、条約（</t>
    </r>
    <r>
      <rPr>
        <sz val="10"/>
        <rFont val="Times New Roman"/>
        <family val="1"/>
      </rPr>
      <t>UNFCCC</t>
    </r>
    <r>
      <rPr>
        <sz val="10"/>
        <rFont val="ＭＳ Ｐ明朝"/>
        <family val="1"/>
        <charset val="128"/>
      </rPr>
      <t>）値と京都議定書（</t>
    </r>
    <r>
      <rPr>
        <sz val="10"/>
        <rFont val="Times New Roman"/>
        <family val="1"/>
      </rPr>
      <t>KP</t>
    </r>
    <r>
      <rPr>
        <sz val="10"/>
        <rFont val="ＭＳ Ｐ明朝"/>
        <family val="1"/>
        <charset val="128"/>
      </rPr>
      <t>）値が存在し、</t>
    </r>
    <r>
      <rPr>
        <sz val="10"/>
        <rFont val="Times New Roman"/>
        <family val="1"/>
      </rPr>
      <t>KP</t>
    </r>
    <r>
      <rPr>
        <sz val="10"/>
        <rFont val="ＭＳ Ｐ明朝"/>
        <family val="1"/>
        <charset val="128"/>
      </rPr>
      <t>値には</t>
    </r>
    <r>
      <rPr>
        <sz val="10"/>
        <rFont val="Times New Roman"/>
        <family val="1"/>
      </rPr>
      <t>EU</t>
    </r>
    <r>
      <rPr>
        <sz val="10"/>
        <rFont val="ＭＳ Ｐ明朝"/>
        <family val="1"/>
        <charset val="128"/>
      </rPr>
      <t>に含まれる海外県等は含まれるが、</t>
    </r>
    <r>
      <rPr>
        <sz val="10"/>
        <rFont val="Times New Roman"/>
        <family val="1"/>
      </rPr>
      <t>EU</t>
    </r>
    <r>
      <rPr>
        <sz val="10"/>
        <rFont val="ＭＳ Ｐ明朝"/>
        <family val="1"/>
        <charset val="128"/>
      </rPr>
      <t>に含まれない海外領土および</t>
    </r>
    <rPh sb="9" eb="10">
      <t>ｶﾝ</t>
    </rPh>
    <rPh sb="13" eb="15">
      <t>ｼﾞｮｳﾔｸ</t>
    </rPh>
    <rPh sb="23" eb="24">
      <t>ﾁ</t>
    </rPh>
    <rPh sb="25" eb="27">
      <t>ｷｮｳﾄ</t>
    </rPh>
    <rPh sb="27" eb="30">
      <t>ｷﾞﾃｲｼｮ</t>
    </rPh>
    <rPh sb="34" eb="35">
      <t>ﾁ</t>
    </rPh>
    <rPh sb="36" eb="38">
      <t>ｿﾝｻﾞｲ</t>
    </rPh>
    <rPh sb="42" eb="43">
      <t>ﾁ</t>
    </rPh>
    <rPh sb="48" eb="49">
      <t>ﾌｸ</t>
    </rPh>
    <rPh sb="55" eb="56">
      <t>ﾄｳ</t>
    </rPh>
    <rPh sb="57" eb="58">
      <t>ﾌｸ</t>
    </rPh>
    <phoneticPr fontId="0" type="noConversion"/>
  </si>
  <si>
    <r>
      <t>　　</t>
    </r>
    <r>
      <rPr>
        <sz val="10"/>
        <rFont val="ＭＳ Ｐ明朝"/>
        <family val="1"/>
        <charset val="128"/>
      </rPr>
      <t>特別自治体</t>
    </r>
    <r>
      <rPr>
        <sz val="10"/>
        <rFont val="ＭＳ Ｐ明朝"/>
        <family val="1"/>
        <charset val="128"/>
      </rPr>
      <t>は含まれない。</t>
    </r>
    <rPh sb="8" eb="9">
      <t>ﾌｸ</t>
    </rPh>
    <phoneticPr fontId="0" type="noConversion"/>
  </si>
  <si>
    <r>
      <rPr>
        <sz val="10"/>
        <rFont val="ＭＳ Ｐ明朝"/>
        <family val="1"/>
        <charset val="128"/>
      </rPr>
      <t>※</t>
    </r>
    <r>
      <rPr>
        <sz val="10"/>
        <rFont val="Times New Roman"/>
        <family val="1"/>
      </rPr>
      <t>5</t>
    </r>
    <r>
      <rPr>
        <sz val="10"/>
        <rFont val="ＭＳ Ｐ明朝"/>
        <family val="1"/>
        <charset val="128"/>
      </rPr>
      <t>　デンマークに関して、条約（</t>
    </r>
    <r>
      <rPr>
        <sz val="10"/>
        <rFont val="Times New Roman"/>
        <family val="1"/>
      </rPr>
      <t>UNFCCC</t>
    </r>
    <r>
      <rPr>
        <sz val="10"/>
        <rFont val="ＭＳ Ｐ明朝"/>
        <family val="1"/>
        <charset val="128"/>
      </rPr>
      <t>）値はデンマーク＋グリーンランド＋ファロー諸島で報告され、京都議定書（</t>
    </r>
    <r>
      <rPr>
        <sz val="10"/>
        <rFont val="Times New Roman"/>
        <family val="1"/>
      </rPr>
      <t>KP</t>
    </r>
    <r>
      <rPr>
        <sz val="10"/>
        <rFont val="ＭＳ Ｐ明朝"/>
        <family val="1"/>
        <charset val="128"/>
      </rPr>
      <t>）値はデンマーク＋グリーンランドで報告されている。</t>
    </r>
    <rPh sb="9" eb="10">
      <t>ｶﾝ</t>
    </rPh>
    <rPh sb="13" eb="15">
      <t>ｼﾞｮｳﾔｸ</t>
    </rPh>
    <rPh sb="23" eb="24">
      <t>ﾁ</t>
    </rPh>
    <rPh sb="43" eb="45">
      <t>ｼｮﾄｳ</t>
    </rPh>
    <rPh sb="46" eb="48">
      <t>ﾎｳｺｸ</t>
    </rPh>
    <rPh sb="51" eb="53">
      <t>ｷｮｳﾄ</t>
    </rPh>
    <rPh sb="53" eb="56">
      <t>ｷﾞﾃｲｼｮ</t>
    </rPh>
    <rPh sb="60" eb="61">
      <t>ﾁ</t>
    </rPh>
    <rPh sb="76" eb="78">
      <t>ﾎｳｺｸ</t>
    </rPh>
    <phoneticPr fontId="0" type="noConversion"/>
  </si>
  <si>
    <r>
      <rPr>
        <sz val="10"/>
        <rFont val="ＭＳ Ｐ明朝"/>
        <family val="1"/>
        <charset val="128"/>
      </rPr>
      <t>　　また、</t>
    </r>
    <r>
      <rPr>
        <sz val="10"/>
        <rFont val="Times New Roman"/>
        <family val="1"/>
      </rPr>
      <t>EU</t>
    </r>
    <r>
      <rPr>
        <sz val="10"/>
        <rFont val="ＭＳ Ｐ明朝"/>
        <family val="1"/>
        <charset val="128"/>
      </rPr>
      <t>としてはグリーンランドは含まれない（デンマーク本土の目標値は</t>
    </r>
    <r>
      <rPr>
        <sz val="10"/>
        <rFont val="Times New Roman"/>
        <family val="1"/>
      </rPr>
      <t>EU</t>
    </r>
    <r>
      <rPr>
        <sz val="10"/>
        <rFont val="ＭＳ Ｐ明朝"/>
        <family val="1"/>
        <charset val="128"/>
      </rPr>
      <t>再配分の</t>
    </r>
    <r>
      <rPr>
        <sz val="10"/>
        <rFont val="Times New Roman"/>
        <family val="1"/>
      </rPr>
      <t>-21%</t>
    </r>
    <r>
      <rPr>
        <sz val="10"/>
        <rFont val="ＭＳ Ｐ明朝"/>
        <family val="1"/>
        <charset val="128"/>
      </rPr>
      <t>、グリーンランドには別途</t>
    </r>
    <r>
      <rPr>
        <sz val="10"/>
        <rFont val="Times New Roman"/>
        <family val="1"/>
      </rPr>
      <t>-8%</t>
    </r>
    <r>
      <rPr>
        <sz val="10"/>
        <rFont val="ＭＳ Ｐ明朝"/>
        <family val="1"/>
        <charset val="128"/>
      </rPr>
      <t>の目標値が適用）。</t>
    </r>
    <rPh sb="19" eb="20">
      <t>ﾌｸ</t>
    </rPh>
    <rPh sb="30" eb="32">
      <t>ﾎﾝﾄﾞ</t>
    </rPh>
    <rPh sb="33" eb="35">
      <t>ﾓｸﾋｮｳ</t>
    </rPh>
    <rPh sb="35" eb="36">
      <t>ﾁ</t>
    </rPh>
    <rPh sb="39" eb="42">
      <t>ｻｲﾊｲﾌﾞﾝ</t>
    </rPh>
    <phoneticPr fontId="0" type="noConversion"/>
  </si>
  <si>
    <r>
      <rPr>
        <sz val="10"/>
        <rFont val="ＭＳ Ｐ明朝"/>
        <family val="1"/>
        <charset val="128"/>
      </rPr>
      <t>※</t>
    </r>
    <r>
      <rPr>
        <sz val="10"/>
        <rFont val="Times New Roman"/>
        <family val="1"/>
      </rPr>
      <t>6</t>
    </r>
    <r>
      <rPr>
        <sz val="10"/>
        <rFont val="ＭＳ Ｐ明朝"/>
        <family val="1"/>
        <charset val="128"/>
      </rPr>
      <t>　欧州連合（</t>
    </r>
    <r>
      <rPr>
        <sz val="10"/>
        <rFont val="Times New Roman"/>
        <family val="1"/>
      </rPr>
      <t>15</t>
    </r>
    <r>
      <rPr>
        <sz val="10"/>
        <rFont val="ＭＳ Ｐ明朝"/>
        <family val="1"/>
        <charset val="128"/>
      </rPr>
      <t>カ国</t>
    </r>
    <r>
      <rPr>
        <sz val="10"/>
        <rFont val="Times New Roman"/>
        <family val="1"/>
      </rPr>
      <t>,KP</t>
    </r>
    <r>
      <rPr>
        <sz val="10"/>
        <rFont val="ＭＳ Ｐ明朝"/>
        <family val="1"/>
        <charset val="128"/>
      </rPr>
      <t>）のインベントリに関して、上記※</t>
    </r>
    <r>
      <rPr>
        <sz val="10"/>
        <rFont val="Times New Roman"/>
        <family val="1"/>
      </rPr>
      <t>4</t>
    </r>
    <r>
      <rPr>
        <sz val="10"/>
        <rFont val="ＭＳ Ｐ明朝"/>
        <family val="1"/>
        <charset val="128"/>
      </rPr>
      <t>、※</t>
    </r>
    <r>
      <rPr>
        <sz val="10"/>
        <rFont val="Times New Roman"/>
        <family val="1"/>
      </rPr>
      <t>5</t>
    </r>
    <r>
      <rPr>
        <sz val="10"/>
        <rFont val="ＭＳ Ｐ明朝"/>
        <family val="1"/>
        <charset val="128"/>
      </rPr>
      <t>のほかに、イギリスのインベントリに含まれているマン島などの英国保護領やケイマン諸島などの海外領土は</t>
    </r>
    <rPh sb="11" eb="12">
      <t>ｺｸ</t>
    </rPh>
    <rPh sb="24" eb="25">
      <t>ｶﾝ</t>
    </rPh>
    <rPh sb="28" eb="30">
      <t>ｼﾞｮｳｷ</t>
    </rPh>
    <rPh sb="52" eb="53">
      <t>ﾌｸ</t>
    </rPh>
    <rPh sb="60" eb="61">
      <t>ｼﾏ</t>
    </rPh>
    <rPh sb="74" eb="76">
      <t>ｼｮﾄｳ</t>
    </rPh>
    <rPh sb="79" eb="81">
      <t>ｶｲｶﾞｲ</t>
    </rPh>
    <rPh sb="81" eb="83">
      <t>ﾘｮｳﾄﾞ</t>
    </rPh>
    <phoneticPr fontId="0" type="noConversion"/>
  </si>
  <si>
    <r>
      <rPr>
        <sz val="10"/>
        <rFont val="ＭＳ Ｐ明朝"/>
        <family val="1"/>
        <charset val="128"/>
      </rPr>
      <t>　　除かれる。ただし、</t>
    </r>
    <r>
      <rPr>
        <sz val="10"/>
        <rFont val="Times New Roman"/>
        <family val="1"/>
      </rPr>
      <t>EU</t>
    </r>
    <r>
      <rPr>
        <sz val="10"/>
        <rFont val="ＭＳ Ｐ明朝"/>
        <family val="1"/>
        <charset val="128"/>
      </rPr>
      <t>に含まれるジブラルタルは含まれる。</t>
    </r>
    <rPh sb="2" eb="3">
      <t>ﾉｿﾞ</t>
    </rPh>
    <rPh sb="14" eb="15">
      <t>ﾌｸ</t>
    </rPh>
    <phoneticPr fontId="0" type="noConversion"/>
  </si>
  <si>
    <r>
      <rPr>
        <sz val="10"/>
        <rFont val="ＭＳ Ｐ明朝"/>
        <family val="1"/>
        <charset val="128"/>
      </rPr>
      <t>※</t>
    </r>
    <r>
      <rPr>
        <sz val="10"/>
        <rFont val="Times New Roman"/>
        <family val="1"/>
      </rPr>
      <t>7</t>
    </r>
    <r>
      <rPr>
        <sz val="10"/>
        <rFont val="ＭＳ Ｐ明朝"/>
        <family val="1"/>
        <charset val="128"/>
      </rPr>
      <t>　オーストラリアの</t>
    </r>
    <r>
      <rPr>
        <sz val="10"/>
        <rFont val="Times New Roman"/>
        <family val="1"/>
      </rPr>
      <t>1990</t>
    </r>
    <r>
      <rPr>
        <sz val="10"/>
        <rFont val="ＭＳ Ｐ明朝"/>
        <family val="1"/>
        <charset val="128"/>
      </rPr>
      <t>年の</t>
    </r>
    <r>
      <rPr>
        <sz val="10"/>
        <rFont val="Times New Roman"/>
        <family val="1"/>
      </rPr>
      <t>LULUCF</t>
    </r>
    <r>
      <rPr>
        <sz val="10"/>
        <rFont val="ＭＳ Ｐ明朝"/>
        <family val="1"/>
        <charset val="128"/>
      </rPr>
      <t>分野は正味排出であるため、京都議定書基準年値には、京都議定書第</t>
    </r>
    <r>
      <rPr>
        <sz val="10"/>
        <rFont val="Times New Roman"/>
        <family val="1"/>
      </rPr>
      <t>3</t>
    </r>
    <r>
      <rPr>
        <sz val="10"/>
        <rFont val="ＭＳ Ｐ明朝"/>
        <family val="1"/>
        <charset val="128"/>
      </rPr>
      <t>条</t>
    </r>
    <r>
      <rPr>
        <sz val="10"/>
        <rFont val="Times New Roman"/>
        <family val="1"/>
      </rPr>
      <t>7</t>
    </r>
    <r>
      <rPr>
        <sz val="10"/>
        <rFont val="ＭＳ Ｐ明朝"/>
        <family val="1"/>
        <charset val="128"/>
      </rPr>
      <t>項が適用されており、</t>
    </r>
    <r>
      <rPr>
        <sz val="10"/>
        <rFont val="Times New Roman"/>
        <family val="1"/>
      </rPr>
      <t>1990</t>
    </r>
    <r>
      <rPr>
        <sz val="10"/>
        <rFont val="ＭＳ Ｐ明朝"/>
        <family val="1"/>
        <charset val="128"/>
      </rPr>
      <t>年における</t>
    </r>
    <rPh sb="15" eb="16">
      <t>ネン</t>
    </rPh>
    <rPh sb="23" eb="25">
      <t>ブンヤ</t>
    </rPh>
    <rPh sb="26" eb="28">
      <t>ショウミ</t>
    </rPh>
    <rPh sb="28" eb="30">
      <t>ハイシュツ</t>
    </rPh>
    <rPh sb="36" eb="38">
      <t>キョウト</t>
    </rPh>
    <rPh sb="38" eb="41">
      <t>ギテイショ</t>
    </rPh>
    <rPh sb="41" eb="43">
      <t>キジュン</t>
    </rPh>
    <rPh sb="43" eb="44">
      <t>ネン</t>
    </rPh>
    <rPh sb="44" eb="45">
      <t>チ</t>
    </rPh>
    <phoneticPr fontId="3"/>
  </si>
  <si>
    <r>
      <rPr>
        <sz val="10"/>
        <rFont val="ＭＳ Ｐ明朝"/>
        <family val="1"/>
        <charset val="128"/>
      </rPr>
      <t>　　土地利用の変化（林業は含まない）に起因する排出量から吸収量（林業は含まない）を差し引いたものが加算されている。</t>
    </r>
    <phoneticPr fontId="3"/>
  </si>
  <si>
    <r>
      <rPr>
        <sz val="10"/>
        <rFont val="ＭＳ Ｐ明朝"/>
        <family val="1"/>
        <charset val="128"/>
      </rPr>
      <t>　　なお、イギリス、アイルランド、オランダ、ポルトガルにもこの条項が適用されている。</t>
    </r>
    <rPh sb="31" eb="33">
      <t>ジョウコウ</t>
    </rPh>
    <rPh sb="34" eb="36">
      <t>テキヨウ</t>
    </rPh>
    <phoneticPr fontId="3"/>
  </si>
  <si>
    <r>
      <rPr>
        <sz val="10"/>
        <rFont val="ＭＳ Ｐ明朝"/>
        <family val="1"/>
        <charset val="128"/>
      </rPr>
      <t>※</t>
    </r>
    <r>
      <rPr>
        <sz val="10"/>
        <rFont val="Times New Roman"/>
        <family val="1"/>
      </rPr>
      <t>8</t>
    </r>
    <r>
      <rPr>
        <sz val="10"/>
        <rFont val="ＭＳ Ｐ明朝"/>
        <family val="1"/>
        <charset val="128"/>
      </rPr>
      <t>　アイスランドに関して、森林等吸収源を加味した排出量が目標値を超過した場合、一定の条件付きで超過分を控除できる特例が認められている（決定</t>
    </r>
    <r>
      <rPr>
        <sz val="10"/>
        <rFont val="Times New Roman"/>
        <family val="1"/>
      </rPr>
      <t>14/CP.7</t>
    </r>
    <r>
      <rPr>
        <sz val="10"/>
        <rFont val="ＭＳ Ｐ明朝"/>
        <family val="1"/>
        <charset val="128"/>
      </rPr>
      <t>）。</t>
    </r>
    <phoneticPr fontId="0" type="noConversion"/>
  </si>
  <si>
    <r>
      <t xml:space="preserve">      </t>
    </r>
    <r>
      <rPr>
        <sz val="10"/>
        <rFont val="ＭＳ Ｐ明朝"/>
        <family val="1"/>
        <charset val="128"/>
      </rPr>
      <t>京都議定書の達成状況の値ではこの特例適用後の排出量を示しており、第一約束期間の総排出量の年平均値とは一致しない。</t>
    </r>
    <rPh sb="17" eb="18">
      <t>ｱﾀｲ</t>
    </rPh>
    <phoneticPr fontId="0" type="noConversion"/>
  </si>
  <si>
    <r>
      <rPr>
        <sz val="10"/>
        <rFont val="ＭＳ Ｐ明朝"/>
        <family val="1"/>
        <charset val="128"/>
      </rPr>
      <t>※</t>
    </r>
    <r>
      <rPr>
        <sz val="10"/>
        <rFont val="Times New Roman"/>
        <family val="1"/>
      </rPr>
      <t>9</t>
    </r>
    <r>
      <rPr>
        <sz val="10"/>
        <rFont val="ＭＳ Ｐ明朝"/>
        <family val="1"/>
        <charset val="128"/>
      </rPr>
      <t>　附属書</t>
    </r>
    <r>
      <rPr>
        <sz val="10"/>
        <rFont val="Times New Roman"/>
        <family val="1"/>
      </rPr>
      <t>I</t>
    </r>
    <r>
      <rPr>
        <sz val="10"/>
        <rFont val="ＭＳ Ｐ明朝"/>
        <family val="1"/>
        <charset val="128"/>
      </rPr>
      <t>国のうち、アメリカは京都議定書を批准しておらず、カナダは</t>
    </r>
    <r>
      <rPr>
        <sz val="10"/>
        <rFont val="Times New Roman"/>
        <family val="1"/>
      </rPr>
      <t>2012</t>
    </r>
    <r>
      <rPr>
        <sz val="10"/>
        <rFont val="ＭＳ Ｐ明朝"/>
        <family val="1"/>
        <charset val="128"/>
      </rPr>
      <t>年</t>
    </r>
    <r>
      <rPr>
        <sz val="10"/>
        <rFont val="Times New Roman"/>
        <family val="1"/>
      </rPr>
      <t>12</t>
    </r>
    <r>
      <rPr>
        <sz val="10"/>
        <rFont val="ＭＳ Ｐ明朝"/>
        <family val="1"/>
        <charset val="128"/>
      </rPr>
      <t>月に京都議定書から離脱した。</t>
    </r>
    <rPh sb="39" eb="40">
      <t>ﾈﾝ</t>
    </rPh>
    <rPh sb="42" eb="43">
      <t>ｶﾞﾂ</t>
    </rPh>
    <rPh sb="44" eb="46">
      <t>ｷｮｳﾄ</t>
    </rPh>
    <rPh sb="46" eb="49">
      <t>ｷﾞﾃｲｼｮ</t>
    </rPh>
    <rPh sb="51" eb="53">
      <t>ﾘﾀﾞﾂ</t>
    </rPh>
    <phoneticPr fontId="0" type="noConversion"/>
  </si>
  <si>
    <t>　　ベラルーシ、キプロス、カザフスタン、マルタ、トルコは京都議定書（第一約束期間）の目標値を持たない。</t>
    <phoneticPr fontId="0" type="noConversion"/>
  </si>
  <si>
    <r>
      <rPr>
        <sz val="10"/>
        <rFont val="ＭＳ Ｐ明朝"/>
        <family val="1"/>
        <charset val="128"/>
      </rPr>
      <t>※</t>
    </r>
    <r>
      <rPr>
        <sz val="10"/>
        <rFont val="Times New Roman"/>
        <family val="1"/>
      </rPr>
      <t>10</t>
    </r>
    <r>
      <rPr>
        <sz val="10"/>
        <rFont val="ＭＳ Ｐ明朝"/>
        <family val="1"/>
        <charset val="128"/>
      </rPr>
      <t>　森林等吸収源の扱いについては「【背景情報】森林等吸収源」シート参照。</t>
    </r>
    <rPh sb="4" eb="6">
      <t>ｼﾝﾘﾝ</t>
    </rPh>
    <rPh sb="6" eb="7">
      <t>ﾄｳ</t>
    </rPh>
    <rPh sb="7" eb="9">
      <t>ｷｭｳｼｭｳ</t>
    </rPh>
    <rPh sb="9" eb="10">
      <t>ｹﾞﾝ</t>
    </rPh>
    <rPh sb="11" eb="12">
      <t>ｱﾂｶ</t>
    </rPh>
    <rPh sb="20" eb="22">
      <t>ﾊｲｹｲ</t>
    </rPh>
    <rPh sb="22" eb="24">
      <t>ｼﾞｮｳﾎｳ</t>
    </rPh>
    <rPh sb="25" eb="27">
      <t>ｼﾝﾘﾝ</t>
    </rPh>
    <rPh sb="27" eb="28">
      <t>ﾄｳ</t>
    </rPh>
    <rPh sb="28" eb="30">
      <t>ｷｭｳｼｭｳ</t>
    </rPh>
    <rPh sb="30" eb="31">
      <t>ｹﾞﾝ</t>
    </rPh>
    <rPh sb="35" eb="37">
      <t>ｻﾝｼｮｳ</t>
    </rPh>
    <phoneticPr fontId="0" type="noConversion"/>
  </si>
  <si>
    <r>
      <rPr>
        <sz val="10"/>
        <rFont val="ＭＳ Ｐ明朝"/>
        <family val="1"/>
        <charset val="128"/>
      </rPr>
      <t>※</t>
    </r>
    <r>
      <rPr>
        <sz val="10"/>
        <rFont val="Times New Roman"/>
        <family val="1"/>
      </rPr>
      <t>11</t>
    </r>
    <r>
      <rPr>
        <sz val="10"/>
        <rFont val="ＭＳ Ｐ明朝"/>
        <family val="1"/>
        <charset val="128"/>
      </rPr>
      <t>　京都メカニズムクレジットに関しては、各附属書</t>
    </r>
    <r>
      <rPr>
        <sz val="10"/>
        <rFont val="Times New Roman"/>
        <family val="1"/>
      </rPr>
      <t>I</t>
    </r>
    <r>
      <rPr>
        <sz val="10"/>
        <rFont val="ＭＳ Ｐ明朝"/>
        <family val="1"/>
        <charset val="128"/>
      </rPr>
      <t>国が</t>
    </r>
    <r>
      <rPr>
        <sz val="10"/>
        <rFont val="Times New Roman"/>
        <family val="1"/>
      </rPr>
      <t>UNFCCC</t>
    </r>
    <r>
      <rPr>
        <sz val="10"/>
        <rFont val="ＭＳ Ｐ明朝"/>
        <family val="1"/>
        <charset val="128"/>
      </rPr>
      <t>に提出した</t>
    </r>
    <r>
      <rPr>
        <sz val="10"/>
        <rFont val="Times New Roman"/>
        <family val="1"/>
      </rPr>
      <t>SEF</t>
    </r>
    <r>
      <rPr>
        <sz val="10"/>
        <rFont val="ＭＳ Ｐ明朝"/>
        <family val="1"/>
        <charset val="128"/>
      </rPr>
      <t>を用いて算出した。</t>
    </r>
    <rPh sb="4" eb="6">
      <t>ｷｮｳﾄ</t>
    </rPh>
    <rPh sb="17" eb="18">
      <t>ｶﾝ</t>
    </rPh>
    <phoneticPr fontId="0" type="noConversion"/>
  </si>
  <si>
    <r>
      <t xml:space="preserve">      </t>
    </r>
    <r>
      <rPr>
        <sz val="10"/>
        <rFont val="ＭＳ Ｐ明朝"/>
        <family val="1"/>
        <charset val="128"/>
      </rPr>
      <t>ここで掲載している数値は、各国の</t>
    </r>
    <r>
      <rPr>
        <sz val="10"/>
        <rFont val="Times New Roman"/>
        <family val="1"/>
      </rPr>
      <t>SEF</t>
    </r>
    <r>
      <rPr>
        <sz val="10"/>
        <rFont val="ＭＳ Ｐ明朝"/>
        <family val="1"/>
        <charset val="128"/>
      </rPr>
      <t>提出時の値であり、それ以降のクレジットの売買等により変更になる。</t>
    </r>
    <rPh sb="36" eb="38">
      <t>イコウ</t>
    </rPh>
    <phoneticPr fontId="3"/>
  </si>
  <si>
    <r>
      <rPr>
        <sz val="10"/>
        <rFont val="ＭＳ Ｐ明朝"/>
        <family val="1"/>
        <charset val="128"/>
      </rPr>
      <t>※</t>
    </r>
    <r>
      <rPr>
        <sz val="10"/>
        <rFont val="Times New Roman"/>
        <family val="1"/>
      </rPr>
      <t>1</t>
    </r>
    <r>
      <rPr>
        <sz val="10"/>
        <rFont val="Times New Roman"/>
        <family val="1"/>
      </rPr>
      <t>2</t>
    </r>
    <r>
      <rPr>
        <sz val="10"/>
        <rFont val="Times New Roman"/>
        <family val="1"/>
      </rPr>
      <t xml:space="preserve"> </t>
    </r>
    <r>
      <rPr>
        <sz val="10"/>
        <rFont val="ＭＳ Ｐ明朝"/>
        <family val="1"/>
        <charset val="128"/>
      </rPr>
      <t>（各国の京都メカニズムクレジット獲得量）＝（政府が保有しているクレジット量（</t>
    </r>
    <r>
      <rPr>
        <sz val="10"/>
        <rFont val="Times New Roman"/>
        <family val="1"/>
      </rPr>
      <t>AAU</t>
    </r>
    <r>
      <rPr>
        <sz val="10"/>
        <rFont val="ＭＳ Ｐ明朝"/>
        <family val="1"/>
        <charset val="128"/>
      </rPr>
      <t>、</t>
    </r>
    <r>
      <rPr>
        <sz val="10"/>
        <rFont val="Times New Roman"/>
        <family val="1"/>
      </rPr>
      <t>CER</t>
    </r>
    <r>
      <rPr>
        <sz val="10"/>
        <rFont val="ＭＳ Ｐ明朝"/>
        <family val="1"/>
        <charset val="128"/>
      </rPr>
      <t>等））＋（償却口座残高）－（割当量）</t>
    </r>
    <rPh sb="5" eb="7">
      <t>カッコク</t>
    </rPh>
    <rPh sb="8" eb="10">
      <t>キョウト</t>
    </rPh>
    <rPh sb="20" eb="22">
      <t>カクトク</t>
    </rPh>
    <rPh sb="22" eb="23">
      <t>リョウ</t>
    </rPh>
    <rPh sb="26" eb="28">
      <t>セイフ</t>
    </rPh>
    <rPh sb="29" eb="31">
      <t>ホユウ</t>
    </rPh>
    <rPh sb="40" eb="41">
      <t>リョウ</t>
    </rPh>
    <rPh sb="49" eb="50">
      <t>トウ</t>
    </rPh>
    <rPh sb="54" eb="56">
      <t>ショウキャク</t>
    </rPh>
    <rPh sb="56" eb="58">
      <t>コウザ</t>
    </rPh>
    <rPh sb="58" eb="60">
      <t>ザンダカ</t>
    </rPh>
    <rPh sb="63" eb="65">
      <t>ワリアテ</t>
    </rPh>
    <rPh sb="65" eb="66">
      <t>リョウ</t>
    </rPh>
    <phoneticPr fontId="3"/>
  </si>
  <si>
    <r>
      <rPr>
        <sz val="10"/>
        <rFont val="ＭＳ Ｐ明朝"/>
        <family val="1"/>
        <charset val="128"/>
      </rPr>
      <t>　　で擬似的に計算している。　ただし、森林等吸収源（</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および</t>
    </r>
    <r>
      <rPr>
        <sz val="10"/>
        <rFont val="Times New Roman"/>
        <family val="1"/>
      </rPr>
      <t>4</t>
    </r>
    <r>
      <rPr>
        <sz val="10"/>
        <rFont val="ＭＳ Ｐ明朝"/>
        <family val="1"/>
        <charset val="128"/>
      </rPr>
      <t>）の計上方法に「年次</t>
    </r>
    <r>
      <rPr>
        <sz val="10"/>
        <rFont val="ＭＳ Ｐ明朝"/>
        <family val="1"/>
        <charset val="128"/>
      </rPr>
      <t>（</t>
    </r>
    <r>
      <rPr>
        <sz val="10"/>
        <rFont val="Times New Roman"/>
        <family val="1"/>
      </rPr>
      <t>Annual</t>
    </r>
    <r>
      <rPr>
        <sz val="10"/>
        <rFont val="ＭＳ Ｐ明朝"/>
        <family val="1"/>
        <charset val="128"/>
      </rPr>
      <t>）」を選択している国については、</t>
    </r>
    <rPh sb="3" eb="6">
      <t>ギジテキ</t>
    </rPh>
    <rPh sb="7" eb="9">
      <t>ケイサン</t>
    </rPh>
    <rPh sb="19" eb="21">
      <t>シンリン</t>
    </rPh>
    <rPh sb="21" eb="22">
      <t>トウ</t>
    </rPh>
    <rPh sb="22" eb="25">
      <t>キュウシュウゲン</t>
    </rPh>
    <rPh sb="27" eb="28">
      <t>ジョウ</t>
    </rPh>
    <rPh sb="35" eb="37">
      <t>ケイジョウ</t>
    </rPh>
    <rPh sb="37" eb="39">
      <t>ホウホウ</t>
    </rPh>
    <rPh sb="41" eb="43">
      <t>ネンジ</t>
    </rPh>
    <rPh sb="53" eb="55">
      <t>センタク</t>
    </rPh>
    <rPh sb="59" eb="60">
      <t>クニ</t>
    </rPh>
    <phoneticPr fontId="3"/>
  </si>
  <si>
    <r>
      <rPr>
        <sz val="10"/>
        <rFont val="ＭＳ Ｐ明朝"/>
        <family val="1"/>
        <charset val="128"/>
      </rPr>
      <t>　　</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および</t>
    </r>
    <r>
      <rPr>
        <sz val="10"/>
        <rFont val="Times New Roman"/>
        <family val="1"/>
      </rPr>
      <t>4</t>
    </r>
    <r>
      <rPr>
        <sz val="10"/>
        <rFont val="ＭＳ Ｐ明朝"/>
        <family val="1"/>
        <charset val="128"/>
      </rPr>
      <t>で獲得した</t>
    </r>
    <r>
      <rPr>
        <sz val="10"/>
        <rFont val="Times New Roman"/>
        <family val="1"/>
      </rPr>
      <t>RMU</t>
    </r>
    <r>
      <rPr>
        <sz val="10"/>
        <rFont val="ＭＳ Ｐ明朝"/>
        <family val="1"/>
        <charset val="128"/>
      </rPr>
      <t>を保有クレジットから除き、</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および</t>
    </r>
    <r>
      <rPr>
        <sz val="10"/>
        <rFont val="Times New Roman"/>
        <family val="1"/>
      </rPr>
      <t>4</t>
    </r>
    <r>
      <rPr>
        <sz val="10"/>
        <rFont val="ＭＳ Ｐ明朝"/>
        <family val="1"/>
        <charset val="128"/>
      </rPr>
      <t>の活動で取消口座に移転した量</t>
    </r>
    <rPh sb="3" eb="4">
      <t>ジョウ</t>
    </rPh>
    <rPh sb="10" eb="12">
      <t>カクトク</t>
    </rPh>
    <rPh sb="27" eb="28">
      <t>ノゾ</t>
    </rPh>
    <rPh sb="31" eb="32">
      <t>ジョウ</t>
    </rPh>
    <rPh sb="38" eb="40">
      <t>カツドウ</t>
    </rPh>
    <rPh sb="46" eb="48">
      <t>イテン</t>
    </rPh>
    <rPh sb="50" eb="51">
      <t>リョウ</t>
    </rPh>
    <phoneticPr fontId="3"/>
  </si>
  <si>
    <r>
      <rPr>
        <sz val="10"/>
        <rFont val="ＭＳ Ｐ明朝"/>
        <family val="1"/>
        <charset val="128"/>
      </rPr>
      <t>　　（例：森林減少などを</t>
    </r>
    <r>
      <rPr>
        <sz val="10"/>
        <rFont val="Times New Roman"/>
        <family val="1"/>
      </rPr>
      <t>AAU</t>
    </r>
    <r>
      <rPr>
        <sz val="10"/>
        <rFont val="ＭＳ Ｐ明朝"/>
        <family val="1"/>
        <charset val="128"/>
      </rPr>
      <t>で相殺した量）を保有クレジットに含めることで、森林等吸収源との二重計上を回避している。</t>
    </r>
    <phoneticPr fontId="3"/>
  </si>
  <si>
    <r>
      <rPr>
        <sz val="10"/>
        <rFont val="ＭＳ Ｐ明朝"/>
        <family val="1"/>
        <charset val="128"/>
      </rPr>
      <t>※</t>
    </r>
    <r>
      <rPr>
        <sz val="10"/>
        <rFont val="Times New Roman"/>
        <family val="1"/>
      </rPr>
      <t>13</t>
    </r>
    <r>
      <rPr>
        <sz val="10"/>
        <rFont val="ＭＳ Ｐ明朝"/>
        <family val="1"/>
        <charset val="128"/>
      </rPr>
      <t>　ここで掲載されている数値は、各国の最新報告値であるが、今後の審査等により改訂されることがある。</t>
    </r>
    <rPh sb="7" eb="9">
      <t>ｹｲｻｲ</t>
    </rPh>
    <rPh sb="14" eb="16">
      <t>ｽｳﾁ</t>
    </rPh>
    <rPh sb="18" eb="20">
      <t>ｶｯｺｸ</t>
    </rPh>
    <rPh sb="21" eb="23">
      <t>ｻｲｼﾝ</t>
    </rPh>
    <rPh sb="23" eb="25">
      <t>ﾎｳｺｸ</t>
    </rPh>
    <rPh sb="25" eb="26">
      <t>ﾁ</t>
    </rPh>
    <rPh sb="31" eb="33">
      <t>ｺﾝｺﾞ</t>
    </rPh>
    <rPh sb="34" eb="36">
      <t>ｼﾝｻ</t>
    </rPh>
    <rPh sb="36" eb="37">
      <t>ﾄｳ</t>
    </rPh>
    <rPh sb="40" eb="42">
      <t>ｶｲﾃｲ</t>
    </rPh>
    <phoneticPr fontId="0" type="noConversion"/>
  </si>
  <si>
    <r>
      <rPr>
        <b/>
        <sz val="14"/>
        <rFont val="ＭＳ Ｐゴシック"/>
        <family val="3"/>
        <charset val="128"/>
      </rPr>
      <t>森林等吸収源の背景情報</t>
    </r>
    <r>
      <rPr>
        <b/>
        <sz val="14"/>
        <rFont val="Arial"/>
        <family val="2"/>
      </rPr>
      <t xml:space="preserve">, </t>
    </r>
    <r>
      <rPr>
        <b/>
        <sz val="14"/>
        <rFont val="ＭＳ Ｐゴシック"/>
        <family val="3"/>
        <charset val="128"/>
      </rPr>
      <t>千トン（</t>
    </r>
    <r>
      <rPr>
        <b/>
        <sz val="14"/>
        <rFont val="Arial"/>
        <family val="2"/>
      </rPr>
      <t>CO</t>
    </r>
    <r>
      <rPr>
        <b/>
        <vertAlign val="subscript"/>
        <sz val="14"/>
        <rFont val="Arial"/>
        <family val="2"/>
      </rPr>
      <t>2</t>
    </r>
    <r>
      <rPr>
        <b/>
        <sz val="14"/>
        <rFont val="ＭＳ Ｐゴシック"/>
        <family val="3"/>
        <charset val="128"/>
      </rPr>
      <t>換算）</t>
    </r>
    <rPh sb="0" eb="2">
      <t>ｼﾝﾘﾝ</t>
    </rPh>
    <rPh sb="2" eb="3">
      <t>ﾄｳ</t>
    </rPh>
    <rPh sb="3" eb="5">
      <t>ｷｭｳｼｭｳ</t>
    </rPh>
    <rPh sb="5" eb="6">
      <t>ｹﾞﾝ</t>
    </rPh>
    <rPh sb="7" eb="9">
      <t>ﾊｲｹｲ</t>
    </rPh>
    <rPh sb="9" eb="11">
      <t>ｼﾞｮｳﾎｳ</t>
    </rPh>
    <rPh sb="13" eb="14">
      <t>ｾﾝ</t>
    </rPh>
    <rPh sb="20" eb="22">
      <t>ｶﾝｻﾝ</t>
    </rPh>
    <phoneticPr fontId="0" type="noConversion"/>
  </si>
  <si>
    <t>　　　　（＋が排出、－が吸収）</t>
    <rPh sb="7" eb="9">
      <t>ハイシュツ</t>
    </rPh>
    <rPh sb="12" eb="14">
      <t>キュウシュウ</t>
    </rPh>
    <phoneticPr fontId="3"/>
  </si>
  <si>
    <t>京都議定書
基準年</t>
    <rPh sb="0" eb="2">
      <t>ｷｮｳﾄ</t>
    </rPh>
    <rPh sb="2" eb="5">
      <t>ｷﾞﾃｲｼｮ</t>
    </rPh>
    <rPh sb="6" eb="8">
      <t>ｷｼﾞｭﾝ</t>
    </rPh>
    <rPh sb="8" eb="9">
      <t>ﾈﾝ</t>
    </rPh>
    <phoneticPr fontId="0" type="noConversion"/>
  </si>
  <si>
    <t>第一約束期間平均</t>
    <rPh sb="0" eb="2">
      <t>ダイイチ</t>
    </rPh>
    <rPh sb="2" eb="4">
      <t>ヤクソク</t>
    </rPh>
    <rPh sb="4" eb="6">
      <t>キカン</t>
    </rPh>
    <rPh sb="6" eb="8">
      <t>ヘイキン</t>
    </rPh>
    <phoneticPr fontId="3"/>
  </si>
  <si>
    <t>第一約束期間平均</t>
    <rPh sb="0" eb="2">
      <t>ダイイチ</t>
    </rPh>
    <phoneticPr fontId="3"/>
  </si>
  <si>
    <r>
      <rPr>
        <sz val="10"/>
        <rFont val="ＭＳ Ｐ明朝"/>
        <family val="1"/>
        <charset val="128"/>
      </rPr>
      <t>森林経営による吸収量の上限値
（千</t>
    </r>
    <r>
      <rPr>
        <sz val="10"/>
        <rFont val="Times New Roman"/>
        <family val="1"/>
      </rPr>
      <t>t-C</t>
    </r>
    <r>
      <rPr>
        <sz val="10"/>
        <rFont val="ＭＳ Ｐ明朝"/>
        <family val="1"/>
        <charset val="128"/>
      </rPr>
      <t>）</t>
    </r>
    <rPh sb="0" eb="2">
      <t>シンリン</t>
    </rPh>
    <rPh sb="2" eb="4">
      <t>ケイエイ</t>
    </rPh>
    <rPh sb="7" eb="9">
      <t>キュウシュウ</t>
    </rPh>
    <rPh sb="9" eb="10">
      <t>リョウ</t>
    </rPh>
    <rPh sb="11" eb="14">
      <t>ジョウゲンチ</t>
    </rPh>
    <rPh sb="16" eb="17">
      <t>セン</t>
    </rPh>
    <phoneticPr fontId="3"/>
  </si>
  <si>
    <r>
      <rPr>
        <sz val="10"/>
        <rFont val="ＭＳ Ｐ明朝"/>
        <family val="1"/>
        <charset val="128"/>
      </rPr>
      <t>森林経営による吸収量の上限値
（千</t>
    </r>
    <r>
      <rPr>
        <sz val="10"/>
        <rFont val="Times New Roman"/>
        <family val="1"/>
      </rPr>
      <t>t</t>
    </r>
    <r>
      <rPr>
        <sz val="10"/>
        <rFont val="Times New Roman"/>
        <family val="1"/>
      </rPr>
      <t>-CO2</t>
    </r>
    <r>
      <rPr>
        <sz val="10"/>
        <rFont val="ＭＳ Ｐ明朝"/>
        <family val="1"/>
        <charset val="128"/>
      </rPr>
      <t>）</t>
    </r>
    <rPh sb="0" eb="2">
      <t>シンリン</t>
    </rPh>
    <rPh sb="2" eb="4">
      <t>ケイエイ</t>
    </rPh>
    <rPh sb="7" eb="9">
      <t>キュウシュウ</t>
    </rPh>
    <rPh sb="9" eb="10">
      <t>リョウ</t>
    </rPh>
    <rPh sb="11" eb="14">
      <t>ジョウゲンチ</t>
    </rPh>
    <rPh sb="16" eb="17">
      <t>セン</t>
    </rPh>
    <phoneticPr fontId="3"/>
  </si>
  <si>
    <t>森林経営による吸収量の上限値
（基準年比）</t>
    <rPh sb="0" eb="2">
      <t>シンリン</t>
    </rPh>
    <rPh sb="2" eb="4">
      <t>ケイエイ</t>
    </rPh>
    <rPh sb="7" eb="9">
      <t>キュウシュウ</t>
    </rPh>
    <rPh sb="9" eb="10">
      <t>リョウ</t>
    </rPh>
    <rPh sb="11" eb="14">
      <t>ジョウゲンチ</t>
    </rPh>
    <rPh sb="16" eb="18">
      <t>キジュン</t>
    </rPh>
    <rPh sb="18" eb="19">
      <t>ネン</t>
    </rPh>
    <rPh sb="19" eb="20">
      <t>ヒ</t>
    </rPh>
    <phoneticPr fontId="3"/>
  </si>
  <si>
    <r>
      <rPr>
        <sz val="10"/>
        <rFont val="ＭＳ Ｐ明朝"/>
        <family val="1"/>
        <charset val="128"/>
      </rPr>
      <t>森林経営</t>
    </r>
    <r>
      <rPr>
        <sz val="10"/>
        <rFont val="Times New Roman"/>
        <family val="1"/>
      </rPr>
      <t xml:space="preserve">
</t>
    </r>
    <r>
      <rPr>
        <sz val="10"/>
        <rFont val="ＭＳ Ｐ明朝"/>
        <family val="1"/>
        <charset val="128"/>
      </rPr>
      <t>選択</t>
    </r>
    <r>
      <rPr>
        <sz val="10"/>
        <rFont val="Times New Roman"/>
        <family val="1"/>
      </rPr>
      <t xml:space="preserve">/
</t>
    </r>
    <r>
      <rPr>
        <sz val="10"/>
        <rFont val="ＭＳ Ｐ明朝"/>
        <family val="1"/>
        <charset val="128"/>
      </rPr>
      <t xml:space="preserve">非選択
</t>
    </r>
    <r>
      <rPr>
        <sz val="10"/>
        <rFont val="Times New Roman"/>
        <family val="1"/>
      </rPr>
      <t>*2</t>
    </r>
    <rPh sb="0" eb="2">
      <t>シンリン</t>
    </rPh>
    <rPh sb="2" eb="4">
      <t>ケイエイ</t>
    </rPh>
    <rPh sb="5" eb="7">
      <t>センタク</t>
    </rPh>
    <rPh sb="9" eb="10">
      <t>ヒ</t>
    </rPh>
    <rPh sb="10" eb="12">
      <t>センタク</t>
    </rPh>
    <phoneticPr fontId="3"/>
  </si>
  <si>
    <r>
      <t>3</t>
    </r>
    <r>
      <rPr>
        <sz val="10"/>
        <rFont val="ＭＳ Ｐ明朝"/>
        <family val="1"/>
        <charset val="128"/>
      </rPr>
      <t>条</t>
    </r>
    <r>
      <rPr>
        <sz val="10"/>
        <rFont val="Times New Roman"/>
        <family val="1"/>
      </rPr>
      <t xml:space="preserve">3
</t>
    </r>
    <r>
      <rPr>
        <sz val="10"/>
        <rFont val="ＭＳ Ｐ明朝"/>
        <family val="1"/>
        <charset val="128"/>
      </rPr>
      <t xml:space="preserve">排出吸収量
</t>
    </r>
    <r>
      <rPr>
        <sz val="10"/>
        <rFont val="Times New Roman"/>
        <family val="1"/>
      </rPr>
      <t>*1</t>
    </r>
    <rPh sb="1" eb="2">
      <t>ジョウ</t>
    </rPh>
    <phoneticPr fontId="3"/>
  </si>
  <si>
    <r>
      <rPr>
        <sz val="10"/>
        <rFont val="ＭＳ Ｐ明朝"/>
        <family val="1"/>
        <charset val="128"/>
      </rPr>
      <t>森林経営の</t>
    </r>
    <r>
      <rPr>
        <sz val="10"/>
        <rFont val="Times New Roman"/>
        <family val="1"/>
      </rPr>
      <t xml:space="preserve">
</t>
    </r>
    <r>
      <rPr>
        <sz val="10"/>
        <rFont val="ＭＳ Ｐ明朝"/>
        <family val="1"/>
        <charset val="128"/>
      </rPr>
      <t>吸収量</t>
    </r>
    <rPh sb="0" eb="2">
      <t>シンリン</t>
    </rPh>
    <rPh sb="2" eb="4">
      <t>ケイエイ</t>
    </rPh>
    <rPh sb="6" eb="8">
      <t>キュウシュウ</t>
    </rPh>
    <rPh sb="8" eb="9">
      <t>リョウ</t>
    </rPh>
    <phoneticPr fontId="3"/>
  </si>
  <si>
    <r>
      <t>3</t>
    </r>
    <r>
      <rPr>
        <sz val="10"/>
        <rFont val="ＭＳ Ｐ明朝"/>
        <family val="1"/>
        <charset val="128"/>
      </rPr>
      <t>条</t>
    </r>
    <r>
      <rPr>
        <sz val="10"/>
        <rFont val="Times New Roman"/>
        <family val="1"/>
      </rPr>
      <t>3</t>
    </r>
    <r>
      <rPr>
        <sz val="10"/>
        <rFont val="ＭＳ Ｐ明朝"/>
        <family val="1"/>
        <charset val="128"/>
      </rPr>
      <t>相殺後の森林経営の吸収量</t>
    </r>
    <rPh sb="1" eb="2">
      <t>ジョウ</t>
    </rPh>
    <rPh sb="7" eb="9">
      <t>シンリン</t>
    </rPh>
    <rPh sb="9" eb="11">
      <t>ケイエイ</t>
    </rPh>
    <rPh sb="12" eb="14">
      <t>キュウシュウ</t>
    </rPh>
    <rPh sb="14" eb="15">
      <t>リョウ</t>
    </rPh>
    <phoneticPr fontId="3"/>
  </si>
  <si>
    <r>
      <t>3</t>
    </r>
    <r>
      <rPr>
        <sz val="10"/>
        <rFont val="ＭＳ Ｐ明朝"/>
        <family val="1"/>
        <charset val="128"/>
      </rPr>
      <t>条</t>
    </r>
    <r>
      <rPr>
        <sz val="10"/>
        <rFont val="Times New Roman"/>
        <family val="1"/>
      </rPr>
      <t>3</t>
    </r>
    <r>
      <rPr>
        <sz val="10"/>
        <rFont val="ＭＳ Ｐ明朝"/>
        <family val="1"/>
        <charset val="128"/>
      </rPr>
      <t>と森林経営による排出吸収量
（上限考慮）</t>
    </r>
    <r>
      <rPr>
        <sz val="10"/>
        <rFont val="Times New Roman"/>
        <family val="1"/>
      </rPr>
      <t>*3</t>
    </r>
    <rPh sb="1" eb="2">
      <t>ジョウ</t>
    </rPh>
    <rPh sb="4" eb="6">
      <t>シンリン</t>
    </rPh>
    <rPh sb="6" eb="8">
      <t>ケイエイ</t>
    </rPh>
    <phoneticPr fontId="3"/>
  </si>
  <si>
    <r>
      <t>3</t>
    </r>
    <r>
      <rPr>
        <sz val="10"/>
        <rFont val="ＭＳ Ｐ明朝"/>
        <family val="1"/>
        <charset val="128"/>
      </rPr>
      <t>条</t>
    </r>
    <r>
      <rPr>
        <sz val="10"/>
        <rFont val="Times New Roman"/>
        <family val="1"/>
      </rPr>
      <t>4</t>
    </r>
    <r>
      <rPr>
        <sz val="10"/>
        <rFont val="ＭＳ Ｐ明朝"/>
        <family val="1"/>
        <charset val="128"/>
      </rPr>
      <t xml:space="preserve">の森林経営以外の選択項目
</t>
    </r>
    <r>
      <rPr>
        <sz val="10"/>
        <rFont val="Times New Roman"/>
        <family val="1"/>
      </rPr>
      <t>*2</t>
    </r>
    <rPh sb="1" eb="2">
      <t>ジョウ</t>
    </rPh>
    <rPh sb="4" eb="6">
      <t>シンリン</t>
    </rPh>
    <rPh sb="6" eb="8">
      <t>ケイエイ</t>
    </rPh>
    <phoneticPr fontId="3"/>
  </si>
  <si>
    <r>
      <rPr>
        <sz val="10"/>
        <rFont val="ＭＳ Ｐ明朝"/>
        <family val="1"/>
        <charset val="128"/>
      </rPr>
      <t xml:space="preserve">農地管理の吸収量
</t>
    </r>
    <r>
      <rPr>
        <sz val="10"/>
        <rFont val="Times New Roman"/>
        <family val="1"/>
      </rPr>
      <t>*4</t>
    </r>
    <rPh sb="0" eb="2">
      <t>ノウチ</t>
    </rPh>
    <rPh sb="2" eb="4">
      <t>カンリ</t>
    </rPh>
    <rPh sb="5" eb="7">
      <t>キュウシュウ</t>
    </rPh>
    <rPh sb="7" eb="8">
      <t>リョウ</t>
    </rPh>
    <phoneticPr fontId="3"/>
  </si>
  <si>
    <r>
      <rPr>
        <sz val="10"/>
        <rFont val="ＭＳ Ｐ明朝"/>
        <family val="1"/>
        <charset val="128"/>
      </rPr>
      <t xml:space="preserve">放牧地管理の吸収量
</t>
    </r>
    <r>
      <rPr>
        <sz val="10"/>
        <rFont val="Times New Roman"/>
        <family val="1"/>
      </rPr>
      <t>*4</t>
    </r>
    <rPh sb="0" eb="2">
      <t>ホウボク</t>
    </rPh>
    <rPh sb="2" eb="3">
      <t>チ</t>
    </rPh>
    <rPh sb="3" eb="5">
      <t>カンリ</t>
    </rPh>
    <rPh sb="6" eb="8">
      <t>キュウシュウ</t>
    </rPh>
    <rPh sb="8" eb="9">
      <t>リョウ</t>
    </rPh>
    <phoneticPr fontId="3"/>
  </si>
  <si>
    <r>
      <rPr>
        <sz val="10"/>
        <rFont val="ＭＳ Ｐ明朝"/>
        <family val="1"/>
        <charset val="128"/>
      </rPr>
      <t xml:space="preserve">植生回復の吸収量
</t>
    </r>
    <r>
      <rPr>
        <sz val="10"/>
        <rFont val="Times New Roman"/>
        <family val="1"/>
      </rPr>
      <t>*4</t>
    </r>
    <rPh sb="0" eb="2">
      <t>ショクセイ</t>
    </rPh>
    <rPh sb="2" eb="4">
      <t>カイフク</t>
    </rPh>
    <rPh sb="5" eb="7">
      <t>キュウシュウ</t>
    </rPh>
    <rPh sb="7" eb="8">
      <t>リョウ</t>
    </rPh>
    <phoneticPr fontId="3"/>
  </si>
  <si>
    <r>
      <t>3</t>
    </r>
    <r>
      <rPr>
        <b/>
        <sz val="10"/>
        <rFont val="ＭＳ Ｐ明朝"/>
        <family val="1"/>
        <charset val="128"/>
      </rPr>
      <t>条</t>
    </r>
    <r>
      <rPr>
        <b/>
        <sz val="10"/>
        <rFont val="Times New Roman"/>
        <family val="1"/>
      </rPr>
      <t>3</t>
    </r>
    <r>
      <rPr>
        <b/>
        <sz val="10"/>
        <rFont val="ＭＳ Ｐ明朝"/>
        <family val="1"/>
        <charset val="128"/>
      </rPr>
      <t>、</t>
    </r>
    <r>
      <rPr>
        <b/>
        <sz val="10"/>
        <rFont val="Times New Roman"/>
        <family val="1"/>
      </rPr>
      <t>4</t>
    </r>
    <r>
      <rPr>
        <b/>
        <sz val="10"/>
        <rFont val="ＭＳ Ｐ明朝"/>
        <family val="1"/>
        <charset val="128"/>
      </rPr>
      <t>の排出吸収量</t>
    </r>
    <rPh sb="1" eb="2">
      <t>ジョウ</t>
    </rPh>
    <rPh sb="6" eb="8">
      <t>ハイシュツ</t>
    </rPh>
    <rPh sb="8" eb="10">
      <t>キュウシュウ</t>
    </rPh>
    <rPh sb="10" eb="11">
      <t>リョウ</t>
    </rPh>
    <phoneticPr fontId="3"/>
  </si>
  <si>
    <t>京都議定書基準年比</t>
    <rPh sb="0" eb="2">
      <t>キョウト</t>
    </rPh>
    <rPh sb="2" eb="5">
      <t>ギテイショ</t>
    </rPh>
    <rPh sb="5" eb="7">
      <t>キジュン</t>
    </rPh>
    <rPh sb="7" eb="8">
      <t>ネン</t>
    </rPh>
    <rPh sb="8" eb="9">
      <t>ヒ</t>
    </rPh>
    <phoneticPr fontId="3"/>
  </si>
  <si>
    <t>オーストラリア</t>
    <phoneticPr fontId="9"/>
  </si>
  <si>
    <t>0</t>
    <phoneticPr fontId="3"/>
  </si>
  <si>
    <t>非選択</t>
  </si>
  <si>
    <t>オーストリア</t>
    <phoneticPr fontId="9"/>
  </si>
  <si>
    <t>―</t>
    <phoneticPr fontId="3"/>
  </si>
  <si>
    <t>ベルギー</t>
    <phoneticPr fontId="0" type="noConversion"/>
  </si>
  <si>
    <t>ブルガリア</t>
    <phoneticPr fontId="0" type="noConversion"/>
  </si>
  <si>
    <t>―</t>
    <phoneticPr fontId="3"/>
  </si>
  <si>
    <t>クロアチア</t>
    <phoneticPr fontId="0" type="noConversion"/>
  </si>
  <si>
    <t>選択</t>
  </si>
  <si>
    <t>チェコ</t>
    <phoneticPr fontId="0" type="noConversion"/>
  </si>
  <si>
    <t>デンマーク（KP）</t>
    <phoneticPr fontId="0" type="noConversion"/>
  </si>
  <si>
    <r>
      <t>CM</t>
    </r>
    <r>
      <rPr>
        <sz val="10"/>
        <rFont val="ＭＳ Ｐ明朝"/>
        <family val="1"/>
        <charset val="128"/>
      </rPr>
      <t>、</t>
    </r>
    <r>
      <rPr>
        <sz val="10"/>
        <rFont val="Times New Roman"/>
        <family val="1"/>
      </rPr>
      <t>GM</t>
    </r>
    <phoneticPr fontId="3"/>
  </si>
  <si>
    <t>エストニア</t>
    <phoneticPr fontId="0" type="noConversion"/>
  </si>
  <si>
    <t>―</t>
    <phoneticPr fontId="3"/>
  </si>
  <si>
    <t>―</t>
    <phoneticPr fontId="3"/>
  </si>
  <si>
    <t>欧州連合(15カ国,KP)</t>
    <rPh sb="0" eb="2">
      <t>ｵｳｼｭｳ</t>
    </rPh>
    <rPh sb="2" eb="4">
      <t>ﾚﾝｺﾞｳ</t>
    </rPh>
    <rPh sb="8" eb="9">
      <t>ｺｸ</t>
    </rPh>
    <phoneticPr fontId="0" type="noConversion"/>
  </si>
  <si>
    <t>フィンランド</t>
    <phoneticPr fontId="0" type="noConversion"/>
  </si>
  <si>
    <t>フランス（KP)</t>
    <phoneticPr fontId="0" type="noConversion"/>
  </si>
  <si>
    <t>―</t>
    <phoneticPr fontId="3"/>
  </si>
  <si>
    <t>ドイツ</t>
    <phoneticPr fontId="0" type="noConversion"/>
  </si>
  <si>
    <t>ギリシャ</t>
    <phoneticPr fontId="0" type="noConversion"/>
  </si>
  <si>
    <t>―</t>
    <phoneticPr fontId="3"/>
  </si>
  <si>
    <t>ハンガリー</t>
    <phoneticPr fontId="0" type="noConversion"/>
  </si>
  <si>
    <t>―</t>
    <phoneticPr fontId="3"/>
  </si>
  <si>
    <t>アイスランド</t>
    <phoneticPr fontId="0" type="noConversion"/>
  </si>
  <si>
    <t>R</t>
    <phoneticPr fontId="3"/>
  </si>
  <si>
    <t>アイルランド</t>
    <phoneticPr fontId="0" type="noConversion"/>
  </si>
  <si>
    <t>―</t>
    <phoneticPr fontId="3"/>
  </si>
  <si>
    <t>―</t>
    <phoneticPr fontId="3"/>
  </si>
  <si>
    <t>イタリア</t>
    <phoneticPr fontId="0" type="noConversion"/>
  </si>
  <si>
    <t>日本</t>
    <rPh sb="0" eb="2">
      <t>ﾆﾎﾝ</t>
    </rPh>
    <phoneticPr fontId="0" type="noConversion"/>
  </si>
  <si>
    <t>ラトビア</t>
    <phoneticPr fontId="0" type="noConversion"/>
  </si>
  <si>
    <t>リヒテンシュタイン</t>
    <phoneticPr fontId="0" type="noConversion"/>
  </si>
  <si>
    <t>リトアニア</t>
    <phoneticPr fontId="0" type="noConversion"/>
  </si>
  <si>
    <t>ルクセンブルク</t>
    <phoneticPr fontId="0" type="noConversion"/>
  </si>
  <si>
    <t>モナコ</t>
    <phoneticPr fontId="0" type="noConversion"/>
  </si>
  <si>
    <t>NA</t>
    <phoneticPr fontId="3"/>
  </si>
  <si>
    <t>オランダ</t>
    <phoneticPr fontId="0" type="noConversion"/>
  </si>
  <si>
    <t>ニュージーランド</t>
    <phoneticPr fontId="0" type="noConversion"/>
  </si>
  <si>
    <t>―</t>
    <phoneticPr fontId="3"/>
  </si>
  <si>
    <t>―</t>
    <phoneticPr fontId="3"/>
  </si>
  <si>
    <t>ノルウェー</t>
    <phoneticPr fontId="0" type="noConversion"/>
  </si>
  <si>
    <t>ポーランド</t>
    <phoneticPr fontId="0" type="noConversion"/>
  </si>
  <si>
    <t>ポルトガル</t>
    <phoneticPr fontId="0" type="noConversion"/>
  </si>
  <si>
    <r>
      <t>CM</t>
    </r>
    <r>
      <rPr>
        <sz val="10"/>
        <rFont val="ＭＳ Ｐ明朝"/>
        <family val="1"/>
        <charset val="128"/>
      </rPr>
      <t>、</t>
    </r>
    <r>
      <rPr>
        <sz val="10"/>
        <rFont val="Times New Roman"/>
        <family val="1"/>
      </rPr>
      <t>GM</t>
    </r>
    <phoneticPr fontId="3"/>
  </si>
  <si>
    <t>ルーマニア</t>
    <phoneticPr fontId="0" type="noConversion"/>
  </si>
  <si>
    <t>ロシア</t>
    <phoneticPr fontId="0" type="noConversion"/>
  </si>
  <si>
    <t>スロバキア</t>
    <phoneticPr fontId="0" type="noConversion"/>
  </si>
  <si>
    <t>スロベニア</t>
    <phoneticPr fontId="0" type="noConversion"/>
  </si>
  <si>
    <t>スペイン</t>
    <phoneticPr fontId="0" type="noConversion"/>
  </si>
  <si>
    <t>CM</t>
    <phoneticPr fontId="3"/>
  </si>
  <si>
    <t>スウェーデン</t>
    <phoneticPr fontId="0" type="noConversion"/>
  </si>
  <si>
    <t>スイス</t>
    <phoneticPr fontId="0" type="noConversion"/>
  </si>
  <si>
    <t>ウクライナ</t>
    <phoneticPr fontId="0" type="noConversion"/>
  </si>
  <si>
    <t>イギリス</t>
    <phoneticPr fontId="0" type="noConversion"/>
  </si>
  <si>
    <r>
      <t>3</t>
    </r>
    <r>
      <rPr>
        <sz val="10"/>
        <rFont val="ＭＳ Ｐ明朝"/>
        <family val="1"/>
        <charset val="128"/>
      </rPr>
      <t>条</t>
    </r>
    <r>
      <rPr>
        <sz val="10"/>
        <rFont val="Times New Roman"/>
        <family val="1"/>
      </rPr>
      <t>3</t>
    </r>
    <r>
      <rPr>
        <sz val="10"/>
        <rFont val="ＭＳ Ｐ明朝"/>
        <family val="1"/>
        <charset val="128"/>
      </rPr>
      <t>相殺国（</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の値</t>
    </r>
    <r>
      <rPr>
        <sz val="10"/>
        <rFont val="ＭＳ Ｐ明朝"/>
        <family val="1"/>
        <charset val="128"/>
      </rPr>
      <t>が純排出）</t>
    </r>
    <rPh sb="1" eb="2">
      <t>ジョウ</t>
    </rPh>
    <rPh sb="3" eb="5">
      <t>ソウサイ</t>
    </rPh>
    <rPh sb="5" eb="6">
      <t>コク</t>
    </rPh>
    <rPh sb="8" eb="9">
      <t>ジョウ</t>
    </rPh>
    <rPh sb="11" eb="12">
      <t>アタイ</t>
    </rPh>
    <rPh sb="13" eb="14">
      <t>ジュン</t>
    </rPh>
    <rPh sb="14" eb="16">
      <t>ハイシュツ</t>
    </rPh>
    <phoneticPr fontId="3"/>
  </si>
  <si>
    <r>
      <t>CM:</t>
    </r>
    <r>
      <rPr>
        <sz val="10"/>
        <rFont val="ＭＳ Ｐ明朝"/>
        <family val="1"/>
        <charset val="128"/>
      </rPr>
      <t>　農地管理</t>
    </r>
    <rPh sb="4" eb="6">
      <t>ノウチ</t>
    </rPh>
    <rPh sb="6" eb="8">
      <t>カンリ</t>
    </rPh>
    <phoneticPr fontId="3"/>
  </si>
  <si>
    <r>
      <t>3</t>
    </r>
    <r>
      <rPr>
        <sz val="10"/>
        <rFont val="ＭＳ Ｐ明朝"/>
        <family val="1"/>
        <charset val="128"/>
      </rPr>
      <t>条</t>
    </r>
    <r>
      <rPr>
        <sz val="10"/>
        <rFont val="Times New Roman"/>
        <family val="1"/>
      </rPr>
      <t>3</t>
    </r>
    <r>
      <rPr>
        <sz val="10"/>
        <rFont val="ＭＳ Ｐ明朝"/>
        <family val="1"/>
        <charset val="128"/>
      </rPr>
      <t>非相殺国</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の値が純吸収</t>
    </r>
    <r>
      <rPr>
        <sz val="10"/>
        <rFont val="Times New Roman"/>
        <family val="1"/>
      </rPr>
      <t>)</t>
    </r>
    <rPh sb="3" eb="4">
      <t>ヒ</t>
    </rPh>
    <rPh sb="4" eb="6">
      <t>ソウサイ</t>
    </rPh>
    <rPh sb="6" eb="7">
      <t>コク</t>
    </rPh>
    <rPh sb="12" eb="13">
      <t>アタイ</t>
    </rPh>
    <rPh sb="14" eb="15">
      <t>ジュン</t>
    </rPh>
    <rPh sb="15" eb="17">
      <t>キュウシュウ</t>
    </rPh>
    <phoneticPr fontId="3"/>
  </si>
  <si>
    <r>
      <t xml:space="preserve">GM: </t>
    </r>
    <r>
      <rPr>
        <sz val="10"/>
        <rFont val="ＭＳ Ｐ明朝"/>
        <family val="1"/>
        <charset val="128"/>
      </rPr>
      <t>放牧地管理</t>
    </r>
    <rPh sb="4" eb="6">
      <t>ホウボク</t>
    </rPh>
    <rPh sb="6" eb="7">
      <t>チ</t>
    </rPh>
    <rPh sb="7" eb="9">
      <t>カンリ</t>
    </rPh>
    <phoneticPr fontId="3"/>
  </si>
  <si>
    <r>
      <rPr>
        <sz val="10"/>
        <rFont val="ＭＳ Ｐ明朝"/>
        <family val="1"/>
        <charset val="128"/>
      </rPr>
      <t>森林経営の非選択国（</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は計上）</t>
    </r>
    <rPh sb="0" eb="2">
      <t>シンリン</t>
    </rPh>
    <rPh sb="2" eb="4">
      <t>ケイエイ</t>
    </rPh>
    <rPh sb="5" eb="6">
      <t>ヒ</t>
    </rPh>
    <rPh sb="6" eb="8">
      <t>センタク</t>
    </rPh>
    <rPh sb="8" eb="9">
      <t>コク</t>
    </rPh>
    <rPh sb="14" eb="16">
      <t>ケイジョウ</t>
    </rPh>
    <phoneticPr fontId="3"/>
  </si>
  <si>
    <r>
      <t xml:space="preserve">R: </t>
    </r>
    <r>
      <rPr>
        <sz val="10"/>
        <rFont val="ＭＳ Ｐ明朝"/>
        <family val="1"/>
        <charset val="128"/>
      </rPr>
      <t>植生回復</t>
    </r>
    <rPh sb="3" eb="5">
      <t>ショクセイ</t>
    </rPh>
    <rPh sb="5" eb="7">
      <t>カイフク</t>
    </rPh>
    <phoneticPr fontId="3"/>
  </si>
  <si>
    <r>
      <rPr>
        <sz val="12"/>
        <rFont val="ＭＳ Ｐゴシック"/>
        <family val="3"/>
        <charset val="128"/>
      </rPr>
      <t>森林等吸収源（京都議定書</t>
    </r>
    <r>
      <rPr>
        <sz val="12"/>
        <rFont val="Times New Roman"/>
        <family val="1"/>
      </rPr>
      <t>3</t>
    </r>
    <r>
      <rPr>
        <sz val="12"/>
        <rFont val="ＭＳ Ｐゴシック"/>
        <family val="3"/>
        <charset val="128"/>
      </rPr>
      <t>条</t>
    </r>
    <r>
      <rPr>
        <sz val="12"/>
        <rFont val="Times New Roman"/>
        <family val="1"/>
      </rPr>
      <t>3</t>
    </r>
    <r>
      <rPr>
        <sz val="12"/>
        <rFont val="ＭＳ Ｐゴシック"/>
        <family val="3"/>
        <charset val="128"/>
      </rPr>
      <t>および</t>
    </r>
    <r>
      <rPr>
        <sz val="12"/>
        <rFont val="Times New Roman"/>
        <family val="1"/>
      </rPr>
      <t>4</t>
    </r>
    <r>
      <rPr>
        <sz val="12"/>
        <rFont val="ＭＳ Ｐゴシック"/>
        <family val="3"/>
        <charset val="128"/>
      </rPr>
      <t>）の扱いについて</t>
    </r>
    <rPh sb="0" eb="2">
      <t>シンリン</t>
    </rPh>
    <rPh sb="2" eb="3">
      <t>トウ</t>
    </rPh>
    <rPh sb="3" eb="5">
      <t>キュウシュウ</t>
    </rPh>
    <rPh sb="5" eb="6">
      <t>ゲン</t>
    </rPh>
    <rPh sb="7" eb="9">
      <t>キョウト</t>
    </rPh>
    <rPh sb="9" eb="12">
      <t>ギテイショ</t>
    </rPh>
    <rPh sb="13" eb="14">
      <t>ジョウ</t>
    </rPh>
    <rPh sb="21" eb="22">
      <t>アツカ</t>
    </rPh>
    <phoneticPr fontId="3"/>
  </si>
  <si>
    <r>
      <t xml:space="preserve">*1. </t>
    </r>
    <r>
      <rPr>
        <sz val="10"/>
        <rFont val="ＭＳ Ｐ明朝"/>
        <family val="1"/>
        <charset val="128"/>
      </rPr>
      <t>京都議定書</t>
    </r>
    <r>
      <rPr>
        <sz val="10"/>
        <rFont val="Times New Roman"/>
        <family val="1"/>
      </rPr>
      <t>3</t>
    </r>
    <r>
      <rPr>
        <sz val="10"/>
        <rFont val="ＭＳ Ｐ明朝"/>
        <family val="1"/>
        <charset val="128"/>
      </rPr>
      <t>条</t>
    </r>
    <r>
      <rPr>
        <sz val="10"/>
        <rFont val="Times New Roman"/>
        <family val="1"/>
      </rPr>
      <t>3</t>
    </r>
    <r>
      <rPr>
        <sz val="10"/>
        <rFont val="ＭＳ Ｐ明朝"/>
        <family val="1"/>
        <charset val="128"/>
      </rPr>
      <t>（必須項目）には新規植林、再植林、森林減少が含まれる。</t>
    </r>
    <rPh sb="4" eb="6">
      <t>キョウト</t>
    </rPh>
    <rPh sb="6" eb="9">
      <t>ギテイショ</t>
    </rPh>
    <rPh sb="10" eb="11">
      <t>ジョウ</t>
    </rPh>
    <rPh sb="13" eb="15">
      <t>ヒッス</t>
    </rPh>
    <rPh sb="15" eb="17">
      <t>コウモク</t>
    </rPh>
    <rPh sb="34" eb="35">
      <t>フク</t>
    </rPh>
    <phoneticPr fontId="3"/>
  </si>
  <si>
    <r>
      <t xml:space="preserve">*2. </t>
    </r>
    <r>
      <rPr>
        <sz val="10"/>
        <rFont val="ＭＳ Ｐ明朝"/>
        <family val="1"/>
        <charset val="128"/>
      </rPr>
      <t>京都議定書</t>
    </r>
    <r>
      <rPr>
        <sz val="10"/>
        <rFont val="Times New Roman"/>
        <family val="1"/>
      </rPr>
      <t>3</t>
    </r>
    <r>
      <rPr>
        <sz val="10"/>
        <rFont val="ＭＳ Ｐ明朝"/>
        <family val="1"/>
        <charset val="128"/>
      </rPr>
      <t>条</t>
    </r>
    <r>
      <rPr>
        <sz val="10"/>
        <rFont val="Times New Roman"/>
        <family val="1"/>
      </rPr>
      <t>4</t>
    </r>
    <r>
      <rPr>
        <sz val="10"/>
        <rFont val="ＭＳ Ｐ明朝"/>
        <family val="1"/>
        <charset val="128"/>
      </rPr>
      <t>には森林経営、農地管理、放牧地管理、植生回復の</t>
    </r>
    <r>
      <rPr>
        <sz val="10"/>
        <rFont val="Times New Roman"/>
        <family val="1"/>
      </rPr>
      <t>4</t>
    </r>
    <r>
      <rPr>
        <sz val="10"/>
        <rFont val="ＭＳ Ｐ明朝"/>
        <family val="1"/>
        <charset val="128"/>
      </rPr>
      <t>項目があり、項目ごとに選択可能である。</t>
    </r>
    <rPh sb="4" eb="6">
      <t>キョウト</t>
    </rPh>
    <rPh sb="6" eb="9">
      <t>ギテイショ</t>
    </rPh>
    <rPh sb="10" eb="11">
      <t>ジョウ</t>
    </rPh>
    <rPh sb="14" eb="16">
      <t>シンリン</t>
    </rPh>
    <rPh sb="16" eb="18">
      <t>ケイエイ</t>
    </rPh>
    <rPh sb="19" eb="21">
      <t>ノウチ</t>
    </rPh>
    <rPh sb="21" eb="23">
      <t>カンリ</t>
    </rPh>
    <rPh sb="24" eb="26">
      <t>ホウボク</t>
    </rPh>
    <rPh sb="26" eb="27">
      <t>チ</t>
    </rPh>
    <rPh sb="27" eb="29">
      <t>カンリ</t>
    </rPh>
    <rPh sb="30" eb="32">
      <t>ショクセイ</t>
    </rPh>
    <rPh sb="32" eb="34">
      <t>カイフク</t>
    </rPh>
    <rPh sb="36" eb="38">
      <t>コウモク</t>
    </rPh>
    <rPh sb="42" eb="44">
      <t>コウモク</t>
    </rPh>
    <rPh sb="47" eb="49">
      <t>センタク</t>
    </rPh>
    <rPh sb="49" eb="51">
      <t>カノウ</t>
    </rPh>
    <phoneticPr fontId="3"/>
  </si>
  <si>
    <r>
      <t xml:space="preserve">*3. </t>
    </r>
    <r>
      <rPr>
        <sz val="10"/>
        <rFont val="ＭＳ 明朝"/>
        <family val="1"/>
        <charset val="128"/>
      </rPr>
      <t>京都議定書</t>
    </r>
    <r>
      <rPr>
        <sz val="10"/>
        <rFont val="Times New Roman"/>
        <family val="1"/>
      </rPr>
      <t>3</t>
    </r>
    <r>
      <rPr>
        <sz val="10"/>
        <rFont val="ＭＳ 明朝"/>
        <family val="1"/>
        <charset val="128"/>
      </rPr>
      <t>条</t>
    </r>
    <r>
      <rPr>
        <sz val="10"/>
        <rFont val="Times New Roman"/>
        <family val="1"/>
      </rPr>
      <t>3</t>
    </r>
    <r>
      <rPr>
        <sz val="10"/>
        <rFont val="ＭＳ 明朝"/>
        <family val="1"/>
        <charset val="128"/>
      </rPr>
      <t>の合計値が排出の場合、（かつ、森林経営を選択している場合）森林経営の吸収量を用いて相殺できる。</t>
    </r>
    <rPh sb="13" eb="15">
      <t>ゴウケイ</t>
    </rPh>
    <rPh sb="15" eb="16">
      <t>アタイ</t>
    </rPh>
    <rPh sb="17" eb="19">
      <t>ハイシュツ</t>
    </rPh>
    <rPh sb="20" eb="22">
      <t>バアイ</t>
    </rPh>
    <rPh sb="27" eb="29">
      <t>シンリン</t>
    </rPh>
    <rPh sb="29" eb="31">
      <t>ケイエイ</t>
    </rPh>
    <rPh sb="32" eb="34">
      <t>センタク</t>
    </rPh>
    <rPh sb="38" eb="40">
      <t>バアイ</t>
    </rPh>
    <rPh sb="41" eb="43">
      <t>シンリン</t>
    </rPh>
    <rPh sb="43" eb="45">
      <t>ケイエイ</t>
    </rPh>
    <rPh sb="53" eb="55">
      <t>ソウサイ</t>
    </rPh>
    <phoneticPr fontId="9"/>
  </si>
  <si>
    <r>
      <rPr>
        <sz val="10"/>
        <rFont val="ＭＳ Ｐ明朝"/>
        <family val="1"/>
        <charset val="128"/>
      </rPr>
      <t>　　相殺後は、森林経営の上限値まで吸収量として計上できる。</t>
    </r>
    <rPh sb="17" eb="19">
      <t>キュウシュウ</t>
    </rPh>
    <rPh sb="19" eb="20">
      <t>リョウ</t>
    </rPh>
    <phoneticPr fontId="3"/>
  </si>
  <si>
    <r>
      <t xml:space="preserve">*4. </t>
    </r>
    <r>
      <rPr>
        <sz val="10"/>
        <rFont val="ＭＳ Ｐ明朝"/>
        <family val="1"/>
        <charset val="128"/>
      </rPr>
      <t>京都議定書</t>
    </r>
    <r>
      <rPr>
        <sz val="10"/>
        <rFont val="Times New Roman"/>
        <family val="1"/>
      </rPr>
      <t>3</t>
    </r>
    <r>
      <rPr>
        <sz val="10"/>
        <rFont val="ＭＳ Ｐ明朝"/>
        <family val="1"/>
        <charset val="128"/>
      </rPr>
      <t>条</t>
    </r>
    <r>
      <rPr>
        <sz val="10"/>
        <rFont val="Times New Roman"/>
        <family val="1"/>
      </rPr>
      <t>4</t>
    </r>
    <r>
      <rPr>
        <sz val="10"/>
        <rFont val="ＭＳ Ｐ明朝"/>
        <family val="1"/>
        <charset val="128"/>
      </rPr>
      <t>の農地管理、放牧地管理、植生回復の値は、第一約束期間の各年の純吸収量から</t>
    </r>
    <r>
      <rPr>
        <sz val="10"/>
        <rFont val="Times New Roman"/>
        <family val="1"/>
      </rPr>
      <t>1990</t>
    </r>
    <r>
      <rPr>
        <sz val="10"/>
        <rFont val="ＭＳ Ｐ明朝"/>
        <family val="1"/>
        <charset val="128"/>
      </rPr>
      <t>年度の純吸収量を</t>
    </r>
    <rPh sb="10" eb="11">
      <t>ジョウ</t>
    </rPh>
    <rPh sb="13" eb="15">
      <t>ノウチ</t>
    </rPh>
    <rPh sb="15" eb="17">
      <t>カンリ</t>
    </rPh>
    <rPh sb="18" eb="20">
      <t>ホウボク</t>
    </rPh>
    <rPh sb="20" eb="21">
      <t>チ</t>
    </rPh>
    <rPh sb="21" eb="23">
      <t>カンリ</t>
    </rPh>
    <phoneticPr fontId="3"/>
  </si>
  <si>
    <r>
      <rPr>
        <sz val="10"/>
        <rFont val="ＭＳ Ｐ明朝"/>
        <family val="1"/>
        <charset val="128"/>
      </rPr>
      <t>　　控除した値である（ネット</t>
    </r>
    <r>
      <rPr>
        <sz val="10"/>
        <rFont val="Times New Roman"/>
        <family val="1"/>
      </rPr>
      <t>―</t>
    </r>
    <r>
      <rPr>
        <sz val="10"/>
        <rFont val="ＭＳ Ｐ明朝"/>
        <family val="1"/>
        <charset val="128"/>
      </rPr>
      <t>ネットによる計算）。</t>
    </r>
    <phoneticPr fontId="3"/>
  </si>
  <si>
    <r>
      <t xml:space="preserve">*5. </t>
    </r>
    <r>
      <rPr>
        <sz val="10"/>
        <rFont val="ＭＳ Ｐ明朝"/>
        <family val="1"/>
        <charset val="128"/>
      </rPr>
      <t>これらの数値は今後の審査等により改訂されることがある。</t>
    </r>
    <rPh sb="8" eb="10">
      <t>スウチ</t>
    </rPh>
    <rPh sb="11" eb="13">
      <t>コンゴ</t>
    </rPh>
    <rPh sb="14" eb="16">
      <t>シンサ</t>
    </rPh>
    <rPh sb="16" eb="17">
      <t>トウ</t>
    </rPh>
    <rPh sb="20" eb="22">
      <t>カイテイ</t>
    </rPh>
    <phoneticPr fontId="3"/>
  </si>
  <si>
    <r>
      <rPr>
        <sz val="10"/>
        <rFont val="ＭＳ 明朝"/>
        <family val="1"/>
        <charset val="128"/>
      </rPr>
      <t>吸収源活動の定義については以下を参照。</t>
    </r>
    <rPh sb="0" eb="3">
      <t>キュウシュウゲン</t>
    </rPh>
    <rPh sb="3" eb="5">
      <t>カツドウ</t>
    </rPh>
    <rPh sb="6" eb="8">
      <t>テイギ</t>
    </rPh>
    <rPh sb="13" eb="15">
      <t>イカ</t>
    </rPh>
    <rPh sb="16" eb="18">
      <t>サンショウ</t>
    </rPh>
    <phoneticPr fontId="9"/>
  </si>
  <si>
    <r>
      <rPr>
        <sz val="10"/>
        <rFont val="ＭＳ 明朝"/>
        <family val="1"/>
        <charset val="128"/>
      </rPr>
      <t>・決定</t>
    </r>
    <r>
      <rPr>
        <sz val="10"/>
        <rFont val="Times New Roman"/>
        <family val="1"/>
      </rPr>
      <t>16/CMP.1</t>
    </r>
    <r>
      <rPr>
        <sz val="10"/>
        <rFont val="ＭＳ 明朝"/>
        <family val="1"/>
        <charset val="128"/>
      </rPr>
      <t>の別添、パラグラフ</t>
    </r>
    <r>
      <rPr>
        <sz val="10"/>
        <rFont val="Times New Roman"/>
        <family val="1"/>
      </rPr>
      <t>1</t>
    </r>
    <r>
      <rPr>
        <sz val="10"/>
        <rFont val="ＭＳ 明朝"/>
        <family val="1"/>
        <charset val="128"/>
      </rPr>
      <t>（</t>
    </r>
    <r>
      <rPr>
        <sz val="10"/>
        <rFont val="Times New Roman"/>
        <family val="1"/>
      </rPr>
      <t>http://unfccc.int/resource/docs/2005/cmp1/eng/08a03.pdf</t>
    </r>
    <r>
      <rPr>
        <sz val="10"/>
        <rFont val="ＭＳ 明朝"/>
        <family val="1"/>
        <charset val="128"/>
      </rPr>
      <t>）</t>
    </r>
    <rPh sb="1" eb="3">
      <t>ケッテイ</t>
    </rPh>
    <rPh sb="12" eb="14">
      <t>ベッテン</t>
    </rPh>
    <phoneticPr fontId="9"/>
  </si>
  <si>
    <r>
      <rPr>
        <sz val="10"/>
        <rFont val="ＭＳ 明朝"/>
        <family val="1"/>
        <charset val="128"/>
      </rPr>
      <t>・</t>
    </r>
    <r>
      <rPr>
        <sz val="10"/>
        <rFont val="Times New Roman"/>
        <family val="1"/>
      </rPr>
      <t>GIO</t>
    </r>
    <r>
      <rPr>
        <sz val="10"/>
        <rFont val="ＭＳ 明朝"/>
        <family val="1"/>
        <charset val="128"/>
      </rPr>
      <t>ウェブサイト「用語集」</t>
    </r>
    <rPh sb="11" eb="13">
      <t>ヨウゴ</t>
    </rPh>
    <rPh sb="13" eb="14">
      <t>シュウ</t>
    </rPh>
    <phoneticPr fontId="9"/>
  </si>
</sst>
</file>

<file path=xl/styles.xml><?xml version="1.0" encoding="utf-8"?>
<styleSheet xmlns="http://schemas.openxmlformats.org/spreadsheetml/2006/main">
  <numFmts count="11">
    <numFmt numFmtId="176" formatCode="_-* #,##0_-;\-* #,##0_-;_-* &quot;-&quot;_-;_-@_-"/>
    <numFmt numFmtId="177" formatCode="0_ "/>
    <numFmt numFmtId="178" formatCode="0.0"/>
    <numFmt numFmtId="179" formatCode="m/d;@"/>
    <numFmt numFmtId="180" formatCode="0.0_ "/>
    <numFmt numFmtId="181" formatCode="#,##0.0_ "/>
    <numFmt numFmtId="182" formatCode="#,##0_ "/>
    <numFmt numFmtId="183" formatCode="#,##0_ ;[Red]\-#,##0\ "/>
    <numFmt numFmtId="184" formatCode="_ * #,##0_ ;_ * \-#,##0_ ;_ * &quot;-&quot;??_ ;_ @_ "/>
    <numFmt numFmtId="185" formatCode="0.0%"/>
    <numFmt numFmtId="186" formatCode="#,##0.0000"/>
  </numFmts>
  <fonts count="32">
    <font>
      <sz val="10"/>
      <name val="Times New Roman"/>
      <family val="1"/>
    </font>
    <font>
      <sz val="10"/>
      <name val="Times New Roman"/>
      <family val="1"/>
    </font>
    <font>
      <b/>
      <sz val="12"/>
      <name val="Arial"/>
      <family val="2"/>
    </font>
    <font>
      <sz val="6"/>
      <name val="ＭＳ Ｐ明朝"/>
      <family val="1"/>
      <charset val="128"/>
    </font>
    <font>
      <b/>
      <sz val="14"/>
      <name val="Arial"/>
      <family val="2"/>
    </font>
    <font>
      <b/>
      <sz val="14"/>
      <name val="ＭＳ Ｐゴシック"/>
      <family val="3"/>
      <charset val="128"/>
    </font>
    <font>
      <b/>
      <vertAlign val="subscript"/>
      <sz val="14"/>
      <name val="Arial"/>
      <family val="2"/>
    </font>
    <font>
      <sz val="10"/>
      <name val="ＭＳ Ｐゴシック"/>
      <family val="3"/>
      <charset val="128"/>
    </font>
    <font>
      <sz val="10"/>
      <name val="ＭＳ Ｐ明朝"/>
      <family val="1"/>
      <charset val="128"/>
    </font>
    <font>
      <sz val="6"/>
      <name val="ＭＳ Ｐゴシック"/>
      <family val="3"/>
      <charset val="128"/>
    </font>
    <font>
      <sz val="10"/>
      <name val="ＭＳ Ｐゴシック"/>
      <family val="3"/>
      <charset val="128"/>
      <scheme val="major"/>
    </font>
    <font>
      <sz val="10"/>
      <color theme="0" tint="-0.249977111117893"/>
      <name val="ＭＳ Ｐ明朝"/>
      <family val="1"/>
      <charset val="128"/>
    </font>
    <font>
      <sz val="10"/>
      <color theme="0" tint="-0.249977111117893"/>
      <name val="Times New Roman"/>
      <family val="1"/>
    </font>
    <font>
      <sz val="9"/>
      <name val="Times New Roman"/>
      <family val="1"/>
    </font>
    <font>
      <sz val="10"/>
      <color rgb="FFFF0000"/>
      <name val="Times New Roman"/>
      <family val="1"/>
    </font>
    <font>
      <sz val="12"/>
      <name val="Times New Roman"/>
      <family val="1"/>
    </font>
    <font>
      <b/>
      <sz val="10"/>
      <name val="ＭＳ Ｐ明朝"/>
      <family val="1"/>
      <charset val="128"/>
    </font>
    <font>
      <b/>
      <sz val="10"/>
      <name val="Times New Roman"/>
      <family val="1"/>
    </font>
    <font>
      <sz val="12"/>
      <name val="ＭＳ Ｐゴシック"/>
      <family val="3"/>
      <charset val="128"/>
    </font>
    <font>
      <sz val="10"/>
      <name val="ＭＳ 明朝"/>
      <family val="1"/>
      <charset val="128"/>
    </font>
    <font>
      <sz val="10"/>
      <name val="Century"/>
      <family val="1"/>
    </font>
    <font>
      <sz val="12"/>
      <name val="細明朝体"/>
      <family val="3"/>
      <charset val="128"/>
    </font>
    <font>
      <sz val="11"/>
      <name val="Times New Roman"/>
      <family val="1"/>
    </font>
    <font>
      <sz val="11"/>
      <name val="Century"/>
      <family val="1"/>
    </font>
    <font>
      <b/>
      <sz val="9"/>
      <name val="Times New Roman"/>
      <family val="1"/>
    </font>
    <font>
      <sz val="10"/>
      <name val="Helv"/>
      <family val="2"/>
    </font>
    <font>
      <sz val="10"/>
      <name val="Arial Cyr"/>
      <family val="2"/>
      <charset val="204"/>
    </font>
    <font>
      <b/>
      <sz val="10"/>
      <name val="Arial"/>
      <family val="2"/>
    </font>
    <font>
      <sz val="10"/>
      <name val="Arial"/>
      <family val="2"/>
    </font>
    <font>
      <b/>
      <sz val="12"/>
      <name val="Times New Roman"/>
      <family val="1"/>
    </font>
    <font>
      <sz val="10"/>
      <name val="Arial CE"/>
      <family val="2"/>
      <charset val="238"/>
    </font>
    <font>
      <sz val="8"/>
      <name val="Helvetica"/>
      <family val="2"/>
    </font>
  </fonts>
  <fills count="19">
    <fill>
      <patternFill patternType="none"/>
    </fill>
    <fill>
      <patternFill patternType="gray125"/>
    </fill>
    <fill>
      <patternFill patternType="solid">
        <fgColor theme="9" tint="0.79998168889431442"/>
        <bgColor indexed="64"/>
      </patternFill>
    </fill>
    <fill>
      <patternFill patternType="solid">
        <fgColor rgb="FF99FFCC"/>
        <bgColor indexed="64"/>
      </patternFill>
    </fill>
    <fill>
      <patternFill patternType="solid">
        <fgColor rgb="FF66FFFF"/>
        <bgColor indexed="64"/>
      </patternFill>
    </fill>
    <fill>
      <patternFill patternType="solid">
        <fgColor rgb="FF92D05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30">
    <xf numFmtId="0" fontId="0" fillId="0" borderId="0"/>
    <xf numFmtId="176" fontId="1" fillId="0" borderId="0" applyFont="0" applyFill="0" applyBorder="0" applyAlignment="0" applyProtection="0"/>
    <xf numFmtId="9" fontId="1" fillId="0" borderId="0" applyFont="0" applyFill="0" applyBorder="0" applyAlignment="0" applyProtection="0"/>
    <xf numFmtId="4" fontId="13" fillId="0" borderId="0"/>
    <xf numFmtId="0" fontId="21" fillId="0" borderId="0"/>
    <xf numFmtId="49" fontId="13" fillId="0" borderId="16" applyNumberFormat="0" applyFont="0" applyFill="0" applyBorder="0" applyProtection="0">
      <alignment horizontal="left" vertical="center" indent="2"/>
    </xf>
    <xf numFmtId="49" fontId="13" fillId="0" borderId="17" applyNumberFormat="0" applyFont="0" applyFill="0" applyBorder="0" applyProtection="0">
      <alignment horizontal="left" vertical="center" indent="5"/>
    </xf>
    <xf numFmtId="4" fontId="13" fillId="15" borderId="16">
      <alignment horizontal="right" vertical="center"/>
    </xf>
    <xf numFmtId="4" fontId="24" fillId="0" borderId="18" applyFill="0" applyBorder="0" applyProtection="0">
      <alignment horizontal="right" vertical="center"/>
    </xf>
    <xf numFmtId="0" fontId="25" fillId="0" borderId="0"/>
    <xf numFmtId="0" fontId="25" fillId="0" borderId="0"/>
    <xf numFmtId="0" fontId="26" fillId="0" borderId="13"/>
    <xf numFmtId="0" fontId="27" fillId="0" borderId="0"/>
    <xf numFmtId="0" fontId="28" fillId="0" borderId="0">
      <alignment horizontal="left" indent="2"/>
    </xf>
    <xf numFmtId="0" fontId="29" fillId="0" borderId="0" applyNumberFormat="0" applyFill="0" applyBorder="0" applyAlignment="0" applyProtection="0"/>
    <xf numFmtId="4" fontId="13" fillId="0" borderId="19">
      <alignment horizontal="right" vertical="center"/>
    </xf>
    <xf numFmtId="0" fontId="30" fillId="0" borderId="0"/>
    <xf numFmtId="4" fontId="13" fillId="0" borderId="16" applyFill="0" applyBorder="0" applyProtection="0">
      <alignment horizontal="right" vertical="center"/>
    </xf>
    <xf numFmtId="49" fontId="24" fillId="0" borderId="16" applyNumberFormat="0" applyFill="0" applyBorder="0" applyProtection="0">
      <alignment horizontal="left" vertical="center"/>
    </xf>
    <xf numFmtId="0" fontId="13" fillId="0" borderId="16" applyNumberFormat="0" applyFill="0" applyAlignment="0" applyProtection="0"/>
    <xf numFmtId="0" fontId="31" fillId="16" borderId="0" applyNumberFormat="0" applyFont="0" applyBorder="0" applyAlignment="0" applyProtection="0"/>
    <xf numFmtId="4" fontId="28" fillId="0" borderId="0"/>
    <xf numFmtId="0" fontId="29" fillId="0" borderId="0" applyNumberFormat="0" applyFont="0" applyFill="0" applyBorder="0" applyAlignment="0">
      <protection locked="0"/>
    </xf>
    <xf numFmtId="186" fontId="13" fillId="17" borderId="16" applyNumberFormat="0" applyFont="0" applyBorder="0" applyAlignment="0" applyProtection="0">
      <alignment horizontal="right" vertical="center"/>
    </xf>
    <xf numFmtId="0" fontId="13" fillId="18" borderId="16"/>
    <xf numFmtId="0" fontId="13" fillId="0" borderId="0"/>
    <xf numFmtId="0" fontId="26" fillId="0" borderId="0"/>
    <xf numFmtId="4" fontId="13" fillId="0" borderId="0"/>
    <xf numFmtId="0" fontId="1" fillId="0" borderId="0"/>
    <xf numFmtId="0" fontId="1" fillId="0" borderId="0"/>
  </cellStyleXfs>
  <cellXfs count="252">
    <xf numFmtId="0" fontId="0" fillId="0" borderId="0" xfId="0"/>
    <xf numFmtId="2" fontId="2" fillId="2" borderId="0" xfId="0" applyNumberFormat="1" applyFont="1" applyFill="1"/>
    <xf numFmtId="2" fontId="4" fillId="2" borderId="0" xfId="0" applyNumberFormat="1" applyFont="1" applyFill="1" applyAlignment="1">
      <alignment horizontal="left" vertical="top"/>
    </xf>
    <xf numFmtId="0" fontId="2" fillId="2" borderId="0" xfId="0" applyFont="1" applyFill="1" applyAlignment="1">
      <alignment horizontal="center"/>
    </xf>
    <xf numFmtId="2" fontId="2" fillId="2" borderId="0" xfId="0" applyNumberFormat="1" applyFont="1" applyFill="1" applyAlignment="1">
      <alignment horizontal="right"/>
    </xf>
    <xf numFmtId="0" fontId="0" fillId="2" borderId="0" xfId="0" applyFill="1"/>
    <xf numFmtId="0" fontId="0" fillId="0" borderId="0" xfId="0" applyFont="1" applyFill="1"/>
    <xf numFmtId="0" fontId="0" fillId="3" borderId="0" xfId="0" applyFill="1"/>
    <xf numFmtId="0" fontId="0" fillId="4" borderId="0" xfId="0" applyFill="1"/>
    <xf numFmtId="0" fontId="0" fillId="0" borderId="0" xfId="0" applyFill="1"/>
    <xf numFmtId="2" fontId="7" fillId="2" borderId="0" xfId="0" applyNumberFormat="1" applyFont="1" applyFill="1"/>
    <xf numFmtId="0" fontId="0" fillId="0" borderId="0" xfId="0" applyFill="1" applyAlignment="1">
      <alignment horizontal="center"/>
    </xf>
    <xf numFmtId="0" fontId="8" fillId="0" borderId="0" xfId="0" applyFont="1" applyFill="1"/>
    <xf numFmtId="0" fontId="8" fillId="0" borderId="0" xfId="0" quotePrefix="1" applyFont="1" applyFill="1" applyAlignment="1">
      <alignment horizontal="center"/>
    </xf>
    <xf numFmtId="0" fontId="0" fillId="0" borderId="0" xfId="0" quotePrefix="1" applyFill="1" applyAlignment="1">
      <alignment horizontal="right"/>
    </xf>
    <xf numFmtId="0" fontId="0" fillId="0" borderId="0" xfId="0" applyFill="1" applyBorder="1"/>
    <xf numFmtId="0" fontId="0" fillId="0" borderId="1" xfId="0" applyFont="1" applyFill="1" applyBorder="1"/>
    <xf numFmtId="0" fontId="0" fillId="0" borderId="2" xfId="0" applyFont="1" applyFill="1" applyBorder="1"/>
    <xf numFmtId="0" fontId="0" fillId="0" borderId="3" xfId="0" applyFont="1" applyFill="1" applyBorder="1" applyAlignment="1">
      <alignment horizontal="center" vertical="center" wrapText="1"/>
    </xf>
    <xf numFmtId="0" fontId="0" fillId="0" borderId="1" xfId="0" applyNumberFormat="1" applyFill="1" applyBorder="1" applyAlignment="1">
      <alignment wrapText="1"/>
    </xf>
    <xf numFmtId="0" fontId="0" fillId="0" borderId="4" xfId="0" applyNumberFormat="1" applyFill="1" applyBorder="1" applyAlignment="1">
      <alignment wrapText="1"/>
    </xf>
    <xf numFmtId="0" fontId="0" fillId="0" borderId="2" xfId="0" applyNumberFormat="1" applyFill="1" applyBorder="1" applyAlignment="1">
      <alignment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10" fillId="0" borderId="3" xfId="1" applyNumberFormat="1" applyFont="1" applyFill="1" applyBorder="1" applyAlignment="1">
      <alignment horizontal="center" vertical="center" wrapText="1"/>
    </xf>
    <xf numFmtId="0" fontId="11" fillId="0" borderId="0" xfId="0" applyFont="1" applyFill="1" applyAlignment="1">
      <alignment wrapText="1"/>
    </xf>
    <xf numFmtId="0" fontId="0" fillId="0" borderId="5" xfId="0" applyFont="1" applyFill="1" applyBorder="1"/>
    <xf numFmtId="0" fontId="0" fillId="0" borderId="6" xfId="0" applyFont="1" applyFill="1" applyBorder="1"/>
    <xf numFmtId="3" fontId="0" fillId="0" borderId="0" xfId="0" applyNumberFormat="1" applyFont="1" applyFill="1" applyBorder="1"/>
    <xf numFmtId="3" fontId="0" fillId="0" borderId="7" xfId="0" applyNumberFormat="1" applyFont="1" applyFill="1" applyBorder="1" applyAlignment="1">
      <alignment horizontal="right"/>
    </xf>
    <xf numFmtId="3" fontId="0" fillId="0" borderId="7" xfId="0" applyNumberFormat="1" applyFont="1" applyFill="1" applyBorder="1"/>
    <xf numFmtId="3" fontId="0" fillId="0" borderId="8" xfId="0" applyNumberFormat="1" applyFont="1" applyFill="1" applyBorder="1"/>
    <xf numFmtId="3" fontId="0" fillId="0" borderId="9" xfId="0" applyNumberFormat="1" applyFont="1" applyFill="1" applyBorder="1"/>
    <xf numFmtId="178" fontId="0" fillId="0" borderId="6" xfId="0" applyNumberFormat="1" applyFill="1" applyBorder="1" applyAlignment="1">
      <alignment horizontal="center"/>
    </xf>
    <xf numFmtId="178" fontId="0" fillId="0" borderId="10" xfId="0" applyNumberFormat="1" applyFill="1" applyBorder="1" applyAlignment="1">
      <alignment horizontal="center"/>
    </xf>
    <xf numFmtId="0" fontId="0" fillId="0" borderId="10" xfId="0" applyFill="1" applyBorder="1" applyAlignment="1">
      <alignment horizontal="center"/>
    </xf>
    <xf numFmtId="179" fontId="0" fillId="0" borderId="10" xfId="0" applyNumberFormat="1" applyFill="1" applyBorder="1" applyAlignment="1">
      <alignment horizontal="center"/>
    </xf>
    <xf numFmtId="180" fontId="0" fillId="0" borderId="0" xfId="0" applyNumberFormat="1" applyFill="1"/>
    <xf numFmtId="176" fontId="0" fillId="0" borderId="10" xfId="1" applyFont="1" applyFill="1" applyBorder="1" applyAlignment="1"/>
    <xf numFmtId="181" fontId="0" fillId="0" borderId="10" xfId="1" applyNumberFormat="1" applyFont="1" applyFill="1" applyBorder="1" applyAlignment="1">
      <alignment horizontal="center" vertical="center"/>
    </xf>
    <xf numFmtId="181" fontId="1" fillId="0" borderId="10" xfId="1" applyNumberFormat="1" applyFont="1" applyFill="1" applyBorder="1" applyAlignment="1">
      <alignment horizontal="center" vertical="center"/>
    </xf>
    <xf numFmtId="182" fontId="0" fillId="0" borderId="10" xfId="1" applyNumberFormat="1" applyFont="1" applyFill="1" applyBorder="1"/>
    <xf numFmtId="181" fontId="0" fillId="0" borderId="10" xfId="1" applyNumberFormat="1" applyFont="1" applyFill="1" applyBorder="1"/>
    <xf numFmtId="178" fontId="12" fillId="0" borderId="0" xfId="0" applyNumberFormat="1" applyFont="1" applyFill="1"/>
    <xf numFmtId="180" fontId="12" fillId="0" borderId="0" xfId="0" applyNumberFormat="1" applyFont="1" applyFill="1"/>
    <xf numFmtId="0" fontId="0" fillId="5" borderId="5" xfId="0" applyFont="1" applyFill="1" applyBorder="1"/>
    <xf numFmtId="0" fontId="0" fillId="5" borderId="6" xfId="0" applyFont="1" applyFill="1" applyBorder="1"/>
    <xf numFmtId="3" fontId="0" fillId="0" borderId="5" xfId="0" applyNumberFormat="1" applyFont="1" applyFill="1" applyBorder="1" applyAlignment="1">
      <alignment horizontal="right"/>
    </xf>
    <xf numFmtId="3" fontId="1" fillId="0" borderId="5" xfId="3" applyNumberFormat="1" applyFont="1" applyFill="1" applyBorder="1" applyAlignment="1">
      <alignment horizontal="right" vertical="center"/>
    </xf>
    <xf numFmtId="3" fontId="1" fillId="0" borderId="0" xfId="3" applyNumberFormat="1" applyFont="1" applyFill="1" applyBorder="1" applyAlignment="1">
      <alignment horizontal="right" vertical="center"/>
    </xf>
    <xf numFmtId="3" fontId="1" fillId="0" borderId="6" xfId="3" applyNumberFormat="1" applyFont="1" applyFill="1" applyBorder="1" applyAlignment="1">
      <alignment horizontal="right" vertical="center"/>
    </xf>
    <xf numFmtId="0" fontId="0" fillId="6" borderId="10" xfId="0" applyFill="1" applyBorder="1" applyAlignment="1">
      <alignment horizontal="center"/>
    </xf>
    <xf numFmtId="180" fontId="8" fillId="0" borderId="0" xfId="0" applyNumberFormat="1" applyFont="1" applyFill="1"/>
    <xf numFmtId="182" fontId="0" fillId="0" borderId="10" xfId="1" applyNumberFormat="1" applyFont="1" applyFill="1" applyBorder="1" applyAlignment="1"/>
    <xf numFmtId="181" fontId="0" fillId="0" borderId="10" xfId="1" applyNumberFormat="1" applyFont="1" applyFill="1" applyBorder="1" applyAlignment="1">
      <alignment horizontal="center"/>
    </xf>
    <xf numFmtId="181" fontId="1" fillId="0" borderId="10" xfId="1" applyNumberFormat="1" applyFont="1" applyFill="1" applyBorder="1" applyAlignment="1">
      <alignment horizontal="center"/>
    </xf>
    <xf numFmtId="0" fontId="0" fillId="7" borderId="5" xfId="0" applyFont="1" applyFill="1" applyBorder="1"/>
    <xf numFmtId="0" fontId="0" fillId="7" borderId="6" xfId="0" applyFont="1" applyFill="1" applyBorder="1"/>
    <xf numFmtId="3" fontId="0" fillId="8" borderId="10" xfId="0" quotePrefix="1" applyNumberFormat="1" applyFont="1" applyFill="1" applyBorder="1" applyAlignment="1">
      <alignment horizontal="right"/>
    </xf>
    <xf numFmtId="3" fontId="0" fillId="0" borderId="5" xfId="0" quotePrefix="1" applyNumberFormat="1" applyFont="1" applyFill="1" applyBorder="1" applyAlignment="1">
      <alignment horizontal="right"/>
    </xf>
    <xf numFmtId="3" fontId="1" fillId="0" borderId="5" xfId="0" applyNumberFormat="1" applyFont="1" applyFill="1" applyBorder="1" applyAlignment="1">
      <alignment horizontal="right"/>
    </xf>
    <xf numFmtId="3" fontId="1" fillId="0" borderId="0" xfId="0" applyNumberFormat="1" applyFont="1" applyFill="1" applyBorder="1"/>
    <xf numFmtId="3" fontId="1" fillId="0" borderId="6" xfId="0" applyNumberFormat="1" applyFont="1" applyFill="1" applyBorder="1"/>
    <xf numFmtId="3" fontId="0" fillId="0" borderId="10" xfId="0" applyNumberFormat="1" applyFont="1" applyFill="1" applyBorder="1" applyAlignment="1">
      <alignment horizontal="right"/>
    </xf>
    <xf numFmtId="0" fontId="8" fillId="0" borderId="6" xfId="0" applyFont="1" applyFill="1" applyBorder="1" applyAlignment="1">
      <alignment horizontal="center"/>
    </xf>
    <xf numFmtId="180" fontId="0" fillId="6" borderId="10" xfId="0" applyNumberFormat="1" applyFill="1" applyBorder="1" applyAlignment="1">
      <alignment horizontal="center"/>
    </xf>
    <xf numFmtId="0" fontId="0" fillId="9" borderId="5" xfId="0" applyFont="1" applyFill="1" applyBorder="1"/>
    <xf numFmtId="0" fontId="0" fillId="9" borderId="6" xfId="0" applyFont="1" applyFill="1" applyBorder="1"/>
    <xf numFmtId="177" fontId="0" fillId="6" borderId="10" xfId="0" quotePrefix="1" applyNumberFormat="1" applyFill="1" applyBorder="1" applyAlignment="1">
      <alignment horizontal="center"/>
    </xf>
    <xf numFmtId="182" fontId="0" fillId="0" borderId="10" xfId="1" quotePrefix="1" applyNumberFormat="1" applyFont="1" applyFill="1" applyBorder="1" applyAlignment="1"/>
    <xf numFmtId="181" fontId="0" fillId="0" borderId="10" xfId="1" quotePrefix="1" applyNumberFormat="1" applyFont="1" applyFill="1" applyBorder="1" applyAlignment="1">
      <alignment horizontal="center"/>
    </xf>
    <xf numFmtId="181" fontId="1" fillId="0" borderId="10" xfId="1" quotePrefix="1" applyNumberFormat="1" applyFont="1" applyFill="1" applyBorder="1" applyAlignment="1">
      <alignment horizontal="center"/>
    </xf>
    <xf numFmtId="178" fontId="0" fillId="10" borderId="10" xfId="0" applyNumberFormat="1" applyFill="1" applyBorder="1" applyAlignment="1">
      <alignment horizontal="center"/>
    </xf>
    <xf numFmtId="3" fontId="0" fillId="0" borderId="5" xfId="0" applyNumberFormat="1" applyFont="1" applyFill="1" applyBorder="1"/>
    <xf numFmtId="3" fontId="1" fillId="0" borderId="5" xfId="0" applyNumberFormat="1" applyFont="1" applyFill="1" applyBorder="1"/>
    <xf numFmtId="182" fontId="8" fillId="0" borderId="10" xfId="1" applyNumberFormat="1" applyFont="1" applyFill="1" applyBorder="1" applyAlignment="1"/>
    <xf numFmtId="181" fontId="8" fillId="0" borderId="10" xfId="1" applyNumberFormat="1" applyFont="1" applyFill="1" applyBorder="1" applyAlignment="1">
      <alignment horizontal="center"/>
    </xf>
    <xf numFmtId="177" fontId="0" fillId="0" borderId="10" xfId="0" quotePrefix="1" applyNumberFormat="1" applyFill="1" applyBorder="1" applyAlignment="1">
      <alignment horizontal="center"/>
    </xf>
    <xf numFmtId="3" fontId="0" fillId="8" borderId="10" xfId="0" applyNumberFormat="1" applyFont="1" applyFill="1" applyBorder="1" applyAlignment="1">
      <alignment horizontal="right"/>
    </xf>
    <xf numFmtId="0" fontId="0" fillId="0" borderId="10" xfId="0" quotePrefix="1" applyFill="1" applyBorder="1" applyAlignment="1">
      <alignment horizontal="center"/>
    </xf>
    <xf numFmtId="0" fontId="0" fillId="5" borderId="11" xfId="0" applyFont="1" applyFill="1" applyBorder="1"/>
    <xf numFmtId="0" fontId="0" fillId="5" borderId="12" xfId="0" applyFont="1" applyFill="1" applyBorder="1"/>
    <xf numFmtId="3" fontId="0" fillId="0" borderId="13" xfId="0" applyNumberFormat="1" applyFont="1" applyFill="1" applyBorder="1"/>
    <xf numFmtId="3" fontId="0" fillId="0" borderId="11" xfId="0" applyNumberFormat="1" applyFont="1" applyFill="1" applyBorder="1" applyAlignment="1">
      <alignment horizontal="right"/>
    </xf>
    <xf numFmtId="3" fontId="1" fillId="0" borderId="11" xfId="3" applyNumberFormat="1" applyFont="1" applyFill="1" applyBorder="1" applyAlignment="1">
      <alignment horizontal="right" vertical="center"/>
    </xf>
    <xf numFmtId="3" fontId="1" fillId="0" borderId="13" xfId="3" applyNumberFormat="1" applyFont="1" applyFill="1" applyBorder="1" applyAlignment="1">
      <alignment horizontal="right" vertical="center"/>
    </xf>
    <xf numFmtId="3" fontId="1" fillId="0" borderId="12" xfId="3" applyNumberFormat="1" applyFont="1" applyFill="1" applyBorder="1" applyAlignment="1">
      <alignment horizontal="right" vertical="center"/>
    </xf>
    <xf numFmtId="178" fontId="0" fillId="0" borderId="12" xfId="0" applyNumberFormat="1" applyFill="1" applyBorder="1" applyAlignment="1">
      <alignment horizontal="center"/>
    </xf>
    <xf numFmtId="178" fontId="0" fillId="0" borderId="14" xfId="0" applyNumberFormat="1" applyFill="1" applyBorder="1" applyAlignment="1">
      <alignment horizontal="center"/>
    </xf>
    <xf numFmtId="0" fontId="0" fillId="6" borderId="14" xfId="0" applyFill="1" applyBorder="1" applyAlignment="1">
      <alignment horizontal="center"/>
    </xf>
    <xf numFmtId="179" fontId="0" fillId="0" borderId="14" xfId="0" applyNumberFormat="1" applyFill="1" applyBorder="1" applyAlignment="1">
      <alignment horizontal="center"/>
    </xf>
    <xf numFmtId="182" fontId="0" fillId="0" borderId="14" xfId="1" applyNumberFormat="1" applyFont="1" applyFill="1" applyBorder="1" applyAlignment="1"/>
    <xf numFmtId="181" fontId="0" fillId="0" borderId="14" xfId="1" applyNumberFormat="1" applyFont="1" applyFill="1" applyBorder="1" applyAlignment="1">
      <alignment horizontal="center"/>
    </xf>
    <xf numFmtId="181" fontId="1" fillId="0" borderId="14" xfId="1" applyNumberFormat="1" applyFont="1" applyFill="1" applyBorder="1" applyAlignment="1">
      <alignment horizontal="center"/>
    </xf>
    <xf numFmtId="182" fontId="0" fillId="0" borderId="14" xfId="1" applyNumberFormat="1" applyFont="1" applyFill="1" applyBorder="1"/>
    <xf numFmtId="181" fontId="0" fillId="0" borderId="14" xfId="1" applyNumberFormat="1" applyFont="1" applyFill="1" applyBorder="1"/>
    <xf numFmtId="181" fontId="1" fillId="0" borderId="14" xfId="1" applyNumberFormat="1" applyFont="1" applyFill="1" applyBorder="1" applyAlignment="1">
      <alignment horizontal="center" vertical="center"/>
    </xf>
    <xf numFmtId="0" fontId="0" fillId="0" borderId="11" xfId="0" applyFont="1" applyFill="1" applyBorder="1"/>
    <xf numFmtId="0" fontId="0" fillId="0" borderId="12" xfId="0" applyFont="1" applyFill="1" applyBorder="1"/>
    <xf numFmtId="0" fontId="8" fillId="0" borderId="14" xfId="0" applyFont="1" applyFill="1" applyBorder="1" applyAlignment="1">
      <alignment horizontal="center"/>
    </xf>
    <xf numFmtId="0" fontId="0" fillId="0" borderId="14" xfId="0" applyFill="1" applyBorder="1" applyAlignment="1">
      <alignment horizontal="center"/>
    </xf>
    <xf numFmtId="183" fontId="8" fillId="0" borderId="0" xfId="0" applyNumberFormat="1" applyFont="1" applyFill="1" applyAlignment="1">
      <alignment horizontal="center"/>
    </xf>
    <xf numFmtId="180" fontId="8" fillId="0" borderId="0" xfId="0" applyNumberFormat="1" applyFont="1" applyFill="1" applyAlignment="1">
      <alignment horizontal="center"/>
    </xf>
    <xf numFmtId="0" fontId="8" fillId="0" borderId="7" xfId="0" applyFont="1" applyFill="1" applyBorder="1"/>
    <xf numFmtId="0" fontId="7" fillId="0" borderId="9" xfId="0" applyFont="1" applyFill="1" applyBorder="1"/>
    <xf numFmtId="3" fontId="0" fillId="0" borderId="8" xfId="0" applyNumberFormat="1" applyFill="1" applyBorder="1"/>
    <xf numFmtId="3" fontId="8" fillId="0" borderId="7" xfId="0" applyNumberFormat="1" applyFont="1" applyFill="1" applyBorder="1" applyAlignment="1">
      <alignment horizontal="right"/>
    </xf>
    <xf numFmtId="3" fontId="1" fillId="0" borderId="7" xfId="3" applyNumberFormat="1" applyFont="1" applyFill="1" applyBorder="1" applyAlignment="1">
      <alignment horizontal="right" vertical="center"/>
    </xf>
    <xf numFmtId="3" fontId="1" fillId="0" borderId="8" xfId="3" applyNumberFormat="1" applyFont="1" applyFill="1" applyBorder="1" applyAlignment="1">
      <alignment horizontal="right" vertical="center"/>
    </xf>
    <xf numFmtId="3" fontId="1" fillId="0" borderId="9" xfId="3" applyNumberFormat="1" applyFont="1" applyFill="1" applyBorder="1" applyAlignment="1">
      <alignment horizontal="right" vertical="center"/>
    </xf>
    <xf numFmtId="178" fontId="0" fillId="0" borderId="9" xfId="0" applyNumberFormat="1" applyFill="1" applyBorder="1" applyAlignment="1">
      <alignment horizontal="center"/>
    </xf>
    <xf numFmtId="178" fontId="8" fillId="0" borderId="15" xfId="0" applyNumberFormat="1" applyFont="1" applyFill="1" applyBorder="1" applyAlignment="1">
      <alignment horizontal="center"/>
    </xf>
    <xf numFmtId="0" fontId="8" fillId="0" borderId="15" xfId="0" applyFont="1" applyFill="1" applyBorder="1" applyAlignment="1">
      <alignment horizontal="center"/>
    </xf>
    <xf numFmtId="177" fontId="8" fillId="0" borderId="15" xfId="0" applyNumberFormat="1" applyFont="1" applyFill="1" applyBorder="1" applyAlignment="1">
      <alignment horizontal="center"/>
    </xf>
    <xf numFmtId="179" fontId="0" fillId="0" borderId="15" xfId="0" applyNumberFormat="1" applyFill="1" applyBorder="1" applyAlignment="1">
      <alignment horizontal="center"/>
    </xf>
    <xf numFmtId="178" fontId="0" fillId="0" borderId="0" xfId="0" applyNumberFormat="1" applyFill="1"/>
    <xf numFmtId="183" fontId="0" fillId="0" borderId="0" xfId="1" applyNumberFormat="1" applyFont="1" applyFill="1"/>
    <xf numFmtId="0" fontId="8" fillId="0" borderId="5" xfId="0" applyFont="1" applyFill="1" applyBorder="1"/>
    <xf numFmtId="0" fontId="7" fillId="0" borderId="6" xfId="0" applyFont="1" applyFill="1" applyBorder="1"/>
    <xf numFmtId="3" fontId="0" fillId="0" borderId="0" xfId="0" applyNumberFormat="1" applyFill="1" applyBorder="1"/>
    <xf numFmtId="3" fontId="8" fillId="0" borderId="10" xfId="0" applyNumberFormat="1" applyFont="1" applyFill="1" applyBorder="1" applyAlignment="1">
      <alignment horizontal="right"/>
    </xf>
    <xf numFmtId="176" fontId="1" fillId="0" borderId="5" xfId="1" applyFont="1" applyFill="1" applyBorder="1"/>
    <xf numFmtId="176" fontId="1" fillId="0" borderId="0" xfId="1" applyFont="1" applyFill="1" applyBorder="1"/>
    <xf numFmtId="176" fontId="1" fillId="0" borderId="6" xfId="1" applyFont="1" applyFill="1" applyBorder="1"/>
    <xf numFmtId="0" fontId="0" fillId="0" borderId="5" xfId="0" applyFill="1" applyBorder="1" applyAlignment="1">
      <alignment horizontal="center"/>
    </xf>
    <xf numFmtId="183" fontId="0" fillId="0" borderId="0" xfId="0" applyNumberFormat="1" applyFill="1"/>
    <xf numFmtId="0" fontId="8" fillId="0" borderId="5"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xf numFmtId="0" fontId="7" fillId="0" borderId="12" xfId="0" applyFont="1" applyFill="1" applyBorder="1"/>
    <xf numFmtId="3" fontId="0" fillId="0" borderId="13" xfId="0" applyNumberFormat="1" applyFill="1" applyBorder="1"/>
    <xf numFmtId="3" fontId="8" fillId="0" borderId="11" xfId="0" applyNumberFormat="1" applyFont="1" applyFill="1" applyBorder="1" applyAlignment="1">
      <alignment horizontal="right"/>
    </xf>
    <xf numFmtId="3" fontId="1" fillId="0" borderId="1" xfId="3" applyNumberFormat="1" applyFont="1" applyFill="1" applyBorder="1" applyAlignment="1">
      <alignment horizontal="right" vertical="center"/>
    </xf>
    <xf numFmtId="3" fontId="1" fillId="0" borderId="4" xfId="3" applyNumberFormat="1" applyFont="1" applyFill="1" applyBorder="1" applyAlignment="1">
      <alignment horizontal="right" vertical="center"/>
    </xf>
    <xf numFmtId="0" fontId="0" fillId="0" borderId="4" xfId="0" applyFill="1" applyBorder="1" applyAlignment="1">
      <alignment horizontal="center"/>
    </xf>
    <xf numFmtId="3" fontId="1" fillId="0" borderId="2" xfId="3" applyNumberFormat="1" applyFont="1" applyFill="1" applyBorder="1" applyAlignment="1">
      <alignment horizontal="right" vertical="center"/>
    </xf>
    <xf numFmtId="178" fontId="8" fillId="0" borderId="10" xfId="0" applyNumberFormat="1" applyFont="1" applyFill="1" applyBorder="1" applyAlignment="1">
      <alignment horizontal="center"/>
    </xf>
    <xf numFmtId="177" fontId="8" fillId="0" borderId="10" xfId="0" applyNumberFormat="1" applyFont="1" applyFill="1" applyBorder="1" applyAlignment="1">
      <alignment horizontal="center"/>
    </xf>
    <xf numFmtId="0" fontId="0" fillId="0" borderId="7" xfId="0" applyFont="1" applyFill="1" applyBorder="1"/>
    <xf numFmtId="0" fontId="8" fillId="0" borderId="0" xfId="0" applyFont="1" applyFill="1" applyAlignment="1">
      <alignment horizontal="left"/>
    </xf>
    <xf numFmtId="0" fontId="0" fillId="0" borderId="0" xfId="0" applyFont="1" applyFill="1" applyAlignment="1">
      <alignment horizontal="left"/>
    </xf>
    <xf numFmtId="3" fontId="0" fillId="0" borderId="0" xfId="0" applyNumberFormat="1" applyFill="1"/>
    <xf numFmtId="0" fontId="14" fillId="0" borderId="0" xfId="0" applyFont="1" applyFill="1" applyAlignment="1">
      <alignment horizontal="center"/>
    </xf>
    <xf numFmtId="0" fontId="0" fillId="6" borderId="0" xfId="0" applyFill="1" applyAlignment="1">
      <alignment horizontal="center"/>
    </xf>
    <xf numFmtId="0" fontId="8" fillId="6" borderId="0" xfId="0" applyFont="1" applyFill="1" applyAlignment="1">
      <alignment horizontal="right"/>
    </xf>
    <xf numFmtId="182" fontId="0" fillId="0" borderId="0" xfId="0" applyNumberFormat="1" applyFill="1"/>
    <xf numFmtId="0" fontId="0" fillId="0" borderId="0" xfId="0" applyFont="1" applyFill="1" applyAlignment="1">
      <alignment horizontal="center"/>
    </xf>
    <xf numFmtId="0" fontId="0" fillId="0" borderId="0" xfId="0" applyFill="1" applyAlignment="1">
      <alignment horizontal="right"/>
    </xf>
    <xf numFmtId="0" fontId="0" fillId="5" borderId="0" xfId="0" applyFont="1" applyFill="1"/>
    <xf numFmtId="0" fontId="0" fillId="7" borderId="0" xfId="0" applyFont="1" applyFill="1"/>
    <xf numFmtId="0" fontId="0" fillId="8" borderId="0" xfId="0" applyFont="1" applyFill="1"/>
    <xf numFmtId="0" fontId="0" fillId="10" borderId="0" xfId="0" applyFont="1" applyFill="1"/>
    <xf numFmtId="0" fontId="0" fillId="10" borderId="0" xfId="0" applyFill="1"/>
    <xf numFmtId="0" fontId="0" fillId="0" borderId="0" xfId="0" applyFont="1" applyFill="1" applyAlignment="1"/>
    <xf numFmtId="0" fontId="8" fillId="0" borderId="0" xfId="0" applyFont="1" applyFill="1" applyAlignment="1"/>
    <xf numFmtId="0" fontId="0" fillId="0" borderId="0" xfId="0" applyFill="1" applyAlignment="1">
      <alignment horizontal="left"/>
    </xf>
    <xf numFmtId="182" fontId="0" fillId="0" borderId="0" xfId="0" applyNumberFormat="1" applyFont="1" applyFill="1"/>
    <xf numFmtId="0" fontId="15" fillId="0" borderId="0" xfId="0" applyFont="1"/>
    <xf numFmtId="0" fontId="0" fillId="0" borderId="0" xfId="0" applyFont="1"/>
    <xf numFmtId="2" fontId="2" fillId="3" borderId="0" xfId="0" applyNumberFormat="1" applyFont="1" applyFill="1"/>
    <xf numFmtId="2" fontId="4" fillId="3" borderId="0" xfId="0" applyNumberFormat="1" applyFont="1" applyFill="1" applyAlignment="1">
      <alignment horizontal="left" vertical="top"/>
    </xf>
    <xf numFmtId="0" fontId="2" fillId="3" borderId="0" xfId="0" applyFont="1" applyFill="1" applyAlignment="1">
      <alignment horizontal="center"/>
    </xf>
    <xf numFmtId="0" fontId="0" fillId="3" borderId="0" xfId="0" applyFont="1" applyFill="1"/>
    <xf numFmtId="2" fontId="7" fillId="3" borderId="0" xfId="0" applyNumberFormat="1" applyFont="1" applyFill="1"/>
    <xf numFmtId="0" fontId="0" fillId="0" borderId="15" xfId="0" applyFont="1" applyFill="1" applyBorder="1" applyAlignment="1">
      <alignment horizontal="center" vertical="center" wrapText="1"/>
    </xf>
    <xf numFmtId="0" fontId="0" fillId="0" borderId="0" xfId="0" applyFont="1" applyFill="1" applyBorder="1"/>
    <xf numFmtId="0" fontId="0" fillId="0" borderId="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3" fontId="0" fillId="0" borderId="10" xfId="0" applyNumberFormat="1" applyFill="1" applyBorder="1" applyAlignment="1">
      <alignment horizontal="right"/>
    </xf>
    <xf numFmtId="182" fontId="0" fillId="0" borderId="10" xfId="0" quotePrefix="1" applyNumberFormat="1" applyFill="1" applyBorder="1" applyAlignment="1">
      <alignment horizontal="right"/>
    </xf>
    <xf numFmtId="1" fontId="0" fillId="0" borderId="10" xfId="0" applyNumberFormat="1" applyFill="1" applyBorder="1"/>
    <xf numFmtId="184" fontId="0" fillId="11" borderId="10" xfId="0" applyNumberFormat="1" applyFont="1" applyFill="1" applyBorder="1"/>
    <xf numFmtId="182" fontId="0" fillId="11" borderId="10" xfId="0" applyNumberFormat="1" applyFill="1" applyBorder="1" applyAlignment="1">
      <alignment horizontal="right"/>
    </xf>
    <xf numFmtId="182" fontId="0" fillId="11" borderId="10" xfId="0" applyNumberFormat="1" applyFill="1" applyBorder="1"/>
    <xf numFmtId="1" fontId="0" fillId="12" borderId="10" xfId="0" applyNumberFormat="1" applyFont="1" applyFill="1" applyBorder="1" applyAlignment="1">
      <alignment horizontal="right"/>
    </xf>
    <xf numFmtId="182" fontId="1" fillId="12" borderId="10" xfId="1" applyNumberFormat="1" applyFont="1" applyFill="1" applyBorder="1"/>
    <xf numFmtId="182" fontId="1" fillId="12" borderId="6" xfId="1" applyNumberFormat="1" applyFont="1" applyFill="1" applyBorder="1"/>
    <xf numFmtId="182" fontId="17" fillId="0" borderId="10" xfId="1" applyNumberFormat="1" applyFont="1" applyFill="1" applyBorder="1"/>
    <xf numFmtId="185" fontId="17" fillId="0" borderId="6" xfId="2" applyNumberFormat="1" applyFont="1" applyFill="1" applyBorder="1"/>
    <xf numFmtId="0" fontId="7" fillId="5" borderId="6" xfId="0" applyFont="1" applyFill="1" applyBorder="1"/>
    <xf numFmtId="182" fontId="0" fillId="0" borderId="10" xfId="0" applyNumberFormat="1" applyFill="1" applyBorder="1"/>
    <xf numFmtId="185" fontId="1" fillId="0" borderId="10" xfId="2" applyNumberFormat="1" applyFont="1" applyFill="1" applyBorder="1"/>
    <xf numFmtId="0" fontId="7" fillId="7" borderId="6" xfId="0" applyFont="1" applyFill="1" applyBorder="1"/>
    <xf numFmtId="3" fontId="0" fillId="0" borderId="10" xfId="0" quotePrefix="1" applyNumberFormat="1" applyFill="1" applyBorder="1" applyAlignment="1">
      <alignment horizontal="right"/>
    </xf>
    <xf numFmtId="184" fontId="0" fillId="0" borderId="10" xfId="0" applyNumberFormat="1" applyFont="1" applyFill="1" applyBorder="1"/>
    <xf numFmtId="182" fontId="0" fillId="13" borderId="10" xfId="0" applyNumberFormat="1" applyFill="1" applyBorder="1" applyAlignment="1">
      <alignment horizontal="right"/>
    </xf>
    <xf numFmtId="182" fontId="0" fillId="13" borderId="10" xfId="0" applyNumberFormat="1" applyFont="1" applyFill="1" applyBorder="1" applyAlignment="1">
      <alignment horizontal="right"/>
    </xf>
    <xf numFmtId="182" fontId="0" fillId="13" borderId="10" xfId="0" applyNumberFormat="1" applyFont="1" applyFill="1" applyBorder="1"/>
    <xf numFmtId="182" fontId="0" fillId="14" borderId="10" xfId="0" applyNumberFormat="1" applyFill="1" applyBorder="1" applyAlignment="1">
      <alignment horizontal="right"/>
    </xf>
    <xf numFmtId="182" fontId="0" fillId="14" borderId="10" xfId="0" applyNumberFormat="1" applyFont="1" applyFill="1" applyBorder="1" applyAlignment="1">
      <alignment horizontal="right"/>
    </xf>
    <xf numFmtId="182" fontId="0" fillId="14" borderId="10" xfId="0" applyNumberFormat="1" applyFont="1" applyFill="1" applyBorder="1"/>
    <xf numFmtId="0" fontId="0" fillId="0" borderId="10" xfId="0" applyFont="1" applyFill="1" applyBorder="1"/>
    <xf numFmtId="0" fontId="7" fillId="9" borderId="6" xfId="0" applyFont="1" applyFill="1" applyBorder="1"/>
    <xf numFmtId="182" fontId="0" fillId="9" borderId="10" xfId="0" applyNumberFormat="1" applyFont="1" applyFill="1" applyBorder="1"/>
    <xf numFmtId="182" fontId="0" fillId="9" borderId="10" xfId="0" applyNumberFormat="1" applyFill="1" applyBorder="1"/>
    <xf numFmtId="185" fontId="1" fillId="9" borderId="10" xfId="2" applyNumberFormat="1" applyFont="1" applyFill="1" applyBorder="1"/>
    <xf numFmtId="184" fontId="0" fillId="9" borderId="10" xfId="0" applyNumberFormat="1" applyFont="1" applyFill="1" applyBorder="1"/>
    <xf numFmtId="182" fontId="0" fillId="9" borderId="10" xfId="0" applyNumberFormat="1" applyFill="1" applyBorder="1" applyAlignment="1">
      <alignment horizontal="right"/>
    </xf>
    <xf numFmtId="1" fontId="0" fillId="9" borderId="10" xfId="0" applyNumberFormat="1" applyFont="1" applyFill="1" applyBorder="1" applyAlignment="1">
      <alignment horizontal="right"/>
    </xf>
    <xf numFmtId="182" fontId="1" fillId="9" borderId="10" xfId="1" applyNumberFormat="1" applyFont="1" applyFill="1" applyBorder="1"/>
    <xf numFmtId="182" fontId="1" fillId="9" borderId="6" xfId="1" applyNumberFormat="1" applyFont="1" applyFill="1" applyBorder="1"/>
    <xf numFmtId="182" fontId="17" fillId="9" borderId="10" xfId="1" applyNumberFormat="1" applyFont="1" applyFill="1" applyBorder="1"/>
    <xf numFmtId="185" fontId="17" fillId="9" borderId="6" xfId="2" applyNumberFormat="1" applyFont="1" applyFill="1" applyBorder="1"/>
    <xf numFmtId="182" fontId="0" fillId="0" borderId="6" xfId="1" applyNumberFormat="1" applyFont="1" applyFill="1" applyBorder="1"/>
    <xf numFmtId="3" fontId="0" fillId="0" borderId="10" xfId="0" applyNumberFormat="1" applyFill="1" applyBorder="1"/>
    <xf numFmtId="182" fontId="17" fillId="0" borderId="10" xfId="1" applyNumberFormat="1" applyFont="1" applyFill="1" applyBorder="1" applyAlignment="1">
      <alignment horizontal="right"/>
    </xf>
    <xf numFmtId="1" fontId="17" fillId="0" borderId="6" xfId="0" applyNumberFormat="1" applyFont="1" applyFill="1" applyBorder="1" applyAlignment="1">
      <alignment horizontal="right"/>
    </xf>
    <xf numFmtId="0" fontId="7" fillId="5" borderId="12" xfId="0" applyFont="1" applyFill="1" applyBorder="1"/>
    <xf numFmtId="3" fontId="0" fillId="0" borderId="14" xfId="0" applyNumberFormat="1" applyFill="1" applyBorder="1" applyAlignment="1">
      <alignment horizontal="right"/>
    </xf>
    <xf numFmtId="182" fontId="0" fillId="0" borderId="14" xfId="0" applyNumberFormat="1" applyFill="1" applyBorder="1"/>
    <xf numFmtId="185" fontId="1" fillId="0" borderId="14" xfId="2" applyNumberFormat="1" applyFont="1" applyFill="1" applyBorder="1"/>
    <xf numFmtId="184" fontId="0" fillId="0" borderId="14" xfId="0" applyNumberFormat="1" applyFont="1" applyFill="1" applyBorder="1"/>
    <xf numFmtId="182" fontId="0" fillId="14" borderId="14" xfId="0" applyNumberFormat="1" applyFill="1" applyBorder="1" applyAlignment="1">
      <alignment horizontal="right"/>
    </xf>
    <xf numFmtId="182" fontId="0" fillId="14" borderId="14" xfId="0" applyNumberFormat="1" applyFont="1" applyFill="1" applyBorder="1" applyAlignment="1">
      <alignment horizontal="right"/>
    </xf>
    <xf numFmtId="182" fontId="0" fillId="14" borderId="14" xfId="0" applyNumberFormat="1" applyFont="1" applyFill="1" applyBorder="1"/>
    <xf numFmtId="1" fontId="0" fillId="12" borderId="14" xfId="0" applyNumberFormat="1" applyFont="1" applyFill="1" applyBorder="1" applyAlignment="1">
      <alignment horizontal="right"/>
    </xf>
    <xf numFmtId="182" fontId="1" fillId="12" borderId="14" xfId="1" applyNumberFormat="1" applyFont="1" applyFill="1" applyBorder="1"/>
    <xf numFmtId="182" fontId="1" fillId="12" borderId="12" xfId="1" applyNumberFormat="1" applyFont="1" applyFill="1" applyBorder="1"/>
    <xf numFmtId="182" fontId="17" fillId="0" borderId="14" xfId="1" applyNumberFormat="1" applyFont="1" applyFill="1" applyBorder="1"/>
    <xf numFmtId="185" fontId="17" fillId="0" borderId="12" xfId="2" applyNumberFormat="1" applyFont="1" applyFill="1" applyBorder="1"/>
    <xf numFmtId="182" fontId="0" fillId="13" borderId="0" xfId="0" applyNumberFormat="1" applyFont="1" applyFill="1"/>
    <xf numFmtId="0" fontId="0" fillId="13" borderId="0" xfId="0" applyFill="1"/>
    <xf numFmtId="182" fontId="0" fillId="14" borderId="0" xfId="0" applyNumberFormat="1" applyFont="1" applyFill="1"/>
    <xf numFmtId="0" fontId="0" fillId="14" borderId="0" xfId="0" applyFill="1"/>
    <xf numFmtId="0" fontId="0" fillId="11" borderId="0" xfId="0" applyFont="1" applyFill="1"/>
    <xf numFmtId="0" fontId="0" fillId="11" borderId="0" xfId="0" applyFill="1"/>
    <xf numFmtId="0" fontId="0" fillId="0" borderId="0" xfId="0" applyFill="1" applyAlignment="1"/>
    <xf numFmtId="0" fontId="0" fillId="0" borderId="0" xfId="0" applyFont="1" applyFill="1" applyBorder="1" applyAlignment="1">
      <alignment vertical="center"/>
    </xf>
    <xf numFmtId="0" fontId="0" fillId="0" borderId="0" xfId="0" applyFont="1" applyFill="1" applyBorder="1" applyAlignment="1">
      <alignment vertical="center" wrapText="1"/>
    </xf>
    <xf numFmtId="0" fontId="20" fillId="0" borderId="0" xfId="0" applyFont="1" applyFill="1" applyBorder="1" applyAlignment="1">
      <alignment vertical="center" wrapText="1"/>
    </xf>
    <xf numFmtId="0" fontId="0" fillId="0" borderId="0" xfId="4" applyFont="1" applyFill="1" applyAlignment="1">
      <alignment vertical="center"/>
    </xf>
    <xf numFmtId="0" fontId="22" fillId="0" borderId="0" xfId="4" applyFont="1" applyFill="1" applyAlignment="1">
      <alignment vertical="center"/>
    </xf>
    <xf numFmtId="0" fontId="1" fillId="0" borderId="0" xfId="4" applyFont="1" applyFill="1" applyAlignment="1">
      <alignment vertical="center"/>
    </xf>
    <xf numFmtId="0" fontId="1" fillId="0" borderId="0" xfId="0" applyFont="1" applyFill="1"/>
    <xf numFmtId="0" fontId="23" fillId="0" borderId="0" xfId="4" applyFont="1" applyFill="1" applyAlignment="1">
      <alignment vertical="center"/>
    </xf>
    <xf numFmtId="0" fontId="16" fillId="0" borderId="1" xfId="0" applyFont="1" applyFill="1" applyBorder="1" applyAlignment="1">
      <alignment horizontal="center"/>
    </xf>
    <xf numFmtId="0" fontId="16" fillId="0" borderId="2" xfId="0" applyFont="1" applyFill="1" applyBorder="1" applyAlignment="1">
      <alignment horizont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 xfId="0" applyFont="1" applyFill="1" applyBorder="1" applyAlignment="1">
      <alignment horizontal="center"/>
    </xf>
    <xf numFmtId="0" fontId="8" fillId="0" borderId="4" xfId="0" applyFont="1" applyFill="1" applyBorder="1" applyAlignment="1">
      <alignment horizontal="center"/>
    </xf>
    <xf numFmtId="0" fontId="8" fillId="0" borderId="2" xfId="0" applyFont="1" applyFill="1" applyBorder="1" applyAlignment="1">
      <alignment horizontal="center"/>
    </xf>
  </cellXfs>
  <cellStyles count="30">
    <cellStyle name="2x indented GHG Textfiels" xfId="5"/>
    <cellStyle name="5x indented GHG Textfiels" xfId="6"/>
    <cellStyle name="AggblueCels_1x" xfId="7"/>
    <cellStyle name="Bold GHG Numbers (0.00)" xfId="8"/>
    <cellStyle name="Comma0 - Stil2" xfId="9"/>
    <cellStyle name="Comma0 - Stil3" xfId="10"/>
    <cellStyle name="Empty_B_border" xfId="11"/>
    <cellStyle name="H1" xfId="12"/>
    <cellStyle name="H3" xfId="13"/>
    <cellStyle name="Headline" xfId="14"/>
    <cellStyle name="InputCells12_BBorder_CRFReport-template" xfId="15"/>
    <cellStyle name="Navadno_Table2(I).A-Gs1" xfId="16"/>
    <cellStyle name="Normal GHG Numbers (0.00)" xfId="17"/>
    <cellStyle name="Normal GHG Textfiels Bold" xfId="18"/>
    <cellStyle name="Normal GHG whole table" xfId="19"/>
    <cellStyle name="Normal GHG-Shade" xfId="20"/>
    <cellStyle name="Normal_INF 11 kyoto CRF_LDR 311003_CRFReport-templateKP" xfId="21"/>
    <cellStyle name="Not Locked" xfId="22"/>
    <cellStyle name="Pattern" xfId="23"/>
    <cellStyle name="Shade" xfId="24"/>
    <cellStyle name="Standaard_1990" xfId="25"/>
    <cellStyle name="Standard_CRFReport-template" xfId="26"/>
    <cellStyle name="Обычный_2++" xfId="27"/>
    <cellStyle name="Обычный_CRF2002 (1)" xfId="3"/>
    <cellStyle name="パーセント" xfId="2" builtinId="5"/>
    <cellStyle name="桁区切り" xfId="1" builtinId="6"/>
    <cellStyle name="標準" xfId="0" builtinId="0"/>
    <cellStyle name="標準 2" xfId="28"/>
    <cellStyle name="標準 3" xfId="29"/>
    <cellStyle name="標準_6gasデータ2001q" xfId="4"/>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6.3781292457611174E-2"/>
          <c:y val="4.5967269786402302E-2"/>
          <c:w val="0.90318906605922555"/>
          <c:h val="0.55795376800781948"/>
        </c:manualLayout>
      </c:layout>
      <c:barChart>
        <c:barDir val="col"/>
        <c:grouping val="clustered"/>
        <c:ser>
          <c:idx val="0"/>
          <c:order val="1"/>
          <c:tx>
            <c:strRef>
              <c:f>GHG排出量とKP達成状況!$AD$4</c:f>
              <c:strCache>
                <c:ptCount val="1"/>
                <c:pt idx="0">
                  <c:v>京都議定書基準年から2012年までの変化（%）</c:v>
                </c:pt>
              </c:strCache>
            </c:strRef>
          </c:tx>
          <c:spPr>
            <a:solidFill>
              <a:schemeClr val="accent2"/>
            </a:solidFill>
            <a:ln>
              <a:noFill/>
            </a:ln>
          </c:spPr>
          <c:dPt>
            <c:idx val="0"/>
          </c:dPt>
          <c:dPt>
            <c:idx val="2"/>
          </c:dPt>
          <c:dPt>
            <c:idx val="5"/>
          </c:dPt>
          <c:dPt>
            <c:idx val="8"/>
          </c:dPt>
          <c:dPt>
            <c:idx val="10"/>
          </c:dPt>
          <c:dPt>
            <c:idx val="11"/>
          </c:dPt>
          <c:dPt>
            <c:idx val="12"/>
          </c:dPt>
          <c:dPt>
            <c:idx val="14"/>
          </c:dPt>
          <c:dPt>
            <c:idx val="15"/>
          </c:dPt>
          <c:dPt>
            <c:idx val="17"/>
          </c:dPt>
          <c:dPt>
            <c:idx val="18"/>
          </c:dPt>
          <c:dPt>
            <c:idx val="19"/>
          </c:dPt>
          <c:dPt>
            <c:idx val="22"/>
          </c:dPt>
          <c:dPt>
            <c:idx val="37"/>
            <c:spPr>
              <a:solidFill>
                <a:schemeClr val="accent1"/>
              </a:solidFill>
              <a:ln>
                <a:noFill/>
              </a:ln>
            </c:spPr>
          </c:dPt>
          <c:dPt>
            <c:idx val="38"/>
            <c:spPr>
              <a:solidFill>
                <a:schemeClr val="accent1"/>
              </a:solidFill>
              <a:ln>
                <a:noFill/>
              </a:ln>
            </c:spPr>
          </c:dPt>
          <c:dPt>
            <c:idx val="40"/>
          </c:dPt>
          <c:dPt>
            <c:idx val="41"/>
          </c:dPt>
          <c:dPt>
            <c:idx val="43"/>
          </c:dPt>
          <c:dLbls>
            <c:dLbl>
              <c:idx val="3"/>
              <c:layout>
                <c:manualLayout>
                  <c:x val="0"/>
                  <c:y val="5.8152544044065991E-3"/>
                </c:manualLayout>
              </c:layout>
              <c:dLblPos val="outEnd"/>
              <c:showVal val="1"/>
            </c:dLbl>
            <c:dLbl>
              <c:idx val="4"/>
              <c:layout>
                <c:manualLayout>
                  <c:x val="0"/>
                  <c:y val="7.7536725392087051E-3"/>
                </c:manualLayout>
              </c:layout>
              <c:dLblPos val="outEnd"/>
              <c:showVal val="1"/>
            </c:dLbl>
            <c:dLbl>
              <c:idx val="7"/>
              <c:layout>
                <c:manualLayout>
                  <c:x val="0"/>
                  <c:y val="7.7536725392087762E-3"/>
                </c:manualLayout>
              </c:layout>
              <c:dLblPos val="outEnd"/>
              <c:showVal val="1"/>
            </c:dLbl>
            <c:dLbl>
              <c:idx val="8"/>
              <c:layout>
                <c:manualLayout>
                  <c:x val="-2.5715204114432652E-3"/>
                  <c:y val="5.7887120115774245E-3"/>
                </c:manualLayout>
              </c:layout>
              <c:dLblPos val="outEnd"/>
              <c:showVal val="1"/>
            </c:dLbl>
            <c:dLbl>
              <c:idx val="12"/>
              <c:layout>
                <c:manualLayout>
                  <c:x val="0"/>
                  <c:y val="4.8239266763145196E-2"/>
                </c:manualLayout>
              </c:layout>
              <c:dLblPos val="outEnd"/>
              <c:showVal val="1"/>
            </c:dLbl>
            <c:dLbl>
              <c:idx val="15"/>
              <c:layout>
                <c:manualLayout>
                  <c:x val="-1.2857602057216799E-3"/>
                  <c:y val="5.5957549445248431E-2"/>
                </c:manualLayout>
              </c:layout>
              <c:dLblPos val="outEnd"/>
              <c:showVal val="1"/>
            </c:dLbl>
            <c:dLbl>
              <c:idx val="18"/>
              <c:layout>
                <c:manualLayout>
                  <c:x val="-1.9286403085824497E-2"/>
                  <c:y val="1.7366439904129137E-2"/>
                </c:manualLayout>
              </c:layout>
              <c:dLblPos val="outEnd"/>
              <c:showVal val="1"/>
            </c:dLbl>
            <c:dLbl>
              <c:idx val="19"/>
              <c:layout>
                <c:manualLayout>
                  <c:x val="0"/>
                  <c:y val="-2.1225277375783894E-2"/>
                </c:manualLayout>
              </c:layout>
              <c:dLblPos val="outEnd"/>
              <c:showVal val="1"/>
            </c:dLbl>
            <c:dLbl>
              <c:idx val="20"/>
              <c:layout>
                <c:manualLayout>
                  <c:x val="0"/>
                  <c:y val="1.1595250967148543E-2"/>
                </c:manualLayout>
              </c:layout>
              <c:dLblPos val="outEnd"/>
              <c:showVal val="1"/>
            </c:dLbl>
            <c:dLbl>
              <c:idx val="21"/>
              <c:layout>
                <c:manualLayout>
                  <c:x val="0"/>
                  <c:y val="8.1041968162083977E-2"/>
                </c:manualLayout>
              </c:layout>
              <c:dLblPos val="outEnd"/>
              <c:showVal val="1"/>
            </c:dLbl>
            <c:dLbl>
              <c:idx val="27"/>
              <c:layout>
                <c:manualLayout>
                  <c:x val="-9.4287992529984225E-17"/>
                  <c:y val="9.6478533526290419E-2"/>
                </c:manualLayout>
              </c:layout>
              <c:dLblPos val="outEnd"/>
              <c:showVal val="1"/>
            </c:dLbl>
            <c:dLbl>
              <c:idx val="28"/>
              <c:layout>
                <c:manualLayout>
                  <c:x val="-1.8000642880102859E-2"/>
                  <c:y val="2.1225581245180817E-2"/>
                </c:manualLayout>
              </c:layout>
              <c:dLblPos val="outEnd"/>
              <c:showVal val="1"/>
            </c:dLbl>
            <c:dLbl>
              <c:idx val="31"/>
              <c:layout>
                <c:manualLayout>
                  <c:x val="-2.5715204114432652E-3"/>
                  <c:y val="6.7535125403101762E-2"/>
                </c:manualLayout>
              </c:layout>
              <c:dLblPos val="outEnd"/>
              <c:showVal val="1"/>
            </c:dLbl>
            <c:dLbl>
              <c:idx val="32"/>
              <c:layout>
                <c:manualLayout>
                  <c:x val="-1.2857602057216328E-3"/>
                  <c:y val="-3.859141341051617E-3"/>
                </c:manualLayout>
              </c:layout>
              <c:dLblPos val="outEnd"/>
              <c:showVal val="1"/>
            </c:dLbl>
            <c:dLbl>
              <c:idx val="33"/>
              <c:layout>
                <c:manualLayout>
                  <c:x val="-2.5715204114432652E-3"/>
                  <c:y val="5.7887120115774245E-3"/>
                </c:manualLayout>
              </c:layout>
              <c:dLblPos val="outEnd"/>
              <c:showVal val="1"/>
            </c:dLbl>
            <c:dLbl>
              <c:idx val="34"/>
              <c:layout>
                <c:manualLayout>
                  <c:x val="0"/>
                  <c:y val="4.0520984081042009E-2"/>
                </c:manualLayout>
              </c:layout>
              <c:dLblPos val="outEnd"/>
              <c:showVal val="1"/>
            </c:dLbl>
            <c:dLbl>
              <c:idx val="35"/>
              <c:layout>
                <c:manualLayout>
                  <c:x val="-1.2857602057216328E-3"/>
                  <c:y val="9.6478533526290419E-3"/>
                </c:manualLayout>
              </c:layout>
              <c:dLblPos val="outEnd"/>
              <c:showVal val="1"/>
            </c:dLbl>
            <c:txPr>
              <a:bodyPr/>
              <a:lstStyle/>
              <a:p>
                <a:pPr>
                  <a:defRPr sz="900"/>
                </a:pPr>
                <a:endParaRPr lang="ja-JP"/>
              </a:p>
            </c:txPr>
            <c:dLblPos val="outEnd"/>
            <c:showVal val="1"/>
          </c:dLbls>
          <c:cat>
            <c:strRef>
              <c:f>GHG排出量とKP達成状況!$C$5:$C$43</c:f>
              <c:strCache>
                <c:ptCount val="39"/>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pt idx="37">
                  <c:v>カナダ</c:v>
                </c:pt>
                <c:pt idx="38">
                  <c:v>アメリカ</c:v>
                </c:pt>
              </c:strCache>
            </c:strRef>
          </c:cat>
          <c:val>
            <c:numRef>
              <c:f>GHG排出量とKP達成状況!$AQ$5:$AQ$43</c:f>
              <c:numCache>
                <c:formatCode>0.0</c:formatCode>
                <c:ptCount val="39"/>
                <c:pt idx="0">
                  <c:v>-0.73971043380388624</c:v>
                </c:pt>
                <c:pt idx="1">
                  <c:v>1.2773054244896498</c:v>
                </c:pt>
                <c:pt idx="2">
                  <c:v>-20.043021718502597</c:v>
                </c:pt>
                <c:pt idx="3">
                  <c:v>-53.969051325331094</c:v>
                </c:pt>
                <c:pt idx="4">
                  <c:v>-15.760599997491875</c:v>
                </c:pt>
                <c:pt idx="5">
                  <c:v>-32.320555401959574</c:v>
                </c:pt>
                <c:pt idx="6">
                  <c:v>-25.337046891594738</c:v>
                </c:pt>
                <c:pt idx="7">
                  <c:v>-54.980319702017745</c:v>
                </c:pt>
                <c:pt idx="8">
                  <c:v>-15.145801537296599</c:v>
                </c:pt>
                <c:pt idx="9">
                  <c:v>-14.137016597486651</c:v>
                </c:pt>
                <c:pt idx="10">
                  <c:v>-13.086966242661802</c:v>
                </c:pt>
                <c:pt idx="11">
                  <c:v>-23.802272177073615</c:v>
                </c:pt>
                <c:pt idx="12">
                  <c:v>3.737180493259662</c:v>
                </c:pt>
                <c:pt idx="13">
                  <c:v>-46.289259712356881</c:v>
                </c:pt>
                <c:pt idx="14">
                  <c:v>32.653425599879697</c:v>
                </c:pt>
                <c:pt idx="15">
                  <c:v>5.2571764470873417</c:v>
                </c:pt>
                <c:pt idx="16">
                  <c:v>-10.98332934781091</c:v>
                </c:pt>
                <c:pt idx="17">
                  <c:v>6.4841247475599051</c:v>
                </c:pt>
                <c:pt idx="18">
                  <c:v>-57.627041263995935</c:v>
                </c:pt>
                <c:pt idx="19">
                  <c:v>-1.7797297589001948</c:v>
                </c:pt>
                <c:pt idx="20">
                  <c:v>-56.242934163889437</c:v>
                </c:pt>
                <c:pt idx="21">
                  <c:v>-10.087396721343378</c:v>
                </c:pt>
                <c:pt idx="22">
                  <c:v>-13.18268687662647</c:v>
                </c:pt>
                <c:pt idx="23">
                  <c:v>-10.029267530528118</c:v>
                </c:pt>
                <c:pt idx="24">
                  <c:v>22.830498442718984</c:v>
                </c:pt>
                <c:pt idx="25">
                  <c:v>6.2759508731998759</c:v>
                </c:pt>
                <c:pt idx="26">
                  <c:v>-29.137795701413527</c:v>
                </c:pt>
                <c:pt idx="27">
                  <c:v>14.305218613547721</c:v>
                </c:pt>
                <c:pt idx="28">
                  <c:v>-57.313634547715765</c:v>
                </c:pt>
                <c:pt idx="29">
                  <c:v>-30.943244556813752</c:v>
                </c:pt>
                <c:pt idx="30">
                  <c:v>-40.722075896915953</c:v>
                </c:pt>
                <c:pt idx="31">
                  <c:v>-7.0897941645207574</c:v>
                </c:pt>
                <c:pt idx="32">
                  <c:v>17.612183256265279</c:v>
                </c:pt>
                <c:pt idx="33">
                  <c:v>-20.162389383273005</c:v>
                </c:pt>
                <c:pt idx="34">
                  <c:v>-2.5419856295963439</c:v>
                </c:pt>
                <c:pt idx="35">
                  <c:v>-56.450545817357636</c:v>
                </c:pt>
                <c:pt idx="36">
                  <c:v>-25.079985920063276</c:v>
                </c:pt>
                <c:pt idx="37">
                  <c:v>18.229290315958909</c:v>
                </c:pt>
                <c:pt idx="38">
                  <c:v>4.3142052398294934</c:v>
                </c:pt>
              </c:numCache>
            </c:numRef>
          </c:val>
        </c:ser>
        <c:dLbls/>
        <c:gapWidth val="91"/>
        <c:axId val="109157760"/>
        <c:axId val="109061248"/>
      </c:barChart>
      <c:scatterChart>
        <c:scatterStyle val="lineMarker"/>
        <c:ser>
          <c:idx val="1"/>
          <c:order val="0"/>
          <c:tx>
            <c:strRef>
              <c:f>GHG排出量とKP達成状況!$AF$4</c:f>
              <c:strCache>
                <c:ptCount val="1"/>
                <c:pt idx="0">
                  <c:v>京都議定書目標値(%)</c:v>
                </c:pt>
              </c:strCache>
            </c:strRef>
          </c:tx>
          <c:spPr>
            <a:ln w="28575">
              <a:noFill/>
            </a:ln>
          </c:spPr>
          <c:marker>
            <c:symbol val="dash"/>
            <c:size val="14"/>
            <c:spPr>
              <a:solidFill>
                <a:schemeClr val="tx1"/>
              </a:solidFill>
              <a:ln>
                <a:noFill/>
              </a:ln>
            </c:spPr>
          </c:marker>
          <c:dLbls>
            <c:dLbl>
              <c:idx val="0"/>
              <c:layout>
                <c:manualLayout>
                  <c:x val="-2.0501930346496191E-2"/>
                  <c:y val="-2.2921718128361138E-2"/>
                </c:manualLayout>
              </c:layout>
              <c:dLblPos val="r"/>
              <c:showVal val="1"/>
            </c:dLbl>
            <c:dLbl>
              <c:idx val="1"/>
              <c:layout>
                <c:manualLayout>
                  <c:x val="-2.6894863792941991E-2"/>
                  <c:y val="1.5774316198897714E-2"/>
                </c:manualLayout>
              </c:layout>
              <c:dLblPos val="r"/>
              <c:showVal val="1"/>
            </c:dLbl>
            <c:dLbl>
              <c:idx val="2"/>
              <c:layout>
                <c:manualLayout>
                  <c:x val="-2.8955319832851177E-2"/>
                  <c:y val="-4.7901515928453986E-2"/>
                </c:manualLayout>
              </c:layout>
              <c:dLblPos val="r"/>
              <c:showVal val="1"/>
            </c:dLbl>
            <c:dLbl>
              <c:idx val="3"/>
              <c:layout>
                <c:manualLayout>
                  <c:x val="-2.2986152767548222E-2"/>
                  <c:y val="-4.9831086598979793E-2"/>
                </c:manualLayout>
              </c:layout>
              <c:dLblPos val="r"/>
              <c:showVal val="1"/>
            </c:dLbl>
            <c:dLbl>
              <c:idx val="5"/>
              <c:layout>
                <c:manualLayout>
                  <c:x val="-2.5542469635790512E-2"/>
                  <c:y val="-4.9822230267590209E-2"/>
                </c:manualLayout>
              </c:layout>
              <c:dLblPos val="r"/>
              <c:showVal val="1"/>
            </c:dLbl>
            <c:dLbl>
              <c:idx val="6"/>
              <c:layout>
                <c:manualLayout>
                  <c:x val="-3.286399813205259E-2"/>
                  <c:y val="-0.10963891391195066"/>
                </c:manualLayout>
              </c:layout>
              <c:dLblPos val="r"/>
              <c:showVal val="1"/>
            </c:dLbl>
            <c:dLbl>
              <c:idx val="7"/>
              <c:layout>
                <c:manualLayout>
                  <c:x val="-1.9128872150383325E-2"/>
                  <c:y val="-4.983123853367824E-2"/>
                </c:manualLayout>
              </c:layout>
              <c:dLblPos val="r"/>
              <c:showVal val="1"/>
            </c:dLbl>
            <c:dLbl>
              <c:idx val="8"/>
              <c:layout>
                <c:manualLayout>
                  <c:x val="-2.0422220522461669E-2"/>
                  <c:y val="-4.9839935504097058E-2"/>
                </c:manualLayout>
              </c:layout>
              <c:dLblPos val="r"/>
              <c:showVal val="1"/>
            </c:dLbl>
            <c:dLbl>
              <c:idx val="9"/>
              <c:layout>
                <c:manualLayout>
                  <c:x val="-2.0623608600609501E-2"/>
                  <c:y val="-1.7010763868008035E-2"/>
                </c:manualLayout>
              </c:layout>
              <c:dLblPos val="r"/>
              <c:showVal val="1"/>
            </c:dLbl>
            <c:dLbl>
              <c:idx val="10"/>
              <c:layout>
                <c:manualLayout>
                  <c:x val="-2.0623608600609501E-2"/>
                  <c:y val="-1.7019463854912268E-2"/>
                </c:manualLayout>
              </c:layout>
              <c:dLblPos val="r"/>
              <c:showVal val="1"/>
            </c:dLbl>
            <c:dLbl>
              <c:idx val="11"/>
              <c:layout>
                <c:manualLayout>
                  <c:x val="-2.6894863792941991E-2"/>
                  <c:y val="-0.11350691872633142"/>
                </c:manualLayout>
              </c:layout>
              <c:dLblPos val="r"/>
              <c:showVal val="1"/>
            </c:dLbl>
            <c:dLbl>
              <c:idx val="12"/>
              <c:layout>
                <c:manualLayout>
                  <c:x val="-2.324654451944708E-2"/>
                  <c:y val="-2.4746667882144257E-2"/>
                </c:manualLayout>
              </c:layout>
              <c:dLblPos val="r"/>
              <c:showVal val="1"/>
            </c:dLbl>
            <c:dLbl>
              <c:idx val="13"/>
              <c:layout>
                <c:manualLayout>
                  <c:x val="-2.2986152767548177E-2"/>
                  <c:y val="-4.7901515928453951E-2"/>
                </c:manualLayout>
              </c:layout>
              <c:dLblPos val="r"/>
              <c:showVal val="1"/>
            </c:dLbl>
            <c:dLbl>
              <c:idx val="14"/>
              <c:layout>
                <c:manualLayout>
                  <c:x val="-2.4532304725168756E-2"/>
                  <c:y val="6.2084012291517103E-2"/>
                </c:manualLayout>
              </c:layout>
              <c:dLblPos val="r"/>
              <c:showVal val="1"/>
            </c:dLbl>
            <c:dLbl>
              <c:idx val="15"/>
              <c:layout>
                <c:manualLayout>
                  <c:x val="-2.4532304725168756E-2"/>
                  <c:y val="-2.0887526541092639E-2"/>
                </c:manualLayout>
              </c:layout>
              <c:dLblPos val="r"/>
              <c:showVal val="1"/>
            </c:dLbl>
            <c:dLbl>
              <c:idx val="16"/>
              <c:layout>
                <c:manualLayout>
                  <c:x val="-2.8955319832851177E-2"/>
                  <c:y val="-4.5971945257928144E-2"/>
                </c:manualLayout>
              </c:layout>
              <c:dLblPos val="r"/>
              <c:showVal val="1"/>
            </c:dLbl>
            <c:dLbl>
              <c:idx val="17"/>
              <c:layout>
                <c:manualLayout>
                  <c:x val="-2.2986152767548222E-2"/>
                  <c:y val="1.9633457539949332E-2"/>
                </c:manualLayout>
              </c:layout>
              <c:dLblPos val="r"/>
              <c:showVal val="1"/>
            </c:dLbl>
            <c:dLbl>
              <c:idx val="18"/>
              <c:layout>
                <c:manualLayout>
                  <c:x val="-2.2986152767548222E-2"/>
                  <c:y val="-5.1760657269505614E-2"/>
                </c:manualLayout>
              </c:layout>
              <c:dLblPos val="r"/>
              <c:showVal val="1"/>
            </c:dLbl>
            <c:dLbl>
              <c:idx val="19"/>
              <c:layout>
                <c:manualLayout>
                  <c:x val="-2.2986152767548222E-2"/>
                  <c:y val="-4.983123853367824E-2"/>
                </c:manualLayout>
              </c:layout>
              <c:dLblPos val="r"/>
              <c:showVal val="1"/>
            </c:dLbl>
            <c:dLbl>
              <c:idx val="20"/>
              <c:layout>
                <c:manualLayout>
                  <c:x val="-2.1700392561826598E-2"/>
                  <c:y val="-4.983123853367824E-2"/>
                </c:manualLayout>
              </c:layout>
              <c:dLblPos val="r"/>
              <c:showVal val="1"/>
            </c:dLbl>
            <c:dLbl>
              <c:idx val="21"/>
              <c:layout>
                <c:manualLayout>
                  <c:x val="-2.6894863792941991E-2"/>
                  <c:y val="1.7703886869423521E-2"/>
                </c:manualLayout>
              </c:layout>
              <c:dLblPos val="r"/>
              <c:showVal val="1"/>
            </c:dLbl>
            <c:dLbl>
              <c:idx val="22"/>
              <c:layout>
                <c:manualLayout>
                  <c:x val="-2.2986152767548222E-2"/>
                  <c:y val="-5.3690227940031428E-2"/>
                </c:manualLayout>
              </c:layout>
              <c:dLblPos val="r"/>
              <c:showVal val="1"/>
            </c:dLbl>
            <c:dLbl>
              <c:idx val="23"/>
              <c:layout>
                <c:manualLayout>
                  <c:x val="-2.2986152767548222E-2"/>
                  <c:y val="-4.211280391687653E-2"/>
                </c:manualLayout>
              </c:layout>
              <c:dLblPos val="r"/>
              <c:showVal val="1"/>
            </c:dLbl>
            <c:dLbl>
              <c:idx val="24"/>
              <c:layout>
                <c:manualLayout>
                  <c:x val="-2.0623593699774994E-2"/>
                  <c:y val="1.7703886869423521E-2"/>
                </c:manualLayout>
              </c:layout>
              <c:dLblPos val="r"/>
              <c:showVal val="1"/>
            </c:dLbl>
            <c:dLbl>
              <c:idx val="25"/>
              <c:layout>
                <c:manualLayout>
                  <c:x val="-2.0623593699774994E-2"/>
                  <c:y val="2.1563028210475142E-2"/>
                </c:manualLayout>
              </c:layout>
              <c:dLblPos val="r"/>
              <c:showVal val="1"/>
            </c:dLbl>
            <c:dLbl>
              <c:idx val="26"/>
              <c:layout>
                <c:manualLayout>
                  <c:x val="-2.2986152767548316E-2"/>
                  <c:y val="-4.4042374587402337E-2"/>
                </c:manualLayout>
              </c:layout>
              <c:dLblPos val="r"/>
              <c:showVal val="1"/>
            </c:dLbl>
            <c:dLbl>
              <c:idx val="27"/>
              <c:layout>
                <c:manualLayout>
                  <c:x val="-2.3246544519447215E-2"/>
                  <c:y val="-2.281709721161845E-2"/>
                </c:manualLayout>
              </c:layout>
              <c:dLblPos val="r"/>
              <c:showVal val="1"/>
            </c:dLbl>
            <c:dLbl>
              <c:idx val="28"/>
              <c:layout>
                <c:manualLayout>
                  <c:x val="-2.2986254008509212E-2"/>
                  <c:y val="-5.3690379874729847E-2"/>
                </c:manualLayout>
              </c:layout>
              <c:dLblPos val="r"/>
              <c:showVal val="1"/>
            </c:dLbl>
            <c:dLbl>
              <c:idx val="29"/>
              <c:layout>
                <c:manualLayout>
                  <c:x val="-2.0623593699775091E-2"/>
                  <c:y val="-1.8957955870566867E-2"/>
                </c:manualLayout>
              </c:layout>
              <c:dLblPos val="r"/>
              <c:showVal val="1"/>
            </c:dLbl>
            <c:dLbl>
              <c:idx val="30"/>
              <c:layout>
                <c:manualLayout>
                  <c:x val="-2.2986152767548222E-2"/>
                  <c:y val="-5.1760657269505614E-2"/>
                </c:manualLayout>
              </c:layout>
              <c:dLblPos val="r"/>
              <c:showVal val="1"/>
            </c:dLbl>
            <c:dLbl>
              <c:idx val="31"/>
              <c:layout>
                <c:manualLayout>
                  <c:x val="-2.4271912973269777E-2"/>
                  <c:y val="2.1562876275776674E-2"/>
                </c:manualLayout>
              </c:layout>
              <c:dLblPos val="r"/>
              <c:showVal val="1"/>
            </c:dLbl>
            <c:dLbl>
              <c:idx val="32"/>
              <c:layout>
                <c:manualLayout>
                  <c:x val="-2.453230472516885E-2"/>
                  <c:y val="8.5238860337826836E-2"/>
                </c:manualLayout>
              </c:layout>
              <c:dLblPos val="r"/>
              <c:showVal val="1"/>
            </c:dLbl>
            <c:dLbl>
              <c:idx val="33"/>
              <c:layout>
                <c:manualLayout>
                  <c:x val="-2.0623593699774994E-2"/>
                  <c:y val="-1.7028385200041022E-2"/>
                </c:manualLayout>
              </c:layout>
              <c:dLblPos val="r"/>
              <c:showVal val="1"/>
            </c:dLbl>
            <c:dLbl>
              <c:idx val="34"/>
              <c:layout>
                <c:manualLayout>
                  <c:x val="-2.4271912973269871E-2"/>
                  <c:y val="1.9633457539949332E-2"/>
                </c:manualLayout>
              </c:layout>
              <c:dLblPos val="r"/>
              <c:showVal val="1"/>
            </c:dLbl>
            <c:dLbl>
              <c:idx val="35"/>
              <c:layout>
                <c:manualLayout>
                  <c:x val="-2.0623593699774994E-2"/>
                  <c:y val="-1.7028385200041057E-2"/>
                </c:manualLayout>
              </c:layout>
              <c:dLblPos val="r"/>
              <c:showVal val="1"/>
            </c:dLbl>
            <c:dLbl>
              <c:idx val="36"/>
              <c:layout>
                <c:manualLayout>
                  <c:x val="-3.4149791063966574E-2"/>
                  <c:y val="-7.2985934645289421E-2"/>
                </c:manualLayout>
              </c:layout>
              <c:dLblPos val="r"/>
              <c:showVal val="1"/>
            </c:dLbl>
            <c:txPr>
              <a:bodyPr/>
              <a:lstStyle/>
              <a:p>
                <a:pPr>
                  <a:defRPr sz="1200" b="1" i="1"/>
                </a:pPr>
                <a:endParaRPr lang="ja-JP"/>
              </a:p>
            </c:txPr>
            <c:dLblPos val="t"/>
            <c:showVal val="1"/>
          </c:dLbls>
          <c:xVal>
            <c:strRef>
              <c:f>GHG排出量とKP達成状況!$C$5:$C$43</c:f>
              <c:strCache>
                <c:ptCount val="39"/>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pt idx="37">
                  <c:v>カナダ</c:v>
                </c:pt>
                <c:pt idx="38">
                  <c:v>アメリカ</c:v>
                </c:pt>
              </c:strCache>
            </c:strRef>
          </c:xVal>
          <c:yVal>
            <c:numRef>
              <c:f>GHG排出量とKP達成状況!$AF$5:$AF$41</c:f>
              <c:numCache>
                <c:formatCode>General</c:formatCode>
                <c:ptCount val="37"/>
                <c:pt idx="0">
                  <c:v>8</c:v>
                </c:pt>
                <c:pt idx="1">
                  <c:v>-13</c:v>
                </c:pt>
                <c:pt idx="2">
                  <c:v>-7.5</c:v>
                </c:pt>
                <c:pt idx="3">
                  <c:v>-8</c:v>
                </c:pt>
                <c:pt idx="4">
                  <c:v>-5</c:v>
                </c:pt>
                <c:pt idx="5">
                  <c:v>-8</c:v>
                </c:pt>
                <c:pt idx="6" formatCode="0.0_ ">
                  <c:v>-20.878368037300831</c:v>
                </c:pt>
                <c:pt idx="7">
                  <c:v>-8</c:v>
                </c:pt>
                <c:pt idx="8">
                  <c:v>-8</c:v>
                </c:pt>
                <c:pt idx="9" formatCode="0_ ">
                  <c:v>0</c:v>
                </c:pt>
                <c:pt idx="10" formatCode="0_ ">
                  <c:v>0</c:v>
                </c:pt>
                <c:pt idx="11">
                  <c:v>-21</c:v>
                </c:pt>
                <c:pt idx="12">
                  <c:v>25</c:v>
                </c:pt>
                <c:pt idx="13">
                  <c:v>-6</c:v>
                </c:pt>
                <c:pt idx="14">
                  <c:v>10</c:v>
                </c:pt>
                <c:pt idx="15">
                  <c:v>13</c:v>
                </c:pt>
                <c:pt idx="16">
                  <c:v>-6.5</c:v>
                </c:pt>
                <c:pt idx="17">
                  <c:v>-6</c:v>
                </c:pt>
                <c:pt idx="18">
                  <c:v>-8</c:v>
                </c:pt>
                <c:pt idx="19">
                  <c:v>-8</c:v>
                </c:pt>
                <c:pt idx="20">
                  <c:v>-8</c:v>
                </c:pt>
                <c:pt idx="21">
                  <c:v>-28</c:v>
                </c:pt>
                <c:pt idx="22">
                  <c:v>-8</c:v>
                </c:pt>
                <c:pt idx="23">
                  <c:v>-6</c:v>
                </c:pt>
                <c:pt idx="24" formatCode="0_ ">
                  <c:v>0</c:v>
                </c:pt>
                <c:pt idx="25">
                  <c:v>1</c:v>
                </c:pt>
                <c:pt idx="26">
                  <c:v>-6</c:v>
                </c:pt>
                <c:pt idx="27">
                  <c:v>27</c:v>
                </c:pt>
                <c:pt idx="28">
                  <c:v>-8</c:v>
                </c:pt>
                <c:pt idx="29">
                  <c:v>0</c:v>
                </c:pt>
                <c:pt idx="30">
                  <c:v>-8</c:v>
                </c:pt>
                <c:pt idx="31">
                  <c:v>-8</c:v>
                </c:pt>
                <c:pt idx="32">
                  <c:v>15</c:v>
                </c:pt>
                <c:pt idx="33">
                  <c:v>4</c:v>
                </c:pt>
                <c:pt idx="34">
                  <c:v>-8</c:v>
                </c:pt>
                <c:pt idx="35" formatCode="0_ ">
                  <c:v>0</c:v>
                </c:pt>
                <c:pt idx="36">
                  <c:v>-12.5</c:v>
                </c:pt>
              </c:numCache>
            </c:numRef>
          </c:yVal>
        </c:ser>
        <c:dLbls/>
        <c:axId val="109157760"/>
        <c:axId val="109061248"/>
      </c:scatterChart>
      <c:catAx>
        <c:axId val="109157760"/>
        <c:scaling>
          <c:orientation val="minMax"/>
        </c:scaling>
        <c:axPos val="b"/>
        <c:numFmt formatCode="#,##0.00_);[Red]\(#,##0.00\)" sourceLinked="0"/>
        <c:majorTickMark val="none"/>
        <c:tickLblPos val="low"/>
        <c:txPr>
          <a:bodyPr anchor="b" anchorCtr="1"/>
          <a:lstStyle/>
          <a:p>
            <a:pPr>
              <a:defRPr sz="1200"/>
            </a:pPr>
            <a:endParaRPr lang="ja-JP"/>
          </a:p>
        </c:txPr>
        <c:crossAx val="109061248"/>
        <c:crossesAt val="0"/>
        <c:lblAlgn val="ctr"/>
        <c:lblOffset val="100"/>
      </c:catAx>
      <c:valAx>
        <c:axId val="109061248"/>
        <c:scaling>
          <c:orientation val="minMax"/>
          <c:max val="60"/>
          <c:min val="-60"/>
        </c:scaling>
        <c:axPos val="l"/>
        <c:majorGridlines/>
        <c:numFmt formatCode="#,##0_ " sourceLinked="0"/>
        <c:tickLblPos val="nextTo"/>
        <c:txPr>
          <a:bodyPr/>
          <a:lstStyle/>
          <a:p>
            <a:pPr>
              <a:defRPr sz="1200"/>
            </a:pPr>
            <a:endParaRPr lang="ja-JP"/>
          </a:p>
        </c:txPr>
        <c:crossAx val="109157760"/>
        <c:crosses val="autoZero"/>
        <c:crossBetween val="between"/>
      </c:valAx>
    </c:plotArea>
    <c:legend>
      <c:legendPos val="r"/>
      <c:legendEntry>
        <c:idx val="1"/>
        <c:txPr>
          <a:bodyPr/>
          <a:lstStyle/>
          <a:p>
            <a:pPr>
              <a:defRPr sz="1200" b="1" i="1"/>
            </a:pPr>
            <a:endParaRPr lang="ja-JP"/>
          </a:p>
        </c:txPr>
      </c:legendEntry>
      <c:layout>
        <c:manualLayout>
          <c:xMode val="edge"/>
          <c:yMode val="edge"/>
          <c:x val="5.3701242985899664E-2"/>
          <c:y val="5.6078185595830901E-2"/>
          <c:w val="0.4187330199925588"/>
          <c:h val="8.6356340045048663E-2"/>
        </c:manualLayout>
      </c:layout>
      <c:txPr>
        <a:bodyPr/>
        <a:lstStyle/>
        <a:p>
          <a:pPr>
            <a:defRPr sz="1200"/>
          </a:pPr>
          <a:endParaRPr lang="ja-JP"/>
        </a:p>
      </c:txPr>
    </c:legend>
    <c:plotVisOnly val="1"/>
    <c:dispBlanksAs val="gap"/>
  </c:chart>
  <c:spPr>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6.3781292457611174E-2"/>
          <c:y val="4.5967269786402302E-2"/>
          <c:w val="0.90318906605922555"/>
          <c:h val="0.55795376800781948"/>
        </c:manualLayout>
      </c:layout>
      <c:barChart>
        <c:barDir val="col"/>
        <c:grouping val="clustered"/>
        <c:ser>
          <c:idx val="0"/>
          <c:order val="1"/>
          <c:tx>
            <c:strRef>
              <c:f>GHG排出量とKP達成状況!$AE$4</c:f>
              <c:strCache>
                <c:ptCount val="1"/>
                <c:pt idx="0">
                  <c:v>京都議定書の達成状況（排出量のみ、%）</c:v>
                </c:pt>
              </c:strCache>
            </c:strRef>
          </c:tx>
          <c:spPr>
            <a:solidFill>
              <a:schemeClr val="accent2"/>
            </a:solidFill>
            <a:ln>
              <a:noFill/>
            </a:ln>
          </c:spPr>
          <c:dPt>
            <c:idx val="0"/>
          </c:dPt>
          <c:dPt>
            <c:idx val="2"/>
          </c:dPt>
          <c:dPt>
            <c:idx val="5"/>
          </c:dPt>
          <c:dPt>
            <c:idx val="8"/>
          </c:dPt>
          <c:dPt>
            <c:idx val="10"/>
          </c:dPt>
          <c:dPt>
            <c:idx val="11"/>
          </c:dPt>
          <c:dPt>
            <c:idx val="12"/>
          </c:dPt>
          <c:dPt>
            <c:idx val="14"/>
          </c:dPt>
          <c:dPt>
            <c:idx val="15"/>
          </c:dPt>
          <c:dPt>
            <c:idx val="17"/>
          </c:dPt>
          <c:dPt>
            <c:idx val="18"/>
          </c:dPt>
          <c:dPt>
            <c:idx val="19"/>
          </c:dPt>
          <c:dPt>
            <c:idx val="22"/>
          </c:dPt>
          <c:dPt>
            <c:idx val="37"/>
            <c:spPr>
              <a:solidFill>
                <a:schemeClr val="accent1"/>
              </a:solidFill>
              <a:ln>
                <a:noFill/>
              </a:ln>
            </c:spPr>
          </c:dPt>
          <c:dPt>
            <c:idx val="38"/>
            <c:spPr>
              <a:solidFill>
                <a:schemeClr val="accent1"/>
              </a:solidFill>
              <a:ln>
                <a:noFill/>
              </a:ln>
            </c:spPr>
          </c:dPt>
          <c:dPt>
            <c:idx val="40"/>
          </c:dPt>
          <c:dPt>
            <c:idx val="41"/>
          </c:dPt>
          <c:dPt>
            <c:idx val="43"/>
          </c:dPt>
          <c:dLbls>
            <c:dLbl>
              <c:idx val="6"/>
              <c:layout>
                <c:manualLayout>
                  <c:x val="1.2857602057216564E-3"/>
                  <c:y val="0.10419681620839363"/>
                </c:manualLayout>
              </c:layout>
              <c:dLblPos val="outEnd"/>
              <c:showVal val="1"/>
            </c:dLbl>
            <c:dLbl>
              <c:idx val="12"/>
              <c:layout>
                <c:manualLayout>
                  <c:x val="0"/>
                  <c:y val="8.683068017366137E-2"/>
                </c:manualLayout>
              </c:layout>
              <c:dLblPos val="outEnd"/>
              <c:showVal val="1"/>
            </c:dLbl>
            <c:dLbl>
              <c:idx val="15"/>
              <c:layout>
                <c:manualLayout>
                  <c:x val="-2.5715204114432652E-3"/>
                  <c:y val="8.2971538832609729E-2"/>
                </c:manualLayout>
              </c:layout>
              <c:dLblPos val="outEnd"/>
              <c:showVal val="1"/>
            </c:dLbl>
            <c:dLbl>
              <c:idx val="16"/>
              <c:layout>
                <c:manualLayout>
                  <c:x val="0"/>
                  <c:y val="5.0168837433671051E-2"/>
                </c:manualLayout>
              </c:layout>
              <c:dLblPos val="outEnd"/>
              <c:showVal val="1"/>
            </c:dLbl>
            <c:dLbl>
              <c:idx val="21"/>
              <c:layout>
                <c:manualLayout>
                  <c:x val="0"/>
                  <c:y val="7.3323685479980721E-2"/>
                </c:manualLayout>
              </c:layout>
              <c:dLblPos val="outEnd"/>
              <c:showVal val="1"/>
            </c:dLbl>
            <c:dLbl>
              <c:idx val="27"/>
              <c:layout>
                <c:manualLayout>
                  <c:x val="-1.2857602057216328E-3"/>
                  <c:y val="0.12735166425470329"/>
                </c:manualLayout>
              </c:layout>
              <c:dLblPos val="outEnd"/>
              <c:showVal val="1"/>
            </c:dLbl>
            <c:dLbl>
              <c:idx val="29"/>
              <c:layout>
                <c:manualLayout>
                  <c:x val="0"/>
                  <c:y val="5.7887120115774245E-3"/>
                </c:manualLayout>
              </c:layout>
              <c:dLblPos val="outEnd"/>
              <c:showVal val="1"/>
            </c:dLbl>
            <c:dLbl>
              <c:idx val="30"/>
              <c:layout>
                <c:manualLayout>
                  <c:x val="1.2857602057216328E-3"/>
                  <c:y val="1.1577424023154847E-2"/>
                </c:manualLayout>
              </c:layout>
              <c:dLblPos val="outEnd"/>
              <c:showVal val="1"/>
            </c:dLbl>
            <c:dLbl>
              <c:idx val="31"/>
              <c:layout>
                <c:manualLayout>
                  <c:x val="9.4287992529984225E-17"/>
                  <c:y val="-2.1225277375783894E-2"/>
                </c:manualLayout>
              </c:layout>
              <c:dLblPos val="outEnd"/>
              <c:showVal val="1"/>
            </c:dLbl>
            <c:dLbl>
              <c:idx val="32"/>
              <c:layout>
                <c:manualLayout>
                  <c:x val="-1.0124096098615559E-7"/>
                  <c:y val="5.7887120115774245E-3"/>
                </c:manualLayout>
              </c:layout>
              <c:dLblPos val="outEnd"/>
              <c:showVal val="1"/>
            </c:dLbl>
            <c:dLbl>
              <c:idx val="33"/>
              <c:layout>
                <c:manualLayout>
                  <c:x val="0"/>
                  <c:y val="5.7887120115774245E-3"/>
                </c:manualLayout>
              </c:layout>
              <c:dLblPos val="outEnd"/>
              <c:showVal val="1"/>
            </c:dLbl>
            <c:dLbl>
              <c:idx val="34"/>
              <c:layout>
                <c:manualLayout>
                  <c:x val="0"/>
                  <c:y val="3.6661842739990361E-2"/>
                </c:manualLayout>
              </c:layout>
              <c:dLblPos val="outEnd"/>
              <c:showVal val="1"/>
            </c:dLbl>
            <c:dLbl>
              <c:idx val="35"/>
              <c:layout>
                <c:manualLayout>
                  <c:x val="0"/>
                  <c:y val="9.648309156724438E-3"/>
                </c:manualLayout>
              </c:layout>
              <c:dLblPos val="outEnd"/>
              <c:showVal val="1"/>
            </c:dLbl>
            <c:txPr>
              <a:bodyPr/>
              <a:lstStyle/>
              <a:p>
                <a:pPr>
                  <a:defRPr sz="900"/>
                </a:pPr>
                <a:endParaRPr lang="ja-JP"/>
              </a:p>
            </c:txPr>
            <c:dLblPos val="outEnd"/>
            <c:showVal val="1"/>
          </c:dLbls>
          <c:cat>
            <c:strRef>
              <c:f>GHG排出量とKP達成状況!$C$5:$C$41</c:f>
              <c:strCache>
                <c:ptCount val="37"/>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strCache>
            </c:strRef>
          </c:cat>
          <c:val>
            <c:numRef>
              <c:f>GHG排出量とKP達成状況!$AE$5:$AE$41</c:f>
              <c:numCache>
                <c:formatCode>0.0</c:formatCode>
                <c:ptCount val="37"/>
                <c:pt idx="0">
                  <c:v>-0.99856620717889699</c:v>
                </c:pt>
                <c:pt idx="1">
                  <c:v>4.9107785536807835</c:v>
                </c:pt>
                <c:pt idx="2">
                  <c:v>-14.044618381763597</c:v>
                </c:pt>
                <c:pt idx="3">
                  <c:v>-52.965686038282911</c:v>
                </c:pt>
                <c:pt idx="4">
                  <c:v>-7.8131154151398707</c:v>
                </c:pt>
                <c:pt idx="5">
                  <c:v>-29.971994102376655</c:v>
                </c:pt>
                <c:pt idx="6">
                  <c:v>-14.845438957505097</c:v>
                </c:pt>
                <c:pt idx="7">
                  <c:v>-55.282031864168189</c:v>
                </c:pt>
                <c:pt idx="8">
                  <c:v>-11.845594974239349</c:v>
                </c:pt>
                <c:pt idx="9">
                  <c:v>-4.6938561501969396</c:v>
                </c:pt>
                <c:pt idx="10">
                  <c:v>-9.9639036552658595</c:v>
                </c:pt>
                <c:pt idx="11">
                  <c:v>-23.62119690584904</c:v>
                </c:pt>
                <c:pt idx="12">
                  <c:v>11.874955503000951</c:v>
                </c:pt>
                <c:pt idx="13">
                  <c:v>-41.77389288073914</c:v>
                </c:pt>
                <c:pt idx="14">
                  <c:v>19.156607220966272</c:v>
                </c:pt>
                <c:pt idx="15">
                  <c:v>10.958767083250475</c:v>
                </c:pt>
                <c:pt idx="16">
                  <c:v>-4.1589533743777496</c:v>
                </c:pt>
                <c:pt idx="17">
                  <c:v>1.358076130343111</c:v>
                </c:pt>
                <c:pt idx="18">
                  <c:v>-56.423541420068531</c:v>
                </c:pt>
                <c:pt idx="19">
                  <c:v>2.4519379262270213</c:v>
                </c:pt>
                <c:pt idx="20">
                  <c:v>-55.565679435448786</c:v>
                </c:pt>
                <c:pt idx="21">
                  <c:v>-8.7359298302769552</c:v>
                </c:pt>
                <c:pt idx="22">
                  <c:v>-12.45713805847608</c:v>
                </c:pt>
                <c:pt idx="23">
                  <c:v>-6.3889391787104399</c:v>
                </c:pt>
                <c:pt idx="24">
                  <c:v>20.426385588259109</c:v>
                </c:pt>
                <c:pt idx="25">
                  <c:v>7.4615673694854667</c:v>
                </c:pt>
                <c:pt idx="26">
                  <c:v>-28.785472901453268</c:v>
                </c:pt>
                <c:pt idx="27">
                  <c:v>20.23362804803044</c:v>
                </c:pt>
                <c:pt idx="28">
                  <c:v>-55.733277513214432</c:v>
                </c:pt>
                <c:pt idx="29">
                  <c:v>-32.738829034719608</c:v>
                </c:pt>
                <c:pt idx="30">
                  <c:v>-37.132724718794705</c:v>
                </c:pt>
                <c:pt idx="31">
                  <c:v>-3.1716243420002677</c:v>
                </c:pt>
                <c:pt idx="32">
                  <c:v>23.681556353085998</c:v>
                </c:pt>
                <c:pt idx="33">
                  <c:v>-15.305714526699287</c:v>
                </c:pt>
                <c:pt idx="34">
                  <c:v>-0.91598527841283417</c:v>
                </c:pt>
                <c:pt idx="35">
                  <c:v>-56.746311123728255</c:v>
                </c:pt>
                <c:pt idx="36">
                  <c:v>-23.071664474049125</c:v>
                </c:pt>
              </c:numCache>
            </c:numRef>
          </c:val>
        </c:ser>
        <c:dLbls/>
        <c:gapWidth val="91"/>
        <c:axId val="109944832"/>
        <c:axId val="109946368"/>
      </c:barChart>
      <c:scatterChart>
        <c:scatterStyle val="lineMarker"/>
        <c:ser>
          <c:idx val="1"/>
          <c:order val="0"/>
          <c:tx>
            <c:strRef>
              <c:f>GHG排出量とKP達成状況!$AF$4</c:f>
              <c:strCache>
                <c:ptCount val="1"/>
                <c:pt idx="0">
                  <c:v>京都議定書目標値(%)</c:v>
                </c:pt>
              </c:strCache>
            </c:strRef>
          </c:tx>
          <c:spPr>
            <a:ln w="28575">
              <a:noFill/>
            </a:ln>
          </c:spPr>
          <c:marker>
            <c:symbol val="dash"/>
            <c:size val="14"/>
            <c:spPr>
              <a:solidFill>
                <a:schemeClr val="tx1"/>
              </a:solidFill>
              <a:ln>
                <a:noFill/>
              </a:ln>
            </c:spPr>
          </c:marker>
          <c:dLbls>
            <c:dLbl>
              <c:idx val="0"/>
              <c:layout>
                <c:manualLayout>
                  <c:x val="-2.0501930346496191E-2"/>
                  <c:y val="-2.4860132468727758E-2"/>
                </c:manualLayout>
              </c:layout>
              <c:dLblPos val="r"/>
              <c:showVal val="1"/>
            </c:dLbl>
            <c:dLbl>
              <c:idx val="1"/>
              <c:layout>
                <c:manualLayout>
                  <c:x val="-2.6894863792941991E-2"/>
                  <c:y val="1.3844745528371906E-2"/>
                </c:manualLayout>
              </c:layout>
              <c:dLblPos val="r"/>
              <c:showVal val="1"/>
            </c:dLbl>
            <c:dLbl>
              <c:idx val="2"/>
              <c:layout>
                <c:manualLayout>
                  <c:x val="-2.8955319832851177E-2"/>
                  <c:y val="-5.5619798610557214E-2"/>
                </c:manualLayout>
              </c:layout>
              <c:dLblPos val="r"/>
              <c:showVal val="1"/>
            </c:dLbl>
            <c:dLbl>
              <c:idx val="3"/>
              <c:layout>
                <c:manualLayout>
                  <c:x val="-2.2986152767548222E-2"/>
                  <c:y val="-5.3690227940031428E-2"/>
                </c:manualLayout>
              </c:layout>
              <c:dLblPos val="r"/>
              <c:showVal val="1"/>
            </c:dLbl>
            <c:dLbl>
              <c:idx val="4"/>
              <c:layout>
                <c:manualLayout>
                  <c:x val="-2.2850552131432635E-2"/>
                  <c:y val="-4.0367475180238525E-2"/>
                </c:manualLayout>
              </c:layout>
              <c:dLblPos val="r"/>
              <c:showVal val="1"/>
            </c:dLbl>
            <c:dLbl>
              <c:idx val="5"/>
              <c:layout>
                <c:manualLayout>
                  <c:x val="-2.2986119218521645E-2"/>
                  <c:y val="-5.5602065712364694E-2"/>
                </c:manualLayout>
              </c:layout>
              <c:dLblPos val="r"/>
              <c:showVal val="1"/>
            </c:dLbl>
            <c:dLbl>
              <c:idx val="6"/>
              <c:layout>
                <c:manualLayout>
                  <c:x val="-3.2864030858244943E-2"/>
                  <c:y val="1.9633457539949332E-2"/>
                </c:manualLayout>
              </c:layout>
              <c:dLblPos val="r"/>
              <c:showVal val="1"/>
            </c:dLbl>
            <c:dLbl>
              <c:idx val="7"/>
              <c:layout>
                <c:manualLayout>
                  <c:x val="-2.1700392561826598E-2"/>
                  <c:y val="-5.5619950545255654E-2"/>
                </c:manualLayout>
              </c:layout>
              <c:dLblPos val="r"/>
              <c:showVal val="1"/>
            </c:dLbl>
            <c:dLbl>
              <c:idx val="8"/>
              <c:layout>
                <c:manualLayout>
                  <c:x val="-2.2986152767548222E-2"/>
                  <c:y val="-5.3690379874729847E-2"/>
                </c:manualLayout>
              </c:layout>
              <c:dLblPos val="r"/>
              <c:showVal val="1"/>
            </c:dLbl>
            <c:dLbl>
              <c:idx val="9"/>
              <c:layout>
                <c:manualLayout>
                  <c:x val="-2.0623593699774994E-2"/>
                  <c:y val="-2.0887526541092674E-2"/>
                </c:manualLayout>
              </c:layout>
              <c:dLblPos val="r"/>
              <c:showVal val="1"/>
            </c:dLbl>
            <c:dLbl>
              <c:idx val="10"/>
              <c:layout>
                <c:manualLayout>
                  <c:x val="-2.0623593699774994E-2"/>
                  <c:y val="-2.0887526541092674E-2"/>
                </c:manualLayout>
              </c:layout>
              <c:dLblPos val="r"/>
              <c:showVal val="1"/>
            </c:dLbl>
            <c:dLbl>
              <c:idx val="11"/>
              <c:layout>
                <c:manualLayout>
                  <c:x val="-2.6894863792941991E-2"/>
                  <c:y val="-0.11543648939685722"/>
                </c:manualLayout>
              </c:layout>
              <c:dLblPos val="r"/>
              <c:showVal val="1"/>
            </c:dLbl>
            <c:dLbl>
              <c:idx val="12"/>
              <c:layout>
                <c:manualLayout>
                  <c:x val="-2.4532304725168756E-2"/>
                  <c:y val="-1.8957955870566829E-2"/>
                </c:manualLayout>
              </c:layout>
              <c:dLblPos val="r"/>
              <c:showVal val="1"/>
            </c:dLbl>
            <c:dLbl>
              <c:idx val="13"/>
              <c:layout>
                <c:manualLayout>
                  <c:x val="-2.2986152767548222E-2"/>
                  <c:y val="-4.5971945257928144E-2"/>
                </c:manualLayout>
              </c:layout>
              <c:dLblPos val="r"/>
              <c:showVal val="1"/>
            </c:dLbl>
            <c:dLbl>
              <c:idx val="14"/>
              <c:layout>
                <c:manualLayout>
                  <c:x val="-2.4532304725168805E-2"/>
                  <c:y val="6.015444162099131E-2"/>
                </c:manualLayout>
              </c:layout>
              <c:dLblPos val="r"/>
              <c:showVal val="1"/>
            </c:dLbl>
            <c:dLbl>
              <c:idx val="15"/>
              <c:layout>
                <c:manualLayout>
                  <c:x val="-2.3109407772110419E-2"/>
                  <c:y val="-1.9044878951911214E-2"/>
                </c:manualLayout>
              </c:layout>
              <c:dLblPos val="r"/>
              <c:showVal val="1"/>
            </c:dLbl>
            <c:dLbl>
              <c:idx val="16"/>
              <c:layout>
                <c:manualLayout>
                  <c:x val="-2.8955319832851177E-2"/>
                  <c:y val="1.7703886869423521E-2"/>
                </c:manualLayout>
              </c:layout>
              <c:dLblPos val="r"/>
              <c:showVal val="1"/>
            </c:dLbl>
            <c:dLbl>
              <c:idx val="17"/>
              <c:layout>
                <c:manualLayout>
                  <c:x val="-2.2986152767548222E-2"/>
                  <c:y val="1.9633457539949332E-2"/>
                </c:manualLayout>
              </c:layout>
              <c:dLblPos val="r"/>
              <c:showVal val="1"/>
            </c:dLbl>
            <c:dLbl>
              <c:idx val="18"/>
              <c:layout>
                <c:manualLayout>
                  <c:x val="-2.2986152767548222E-2"/>
                  <c:y val="-4.9831086598979793E-2"/>
                </c:manualLayout>
              </c:layout>
              <c:dLblPos val="r"/>
              <c:showVal val="1"/>
            </c:dLbl>
            <c:dLbl>
              <c:idx val="19"/>
              <c:layout>
                <c:manualLayout>
                  <c:x val="-2.2986152767548222E-2"/>
                  <c:y val="1.5774316198897714E-2"/>
                </c:manualLayout>
              </c:layout>
              <c:dLblPos val="r"/>
              <c:showVal val="1"/>
            </c:dLbl>
            <c:dLbl>
              <c:idx val="20"/>
              <c:layout>
                <c:manualLayout>
                  <c:x val="-2.2986152767548222E-2"/>
                  <c:y val="-5.3690227940031428E-2"/>
                </c:manualLayout>
              </c:layout>
              <c:dLblPos val="r"/>
              <c:showVal val="1"/>
            </c:dLbl>
            <c:dLbl>
              <c:idx val="21"/>
              <c:layout>
                <c:manualLayout>
                  <c:x val="-2.6894863792941991E-2"/>
                  <c:y val="1.9633457539949332E-2"/>
                </c:manualLayout>
              </c:layout>
              <c:dLblPos val="r"/>
              <c:showVal val="1"/>
            </c:dLbl>
            <c:dLbl>
              <c:idx val="22"/>
              <c:layout>
                <c:manualLayout>
                  <c:x val="-2.2986152767548222E-2"/>
                  <c:y val="-5.5619798610557214E-2"/>
                </c:manualLayout>
              </c:layout>
              <c:dLblPos val="r"/>
              <c:showVal val="1"/>
            </c:dLbl>
            <c:dLbl>
              <c:idx val="23"/>
              <c:layout>
                <c:manualLayout>
                  <c:x val="-2.2986152767548222E-2"/>
                  <c:y val="-4.5971945257928144E-2"/>
                </c:manualLayout>
              </c:layout>
              <c:dLblPos val="r"/>
              <c:showVal val="1"/>
            </c:dLbl>
            <c:dLbl>
              <c:idx val="24"/>
              <c:layout>
                <c:manualLayout>
                  <c:x val="-2.0623593699774994E-2"/>
                  <c:y val="1.1915174857846102E-2"/>
                </c:manualLayout>
              </c:layout>
              <c:dLblPos val="r"/>
              <c:showVal val="1"/>
            </c:dLbl>
            <c:dLbl>
              <c:idx val="25"/>
              <c:layout>
                <c:manualLayout>
                  <c:x val="-2.0623593699774994E-2"/>
                  <c:y val="2.1563028210475142E-2"/>
                </c:manualLayout>
              </c:layout>
              <c:dLblPos val="r"/>
              <c:showVal val="1"/>
            </c:dLbl>
            <c:dLbl>
              <c:idx val="26"/>
              <c:layout>
                <c:manualLayout>
                  <c:x val="-2.2986152767548135E-2"/>
                  <c:y val="-4.211280391687653E-2"/>
                </c:manualLayout>
              </c:layout>
              <c:dLblPos val="r"/>
              <c:showVal val="1"/>
            </c:dLbl>
            <c:dLbl>
              <c:idx val="28"/>
              <c:layout>
                <c:manualLayout>
                  <c:x val="-2.2986152767548222E-2"/>
                  <c:y val="-5.3690227940031428E-2"/>
                </c:manualLayout>
              </c:layout>
              <c:dLblPos val="r"/>
              <c:showVal val="1"/>
            </c:dLbl>
            <c:dLbl>
              <c:idx val="29"/>
              <c:layout>
                <c:manualLayout>
                  <c:x val="-2.06235936997749E-2"/>
                  <c:y val="-1.8957955870566867E-2"/>
                </c:manualLayout>
              </c:layout>
              <c:dLblPos val="r"/>
              <c:showVal val="1"/>
            </c:dLbl>
            <c:dLbl>
              <c:idx val="30"/>
              <c:layout>
                <c:manualLayout>
                  <c:x val="-2.2986152767548222E-2"/>
                  <c:y val="-5.1760657269505614E-2"/>
                </c:manualLayout>
              </c:layout>
              <c:dLblPos val="r"/>
              <c:showVal val="1"/>
            </c:dLbl>
            <c:dLbl>
              <c:idx val="31"/>
              <c:layout>
                <c:manualLayout>
                  <c:x val="-2.2986152767548222E-2"/>
                  <c:y val="-5.3690227940031428E-2"/>
                </c:manualLayout>
              </c:layout>
              <c:dLblPos val="r"/>
              <c:showVal val="1"/>
            </c:dLbl>
            <c:dLbl>
              <c:idx val="32"/>
              <c:layout>
                <c:manualLayout>
                  <c:x val="-2.4532304725168669E-2"/>
                  <c:y val="8.7168431008352615E-2"/>
                </c:manualLayout>
              </c:layout>
              <c:dLblPos val="r"/>
              <c:showVal val="1"/>
            </c:dLbl>
            <c:dLbl>
              <c:idx val="33"/>
              <c:layout>
                <c:manualLayout>
                  <c:x val="-2.0623593699774994E-2"/>
                  <c:y val="-1.7028385200041022E-2"/>
                </c:manualLayout>
              </c:layout>
              <c:dLblPos val="r"/>
              <c:showVal val="1"/>
            </c:dLbl>
            <c:dLbl>
              <c:idx val="34"/>
              <c:layout>
                <c:manualLayout>
                  <c:x val="-2.2986152767548222E-2"/>
                  <c:y val="1.9633457539949332E-2"/>
                </c:manualLayout>
              </c:layout>
              <c:dLblPos val="r"/>
              <c:showVal val="1"/>
            </c:dLbl>
            <c:dLbl>
              <c:idx val="35"/>
              <c:layout>
                <c:manualLayout>
                  <c:x val="-2.0623593699774994E-2"/>
                  <c:y val="-1.7028385200041057E-2"/>
                </c:manualLayout>
              </c:layout>
              <c:dLblPos val="r"/>
              <c:showVal val="1"/>
            </c:dLbl>
            <c:dLbl>
              <c:idx val="36"/>
              <c:layout>
                <c:manualLayout>
                  <c:x val="-2.5228538814518971E-2"/>
                  <c:y val="-7.1056363974763614E-2"/>
                </c:manualLayout>
              </c:layout>
              <c:dLblPos val="r"/>
              <c:showVal val="1"/>
            </c:dLbl>
            <c:txPr>
              <a:bodyPr/>
              <a:lstStyle/>
              <a:p>
                <a:pPr>
                  <a:defRPr sz="1200" b="1" i="1"/>
                </a:pPr>
                <a:endParaRPr lang="ja-JP"/>
              </a:p>
            </c:txPr>
            <c:dLblPos val="t"/>
            <c:showVal val="1"/>
          </c:dLbls>
          <c:xVal>
            <c:strRef>
              <c:f>GHG排出量とKP達成状況!$C$5:$C$43</c:f>
              <c:strCache>
                <c:ptCount val="39"/>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pt idx="37">
                  <c:v>カナダ</c:v>
                </c:pt>
                <c:pt idx="38">
                  <c:v>アメリカ</c:v>
                </c:pt>
              </c:strCache>
            </c:strRef>
          </c:xVal>
          <c:yVal>
            <c:numRef>
              <c:f>GHG排出量とKP達成状況!$AF$5:$AF$41</c:f>
              <c:numCache>
                <c:formatCode>General</c:formatCode>
                <c:ptCount val="37"/>
                <c:pt idx="0">
                  <c:v>8</c:v>
                </c:pt>
                <c:pt idx="1">
                  <c:v>-13</c:v>
                </c:pt>
                <c:pt idx="2">
                  <c:v>-7.5</c:v>
                </c:pt>
                <c:pt idx="3">
                  <c:v>-8</c:v>
                </c:pt>
                <c:pt idx="4">
                  <c:v>-5</c:v>
                </c:pt>
                <c:pt idx="5">
                  <c:v>-8</c:v>
                </c:pt>
                <c:pt idx="6" formatCode="0.0_ ">
                  <c:v>-20.878368037300831</c:v>
                </c:pt>
                <c:pt idx="7">
                  <c:v>-8</c:v>
                </c:pt>
                <c:pt idx="8">
                  <c:v>-8</c:v>
                </c:pt>
                <c:pt idx="9" formatCode="0_ ">
                  <c:v>0</c:v>
                </c:pt>
                <c:pt idx="10" formatCode="0_ ">
                  <c:v>0</c:v>
                </c:pt>
                <c:pt idx="11">
                  <c:v>-21</c:v>
                </c:pt>
                <c:pt idx="12">
                  <c:v>25</c:v>
                </c:pt>
                <c:pt idx="13">
                  <c:v>-6</c:v>
                </c:pt>
                <c:pt idx="14">
                  <c:v>10</c:v>
                </c:pt>
                <c:pt idx="15">
                  <c:v>13</c:v>
                </c:pt>
                <c:pt idx="16">
                  <c:v>-6.5</c:v>
                </c:pt>
                <c:pt idx="17">
                  <c:v>-6</c:v>
                </c:pt>
                <c:pt idx="18">
                  <c:v>-8</c:v>
                </c:pt>
                <c:pt idx="19">
                  <c:v>-8</c:v>
                </c:pt>
                <c:pt idx="20">
                  <c:v>-8</c:v>
                </c:pt>
                <c:pt idx="21">
                  <c:v>-28</c:v>
                </c:pt>
                <c:pt idx="22">
                  <c:v>-8</c:v>
                </c:pt>
                <c:pt idx="23">
                  <c:v>-6</c:v>
                </c:pt>
                <c:pt idx="24" formatCode="0_ ">
                  <c:v>0</c:v>
                </c:pt>
                <c:pt idx="25">
                  <c:v>1</c:v>
                </c:pt>
                <c:pt idx="26">
                  <c:v>-6</c:v>
                </c:pt>
                <c:pt idx="27">
                  <c:v>27</c:v>
                </c:pt>
                <c:pt idx="28">
                  <c:v>-8</c:v>
                </c:pt>
                <c:pt idx="29">
                  <c:v>0</c:v>
                </c:pt>
                <c:pt idx="30">
                  <c:v>-8</c:v>
                </c:pt>
                <c:pt idx="31">
                  <c:v>-8</c:v>
                </c:pt>
                <c:pt idx="32">
                  <c:v>15</c:v>
                </c:pt>
                <c:pt idx="33">
                  <c:v>4</c:v>
                </c:pt>
                <c:pt idx="34">
                  <c:v>-8</c:v>
                </c:pt>
                <c:pt idx="35" formatCode="0_ ">
                  <c:v>0</c:v>
                </c:pt>
                <c:pt idx="36">
                  <c:v>-12.5</c:v>
                </c:pt>
              </c:numCache>
            </c:numRef>
          </c:yVal>
        </c:ser>
        <c:dLbls/>
        <c:axId val="109944832"/>
        <c:axId val="109946368"/>
      </c:scatterChart>
      <c:catAx>
        <c:axId val="109944832"/>
        <c:scaling>
          <c:orientation val="minMax"/>
        </c:scaling>
        <c:axPos val="b"/>
        <c:numFmt formatCode="#,##0.00_);[Red]\(#,##0.00\)" sourceLinked="0"/>
        <c:majorTickMark val="none"/>
        <c:tickLblPos val="low"/>
        <c:txPr>
          <a:bodyPr anchor="b" anchorCtr="1"/>
          <a:lstStyle/>
          <a:p>
            <a:pPr>
              <a:defRPr sz="1200"/>
            </a:pPr>
            <a:endParaRPr lang="ja-JP"/>
          </a:p>
        </c:txPr>
        <c:crossAx val="109946368"/>
        <c:crossesAt val="0"/>
        <c:lblAlgn val="ctr"/>
        <c:lblOffset val="100"/>
      </c:catAx>
      <c:valAx>
        <c:axId val="109946368"/>
        <c:scaling>
          <c:orientation val="minMax"/>
          <c:max val="60"/>
          <c:min val="-60"/>
        </c:scaling>
        <c:axPos val="l"/>
        <c:majorGridlines/>
        <c:numFmt formatCode="#,##0_ " sourceLinked="0"/>
        <c:tickLblPos val="nextTo"/>
        <c:txPr>
          <a:bodyPr/>
          <a:lstStyle/>
          <a:p>
            <a:pPr>
              <a:defRPr sz="1200"/>
            </a:pPr>
            <a:endParaRPr lang="ja-JP"/>
          </a:p>
        </c:txPr>
        <c:crossAx val="109944832"/>
        <c:crosses val="autoZero"/>
        <c:crossBetween val="between"/>
      </c:valAx>
    </c:plotArea>
    <c:legend>
      <c:legendPos val="r"/>
      <c:legendEntry>
        <c:idx val="1"/>
        <c:txPr>
          <a:bodyPr/>
          <a:lstStyle/>
          <a:p>
            <a:pPr>
              <a:defRPr sz="1200" b="1" i="1"/>
            </a:pPr>
            <a:endParaRPr lang="ja-JP"/>
          </a:p>
        </c:txPr>
      </c:legendEntry>
      <c:layout>
        <c:manualLayout>
          <c:xMode val="edge"/>
          <c:yMode val="edge"/>
          <c:x val="5.3701242985899664E-2"/>
          <c:y val="5.6078185595830901E-2"/>
          <c:w val="0.4187330199925588"/>
          <c:h val="8.6356340045048663E-2"/>
        </c:manualLayout>
      </c:layout>
      <c:txPr>
        <a:bodyPr/>
        <a:lstStyle/>
        <a:p>
          <a:pPr>
            <a:defRPr sz="1200"/>
          </a:pPr>
          <a:endParaRPr lang="ja-JP"/>
        </a:p>
      </c:txPr>
    </c:legend>
    <c:plotVisOnly val="1"/>
    <c:dispBlanksAs val="gap"/>
  </c:chart>
  <c:spPr>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6.3781292457611174E-2"/>
          <c:y val="4.5967269786402302E-2"/>
          <c:w val="0.90318906605922555"/>
          <c:h val="0.55795376800781948"/>
        </c:manualLayout>
      </c:layout>
      <c:barChart>
        <c:barDir val="col"/>
        <c:grouping val="clustered"/>
        <c:ser>
          <c:idx val="0"/>
          <c:order val="1"/>
          <c:tx>
            <c:strRef>
              <c:f>GHG排出量とKP達成状況!$AE$4</c:f>
              <c:strCache>
                <c:ptCount val="1"/>
                <c:pt idx="0">
                  <c:v>京都議定書の達成状況（排出量のみ、%）</c:v>
                </c:pt>
              </c:strCache>
            </c:strRef>
          </c:tx>
          <c:spPr>
            <a:solidFill>
              <a:schemeClr val="accent2">
                <a:lumMod val="40000"/>
                <a:lumOff val="60000"/>
              </a:schemeClr>
            </a:solidFill>
            <a:ln>
              <a:noFill/>
            </a:ln>
          </c:spPr>
          <c:dPt>
            <c:idx val="0"/>
          </c:dPt>
          <c:dPt>
            <c:idx val="2"/>
          </c:dPt>
          <c:dPt>
            <c:idx val="5"/>
          </c:dPt>
          <c:dPt>
            <c:idx val="8"/>
          </c:dPt>
          <c:dPt>
            <c:idx val="10"/>
          </c:dPt>
          <c:dPt>
            <c:idx val="11"/>
          </c:dPt>
          <c:dPt>
            <c:idx val="12"/>
          </c:dPt>
          <c:dPt>
            <c:idx val="14"/>
          </c:dPt>
          <c:dPt>
            <c:idx val="15"/>
          </c:dPt>
          <c:dPt>
            <c:idx val="17"/>
          </c:dPt>
          <c:dPt>
            <c:idx val="18"/>
          </c:dPt>
          <c:dPt>
            <c:idx val="19"/>
          </c:dPt>
          <c:dPt>
            <c:idx val="22"/>
          </c:dPt>
          <c:dPt>
            <c:idx val="37"/>
          </c:dPt>
          <c:dPt>
            <c:idx val="38"/>
          </c:dPt>
          <c:dPt>
            <c:idx val="40"/>
          </c:dPt>
          <c:dPt>
            <c:idx val="41"/>
          </c:dPt>
          <c:dPt>
            <c:idx val="43"/>
          </c:dPt>
          <c:cat>
            <c:strRef>
              <c:f>GHG排出量とKP達成状況!$C$5:$C$41</c:f>
              <c:strCache>
                <c:ptCount val="37"/>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strCache>
            </c:strRef>
          </c:cat>
          <c:val>
            <c:numRef>
              <c:f>GHG排出量とKP達成状況!$AE$5:$AE$41</c:f>
              <c:numCache>
                <c:formatCode>0.0</c:formatCode>
                <c:ptCount val="37"/>
                <c:pt idx="0">
                  <c:v>-0.99856620717889699</c:v>
                </c:pt>
                <c:pt idx="1">
                  <c:v>4.9107785536807835</c:v>
                </c:pt>
                <c:pt idx="2">
                  <c:v>-14.044618381763597</c:v>
                </c:pt>
                <c:pt idx="3">
                  <c:v>-52.965686038282911</c:v>
                </c:pt>
                <c:pt idx="4">
                  <c:v>-7.8131154151398707</c:v>
                </c:pt>
                <c:pt idx="5">
                  <c:v>-29.971994102376655</c:v>
                </c:pt>
                <c:pt idx="6">
                  <c:v>-14.845438957505097</c:v>
                </c:pt>
                <c:pt idx="7">
                  <c:v>-55.282031864168189</c:v>
                </c:pt>
                <c:pt idx="8">
                  <c:v>-11.845594974239349</c:v>
                </c:pt>
                <c:pt idx="9">
                  <c:v>-4.6938561501969396</c:v>
                </c:pt>
                <c:pt idx="10">
                  <c:v>-9.9639036552658595</c:v>
                </c:pt>
                <c:pt idx="11">
                  <c:v>-23.62119690584904</c:v>
                </c:pt>
                <c:pt idx="12">
                  <c:v>11.874955503000951</c:v>
                </c:pt>
                <c:pt idx="13">
                  <c:v>-41.77389288073914</c:v>
                </c:pt>
                <c:pt idx="14">
                  <c:v>19.156607220966272</c:v>
                </c:pt>
                <c:pt idx="15">
                  <c:v>10.958767083250475</c:v>
                </c:pt>
                <c:pt idx="16">
                  <c:v>-4.1589533743777496</c:v>
                </c:pt>
                <c:pt idx="17">
                  <c:v>1.358076130343111</c:v>
                </c:pt>
                <c:pt idx="18">
                  <c:v>-56.423541420068531</c:v>
                </c:pt>
                <c:pt idx="19">
                  <c:v>2.4519379262270213</c:v>
                </c:pt>
                <c:pt idx="20">
                  <c:v>-55.565679435448786</c:v>
                </c:pt>
                <c:pt idx="21">
                  <c:v>-8.7359298302769552</c:v>
                </c:pt>
                <c:pt idx="22">
                  <c:v>-12.45713805847608</c:v>
                </c:pt>
                <c:pt idx="23">
                  <c:v>-6.3889391787104399</c:v>
                </c:pt>
                <c:pt idx="24">
                  <c:v>20.426385588259109</c:v>
                </c:pt>
                <c:pt idx="25">
                  <c:v>7.4615673694854667</c:v>
                </c:pt>
                <c:pt idx="26">
                  <c:v>-28.785472901453268</c:v>
                </c:pt>
                <c:pt idx="27">
                  <c:v>20.23362804803044</c:v>
                </c:pt>
                <c:pt idx="28">
                  <c:v>-55.733277513214432</c:v>
                </c:pt>
                <c:pt idx="29">
                  <c:v>-32.738829034719608</c:v>
                </c:pt>
                <c:pt idx="30">
                  <c:v>-37.132724718794705</c:v>
                </c:pt>
                <c:pt idx="31">
                  <c:v>-3.1716243420002677</c:v>
                </c:pt>
                <c:pt idx="32">
                  <c:v>23.681556353085998</c:v>
                </c:pt>
                <c:pt idx="33">
                  <c:v>-15.305714526699287</c:v>
                </c:pt>
                <c:pt idx="34">
                  <c:v>-0.91598527841283417</c:v>
                </c:pt>
                <c:pt idx="35">
                  <c:v>-56.746311123728255</c:v>
                </c:pt>
                <c:pt idx="36">
                  <c:v>-23.071664474049125</c:v>
                </c:pt>
              </c:numCache>
            </c:numRef>
          </c:val>
        </c:ser>
        <c:ser>
          <c:idx val="2"/>
          <c:order val="2"/>
          <c:tx>
            <c:strRef>
              <c:f>GHG排出量とKP達成状況!$AK$4</c:f>
              <c:strCache>
                <c:ptCount val="1"/>
                <c:pt idx="0">
                  <c:v>森林等吸収源を加味した達成状況（%）</c:v>
                </c:pt>
              </c:strCache>
            </c:strRef>
          </c:tx>
          <c:spPr>
            <a:solidFill>
              <a:srgbClr val="00B050"/>
            </a:solidFill>
            <a:ln w="19050">
              <a:noFill/>
            </a:ln>
          </c:spPr>
          <c:dLbls>
            <c:dLbl>
              <c:idx val="0"/>
              <c:layout>
                <c:manualLayout>
                  <c:x val="0"/>
                  <c:y val="5.5957549445248431E-2"/>
                </c:manualLayout>
              </c:layout>
              <c:showVal val="1"/>
            </c:dLbl>
            <c:dLbl>
              <c:idx val="2"/>
              <c:layout>
                <c:manualLayout>
                  <c:x val="0"/>
                  <c:y val="5.7888639462758918E-3"/>
                </c:manualLayout>
              </c:layout>
              <c:showVal val="1"/>
            </c:dLbl>
            <c:dLbl>
              <c:idx val="6"/>
              <c:layout>
                <c:manualLayout>
                  <c:x val="1.2857602057216564E-3"/>
                  <c:y val="0.11384466956102271"/>
                </c:manualLayout>
              </c:layout>
              <c:showVal val="1"/>
            </c:dLbl>
            <c:dLbl>
              <c:idx val="12"/>
              <c:layout>
                <c:manualLayout>
                  <c:x val="-1.2706269298432781E-3"/>
                  <c:y val="8.6830753507392097E-2"/>
                </c:manualLayout>
              </c:layout>
              <c:showVal val="1"/>
            </c:dLbl>
            <c:dLbl>
              <c:idx val="14"/>
              <c:layout>
                <c:manualLayout>
                  <c:x val="-1.278175208634426E-3"/>
                  <c:y val="8.3334274559986724E-2"/>
                </c:manualLayout>
              </c:layout>
              <c:showVal val="1"/>
            </c:dLbl>
            <c:dLbl>
              <c:idx val="15"/>
              <c:layout>
                <c:manualLayout>
                  <c:x val="-1.3009206887250855E-3"/>
                  <c:y val="5.983438888086727E-2"/>
                </c:manualLayout>
              </c:layout>
              <c:showVal val="1"/>
            </c:dLbl>
            <c:dLbl>
              <c:idx val="17"/>
              <c:layout>
                <c:manualLayout>
                  <c:x val="1.2857602057216328E-3"/>
                  <c:y val="5.5957701379946906E-2"/>
                </c:manualLayout>
              </c:layout>
              <c:showVal val="1"/>
            </c:dLbl>
            <c:dLbl>
              <c:idx val="20"/>
              <c:layout>
                <c:manualLayout>
                  <c:x val="2.8286724525875932E-2"/>
                  <c:y val="2.7014141322059714E-2"/>
                </c:manualLayout>
              </c:layout>
              <c:showVal val="1"/>
            </c:dLbl>
            <c:dLbl>
              <c:idx val="21"/>
              <c:layout>
                <c:manualLayout>
                  <c:x val="0"/>
                  <c:y val="8.1041968162083977E-2"/>
                </c:manualLayout>
              </c:layout>
              <c:showVal val="1"/>
            </c:dLbl>
            <c:dLbl>
              <c:idx val="25"/>
              <c:layout>
                <c:manualLayout>
                  <c:x val="1.2857602057216328E-3"/>
                  <c:y val="-7.7182826821032341E-3"/>
                </c:manualLayout>
              </c:layout>
              <c:showVal val="1"/>
            </c:dLbl>
            <c:dLbl>
              <c:idx val="27"/>
              <c:layout>
                <c:manualLayout>
                  <c:x val="0"/>
                  <c:y val="5.0168837433671017E-2"/>
                </c:manualLayout>
              </c:layout>
              <c:showVal val="1"/>
            </c:dLbl>
            <c:dLbl>
              <c:idx val="28"/>
              <c:layout>
                <c:manualLayout>
                  <c:x val="-2.7000964320154204E-2"/>
                  <c:y val="2.1225277375783894E-2"/>
                </c:manualLayout>
              </c:layout>
              <c:showVal val="1"/>
            </c:dLbl>
            <c:dLbl>
              <c:idx val="29"/>
              <c:layout>
                <c:manualLayout>
                  <c:x val="0"/>
                  <c:y val="1.1577575957853317E-2"/>
                </c:manualLayout>
              </c:layout>
              <c:showVal val="1"/>
            </c:dLbl>
            <c:dLbl>
              <c:idx val="32"/>
              <c:layout>
                <c:manualLayout>
                  <c:x val="0"/>
                  <c:y val="-1.3506994693680659E-2"/>
                </c:manualLayout>
              </c:layout>
              <c:showVal val="1"/>
            </c:dLbl>
            <c:dLbl>
              <c:idx val="34"/>
              <c:layout>
                <c:manualLayout>
                  <c:x val="0"/>
                  <c:y val="5.7887120115774245E-2"/>
                </c:manualLayout>
              </c:layout>
              <c:showVal val="1"/>
            </c:dLbl>
            <c:dLbl>
              <c:idx val="35"/>
              <c:layout>
                <c:manualLayout>
                  <c:x val="-2.3143683702989394E-2"/>
                  <c:y val="2.1225277375783894E-2"/>
                </c:manualLayout>
              </c:layout>
              <c:showVal val="1"/>
            </c:dLbl>
            <c:txPr>
              <a:bodyPr/>
              <a:lstStyle/>
              <a:p>
                <a:pPr>
                  <a:defRPr>
                    <a:solidFill>
                      <a:srgbClr val="00B050"/>
                    </a:solidFill>
                  </a:defRPr>
                </a:pPr>
                <a:endParaRPr lang="ja-JP"/>
              </a:p>
            </c:txPr>
            <c:showVal val="1"/>
          </c:dLbls>
          <c:cat>
            <c:strRef>
              <c:f>GHG排出量とKP達成状況!$C$5:$C$41</c:f>
              <c:strCache>
                <c:ptCount val="37"/>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strCache>
            </c:strRef>
          </c:cat>
          <c:val>
            <c:numRef>
              <c:f>GHG排出量とKP達成状況!$AK$5:$AK$41</c:f>
              <c:numCache>
                <c:formatCode>#,##0.0_ </c:formatCode>
                <c:ptCount val="37"/>
                <c:pt idx="0">
                  <c:v>3.2236575507929461</c:v>
                </c:pt>
                <c:pt idx="1">
                  <c:v>3.1936993059849703</c:v>
                </c:pt>
                <c:pt idx="2">
                  <c:v>-13.896285756836622</c:v>
                </c:pt>
                <c:pt idx="3">
                  <c:v>-53.515718256665068</c:v>
                </c:pt>
                <c:pt idx="4">
                  <c:v>-10.915322111074767</c:v>
                </c:pt>
                <c:pt idx="5">
                  <c:v>-30.649902858203866</c:v>
                </c:pt>
                <c:pt idx="6">
                  <c:v>-17.306045275795245</c:v>
                </c:pt>
                <c:pt idx="7">
                  <c:v>-54.157868470272241</c:v>
                </c:pt>
                <c:pt idx="8">
                  <c:v>-13.219346241721077</c:v>
                </c:pt>
                <c:pt idx="9">
                  <c:v>-5.520106394627347</c:v>
                </c:pt>
                <c:pt idx="10">
                  <c:v>-10.536083429157248</c:v>
                </c:pt>
                <c:pt idx="11">
                  <c:v>-24.265909832748083</c:v>
                </c:pt>
                <c:pt idx="12">
                  <c:v>11.490658006162437</c:v>
                </c:pt>
                <c:pt idx="13">
                  <c:v>-43.672943115762529</c:v>
                </c:pt>
                <c:pt idx="14">
                  <c:v>10.000000000000002</c:v>
                </c:pt>
                <c:pt idx="15">
                  <c:v>5.0994658482432556</c:v>
                </c:pt>
                <c:pt idx="16">
                  <c:v>-7.0718476118630829</c:v>
                </c:pt>
                <c:pt idx="17">
                  <c:v>-2.5039917587882687</c:v>
                </c:pt>
                <c:pt idx="18">
                  <c:v>-61.235224681060011</c:v>
                </c:pt>
                <c:pt idx="19">
                  <c:v>2.5156274083818362</c:v>
                </c:pt>
                <c:pt idx="20">
                  <c:v>-57.879169314419137</c:v>
                </c:pt>
                <c:pt idx="21">
                  <c:v>-9.2715584609937807</c:v>
                </c:pt>
                <c:pt idx="22">
                  <c:v>-12.45713805847608</c:v>
                </c:pt>
                <c:pt idx="23">
                  <c:v>-6.1947885754610619</c:v>
                </c:pt>
                <c:pt idx="24">
                  <c:v>-2.6876159913810547</c:v>
                </c:pt>
                <c:pt idx="25">
                  <c:v>4.5057204139970821</c:v>
                </c:pt>
                <c:pt idx="26">
                  <c:v>-29.710910864563534</c:v>
                </c:pt>
                <c:pt idx="27">
                  <c:v>3.4926541241307696</c:v>
                </c:pt>
                <c:pt idx="28">
                  <c:v>-57.042891590157438</c:v>
                </c:pt>
                <c:pt idx="29">
                  <c:v>-36.379657882056328</c:v>
                </c:pt>
                <c:pt idx="30">
                  <c:v>-37.518796522616597</c:v>
                </c:pt>
                <c:pt idx="31">
                  <c:v>-9.6568227119358312</c:v>
                </c:pt>
                <c:pt idx="32">
                  <c:v>20.038667038631566</c:v>
                </c:pt>
                <c:pt idx="33">
                  <c:v>-18.253210231324886</c:v>
                </c:pt>
                <c:pt idx="34">
                  <c:v>-3.9827808403798861</c:v>
                </c:pt>
                <c:pt idx="35">
                  <c:v>-57.242570146686234</c:v>
                </c:pt>
                <c:pt idx="36">
                  <c:v>-23.436051014501317</c:v>
                </c:pt>
              </c:numCache>
            </c:numRef>
          </c:val>
        </c:ser>
        <c:dLbls/>
        <c:gapWidth val="40"/>
        <c:overlap val="50"/>
        <c:axId val="110223744"/>
        <c:axId val="110225280"/>
      </c:barChart>
      <c:scatterChart>
        <c:scatterStyle val="lineMarker"/>
        <c:ser>
          <c:idx val="1"/>
          <c:order val="0"/>
          <c:tx>
            <c:strRef>
              <c:f>GHG排出量とKP達成状況!$AF$4</c:f>
              <c:strCache>
                <c:ptCount val="1"/>
                <c:pt idx="0">
                  <c:v>京都議定書目標値(%)</c:v>
                </c:pt>
              </c:strCache>
            </c:strRef>
          </c:tx>
          <c:spPr>
            <a:ln w="28575">
              <a:noFill/>
            </a:ln>
          </c:spPr>
          <c:marker>
            <c:symbol val="dash"/>
            <c:size val="14"/>
            <c:spPr>
              <a:solidFill>
                <a:schemeClr val="tx1"/>
              </a:solidFill>
              <a:ln>
                <a:noFill/>
              </a:ln>
            </c:spPr>
          </c:marker>
          <c:dLbls>
            <c:dLbl>
              <c:idx val="0"/>
              <c:layout>
                <c:manualLayout>
                  <c:x val="-2.0623593699774994E-2"/>
                  <c:y val="-1.8957955870566794E-2"/>
                </c:manualLayout>
              </c:layout>
              <c:dLblPos val="r"/>
              <c:showVal val="1"/>
            </c:dLbl>
            <c:dLbl>
              <c:idx val="1"/>
              <c:layout>
                <c:manualLayout>
                  <c:x val="-2.6894863792941991E-2"/>
                  <c:y val="1.5774316198897714E-2"/>
                </c:manualLayout>
              </c:layout>
              <c:dLblPos val="r"/>
              <c:showVal val="1"/>
            </c:dLbl>
            <c:dLbl>
              <c:idx val="2"/>
              <c:layout>
                <c:manualLayout>
                  <c:x val="-2.8955298086561651E-2"/>
                  <c:y val="-5.369906653719457E-2"/>
                </c:manualLayout>
              </c:layout>
              <c:dLblPos val="r"/>
              <c:showVal val="1"/>
            </c:dLbl>
            <c:dLbl>
              <c:idx val="3"/>
              <c:layout>
                <c:manualLayout>
                  <c:x val="-2.4271943349664461E-2"/>
                  <c:y val="-5.5628632053743306E-2"/>
                </c:manualLayout>
              </c:layout>
              <c:dLblPos val="r"/>
              <c:showVal val="1"/>
            </c:dLbl>
            <c:dLbl>
              <c:idx val="4"/>
              <c:layout>
                <c:manualLayout>
                  <c:x val="-2.2850552131432635E-2"/>
                  <c:y val="-4.2305899476382886E-2"/>
                </c:manualLayout>
              </c:layout>
              <c:dLblPos val="r"/>
              <c:showVal val="1"/>
            </c:dLbl>
            <c:dLbl>
              <c:idx val="5"/>
              <c:layout>
                <c:manualLayout>
                  <c:x val="-2.2986119218521645E-2"/>
                  <c:y val="-5.5628632053743306E-2"/>
                </c:manualLayout>
              </c:layout>
              <c:dLblPos val="r"/>
              <c:showVal val="1"/>
            </c:dLbl>
            <c:dLbl>
              <c:idx val="6"/>
              <c:layout>
                <c:manualLayout>
                  <c:x val="-3.2864030858244943E-2"/>
                  <c:y val="1.9633457539949332E-2"/>
                </c:manualLayout>
              </c:layout>
              <c:dLblPos val="r"/>
              <c:showVal val="1"/>
            </c:dLbl>
            <c:dLbl>
              <c:idx val="7"/>
              <c:layout>
                <c:manualLayout>
                  <c:x val="-2.2986152767548222E-2"/>
                  <c:y val="-5.5619798610557214E-2"/>
                </c:manualLayout>
              </c:layout>
              <c:dLblPos val="r"/>
              <c:showVal val="1"/>
            </c:dLbl>
            <c:dLbl>
              <c:idx val="8"/>
              <c:layout>
                <c:manualLayout>
                  <c:x val="-2.2986119218521669E-2"/>
                  <c:y val="-5.5602074198983019E-2"/>
                </c:manualLayout>
              </c:layout>
              <c:dLblPos val="r"/>
              <c:showVal val="1"/>
            </c:dLbl>
            <c:dLbl>
              <c:idx val="9"/>
              <c:layout>
                <c:manualLayout>
                  <c:x val="-2.0501930346496191E-2"/>
                  <c:y val="-1.9044881858756784E-2"/>
                </c:manualLayout>
              </c:layout>
              <c:dLblPos val="r"/>
              <c:showVal val="1"/>
            </c:dLbl>
            <c:dLbl>
              <c:idx val="10"/>
              <c:layout>
                <c:manualLayout>
                  <c:x val="-2.0501930346496191E-2"/>
                  <c:y val="-1.9044881858756784E-2"/>
                </c:manualLayout>
              </c:layout>
              <c:dLblPos val="r"/>
              <c:showVal val="1"/>
            </c:dLbl>
            <c:dLbl>
              <c:idx val="11"/>
              <c:layout>
                <c:manualLayout>
                  <c:x val="-2.6894863792941991E-2"/>
                  <c:y val="-0.11736606006738305"/>
                </c:manualLayout>
              </c:layout>
              <c:dLblPos val="r"/>
              <c:showVal val="1"/>
            </c:dLbl>
            <c:dLbl>
              <c:idx val="12"/>
              <c:layout>
                <c:manualLayout>
                  <c:x val="-2.4532304725168756E-2"/>
                  <c:y val="-1.5098814529515217E-2"/>
                </c:manualLayout>
              </c:layout>
              <c:dLblPos val="r"/>
              <c:showVal val="1"/>
            </c:dLbl>
            <c:dLbl>
              <c:idx val="13"/>
              <c:layout>
                <c:manualLayout>
                  <c:x val="-2.2986152767548222E-2"/>
                  <c:y val="-5.1760657269505579E-2"/>
                </c:manualLayout>
              </c:layout>
              <c:dLblPos val="r"/>
              <c:showVal val="1"/>
            </c:dLbl>
            <c:dLbl>
              <c:idx val="14"/>
              <c:layout>
                <c:manualLayout>
                  <c:x val="-2.4532308646100461E-2"/>
                  <c:y val="-1.7408826426713941E-2"/>
                </c:manualLayout>
              </c:layout>
              <c:dLblPos val="r"/>
              <c:showVal val="1"/>
            </c:dLbl>
            <c:dLbl>
              <c:idx val="15"/>
              <c:layout>
                <c:manualLayout>
                  <c:x val="-2.4532304725168756E-2"/>
                  <c:y val="-2.281709721161845E-2"/>
                </c:manualLayout>
              </c:layout>
              <c:dLblPos val="r"/>
              <c:showVal val="1"/>
            </c:dLbl>
            <c:dLbl>
              <c:idx val="16"/>
              <c:layout>
                <c:manualLayout>
                  <c:x val="-2.8955319832851177E-2"/>
                  <c:y val="-5.1760657269505579E-2"/>
                </c:manualLayout>
              </c:layout>
              <c:dLblPos val="r"/>
              <c:showVal val="1"/>
            </c:dLbl>
            <c:dLbl>
              <c:idx val="17"/>
              <c:layout>
                <c:manualLayout>
                  <c:x val="-2.2986152767548222E-2"/>
                  <c:y val="1.7703886869423521E-2"/>
                </c:manualLayout>
              </c:layout>
              <c:dLblPos val="r"/>
              <c:showVal val="1"/>
            </c:dLbl>
            <c:dLbl>
              <c:idx val="18"/>
              <c:layout>
                <c:manualLayout>
                  <c:x val="-2.2986152767548222E-2"/>
                  <c:y val="-5.1760657269505614E-2"/>
                </c:manualLayout>
              </c:layout>
              <c:dLblPos val="r"/>
              <c:showVal val="1"/>
            </c:dLbl>
            <c:dLbl>
              <c:idx val="19"/>
              <c:layout>
                <c:manualLayout>
                  <c:x val="-2.2986152767548222E-2"/>
                  <c:y val="1.9633457539949332E-2"/>
                </c:manualLayout>
              </c:layout>
              <c:dLblPos val="r"/>
              <c:showVal val="1"/>
            </c:dLbl>
            <c:dLbl>
              <c:idx val="20"/>
              <c:layout>
                <c:manualLayout>
                  <c:x val="-2.2986152767548222E-2"/>
                  <c:y val="-5.9478939951608856E-2"/>
                </c:manualLayout>
              </c:layout>
              <c:dLblPos val="r"/>
              <c:showVal val="1"/>
            </c:dLbl>
            <c:dLbl>
              <c:idx val="21"/>
              <c:layout>
                <c:manualLayout>
                  <c:x val="-2.6894863792941991E-2"/>
                  <c:y val="1.7703886869423521E-2"/>
                </c:manualLayout>
              </c:layout>
              <c:dLblPos val="r"/>
              <c:showVal val="1"/>
            </c:dLbl>
            <c:dLbl>
              <c:idx val="22"/>
              <c:layout>
                <c:manualLayout>
                  <c:x val="-2.2986152767548222E-2"/>
                  <c:y val="-5.3690227940031428E-2"/>
                </c:manualLayout>
              </c:layout>
              <c:dLblPos val="r"/>
              <c:showVal val="1"/>
            </c:dLbl>
            <c:dLbl>
              <c:idx val="23"/>
              <c:layout>
                <c:manualLayout>
                  <c:x val="-2.2986152767548222E-2"/>
                  <c:y val="-4.7901515928453951E-2"/>
                </c:manualLayout>
              </c:layout>
              <c:dLblPos val="r"/>
              <c:showVal val="1"/>
            </c:dLbl>
            <c:dLbl>
              <c:idx val="24"/>
              <c:layout>
                <c:manualLayout>
                  <c:x val="-2.0623593699774994E-2"/>
                  <c:y val="-2.2817097211618485E-2"/>
                </c:manualLayout>
              </c:layout>
              <c:dLblPos val="r"/>
              <c:showVal val="1"/>
            </c:dLbl>
            <c:dLbl>
              <c:idx val="25"/>
              <c:layout>
                <c:manualLayout>
                  <c:x val="-2.0623593699774994E-2"/>
                  <c:y val="2.1563028210475142E-2"/>
                </c:manualLayout>
              </c:layout>
              <c:dLblPos val="r"/>
              <c:showVal val="1"/>
            </c:dLbl>
            <c:dLbl>
              <c:idx val="27"/>
              <c:layout>
                <c:manualLayout>
                  <c:x val="-2.4532304725168756E-2"/>
                  <c:y val="-1.8957955870566829E-2"/>
                </c:manualLayout>
              </c:layout>
              <c:dLblPos val="r"/>
              <c:showVal val="1"/>
            </c:dLbl>
            <c:dLbl>
              <c:idx val="28"/>
              <c:layout>
                <c:manualLayout>
                  <c:x val="-2.2986152767548222E-2"/>
                  <c:y val="-5.9478939951608856E-2"/>
                </c:manualLayout>
              </c:layout>
              <c:dLblPos val="r"/>
              <c:showVal val="1"/>
            </c:dLbl>
            <c:dLbl>
              <c:idx val="29"/>
              <c:layout>
                <c:manualLayout>
                  <c:x val="-2.06235936997749E-2"/>
                  <c:y val="-2.2817097211618485E-2"/>
                </c:manualLayout>
              </c:layout>
              <c:dLblPos val="r"/>
              <c:showVal val="1"/>
            </c:dLbl>
            <c:dLbl>
              <c:idx val="30"/>
              <c:layout>
                <c:manualLayout>
                  <c:x val="-2.2986152767548222E-2"/>
                  <c:y val="-5.5619798610557214E-2"/>
                </c:manualLayout>
              </c:layout>
              <c:dLblPos val="r"/>
              <c:showVal val="1"/>
            </c:dLbl>
            <c:dLbl>
              <c:idx val="31"/>
              <c:layout>
                <c:manualLayout>
                  <c:x val="-2.1700392561826598E-2"/>
                  <c:y val="-5.3690227940031428E-2"/>
                </c:manualLayout>
              </c:layout>
              <c:dLblPos val="r"/>
              <c:showVal val="1"/>
            </c:dLbl>
            <c:dLbl>
              <c:idx val="32"/>
              <c:layout>
                <c:manualLayout>
                  <c:x val="-2.4532304725168669E-2"/>
                  <c:y val="8.5238860337826836E-2"/>
                </c:manualLayout>
              </c:layout>
              <c:dLblPos val="r"/>
              <c:showVal val="1"/>
            </c:dLbl>
            <c:dLbl>
              <c:idx val="34"/>
              <c:layout>
                <c:manualLayout>
                  <c:x val="-2.041463235610496E-2"/>
                  <c:y val="2.1563028210475142E-2"/>
                </c:manualLayout>
              </c:layout>
              <c:dLblPos val="r"/>
              <c:showVal val="1"/>
            </c:dLbl>
            <c:dLbl>
              <c:idx val="36"/>
              <c:layout>
                <c:manualLayout>
                  <c:x val="-2.5228538814518971E-2"/>
                  <c:y val="-7.6845075986341035E-2"/>
                </c:manualLayout>
              </c:layout>
              <c:dLblPos val="r"/>
              <c:showVal val="1"/>
            </c:dLbl>
            <c:txPr>
              <a:bodyPr/>
              <a:lstStyle/>
              <a:p>
                <a:pPr>
                  <a:defRPr sz="1200" b="1" i="1"/>
                </a:pPr>
                <a:endParaRPr lang="ja-JP"/>
              </a:p>
            </c:txPr>
            <c:dLblPos val="t"/>
            <c:showVal val="1"/>
          </c:dLbls>
          <c:xVal>
            <c:strRef>
              <c:f>GHG排出量とKP達成状況!$C$5:$C$43</c:f>
              <c:strCache>
                <c:ptCount val="39"/>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pt idx="37">
                  <c:v>カナダ</c:v>
                </c:pt>
                <c:pt idx="38">
                  <c:v>アメリカ</c:v>
                </c:pt>
              </c:strCache>
            </c:strRef>
          </c:xVal>
          <c:yVal>
            <c:numRef>
              <c:f>GHG排出量とKP達成状況!$AF$5:$AF$41</c:f>
              <c:numCache>
                <c:formatCode>General</c:formatCode>
                <c:ptCount val="37"/>
                <c:pt idx="0">
                  <c:v>8</c:v>
                </c:pt>
                <c:pt idx="1">
                  <c:v>-13</c:v>
                </c:pt>
                <c:pt idx="2">
                  <c:v>-7.5</c:v>
                </c:pt>
                <c:pt idx="3">
                  <c:v>-8</c:v>
                </c:pt>
                <c:pt idx="4">
                  <c:v>-5</c:v>
                </c:pt>
                <c:pt idx="5">
                  <c:v>-8</c:v>
                </c:pt>
                <c:pt idx="6" formatCode="0.0_ ">
                  <c:v>-20.878368037300831</c:v>
                </c:pt>
                <c:pt idx="7">
                  <c:v>-8</c:v>
                </c:pt>
                <c:pt idx="8">
                  <c:v>-8</c:v>
                </c:pt>
                <c:pt idx="9" formatCode="0_ ">
                  <c:v>0</c:v>
                </c:pt>
                <c:pt idx="10" formatCode="0_ ">
                  <c:v>0</c:v>
                </c:pt>
                <c:pt idx="11">
                  <c:v>-21</c:v>
                </c:pt>
                <c:pt idx="12">
                  <c:v>25</c:v>
                </c:pt>
                <c:pt idx="13">
                  <c:v>-6</c:v>
                </c:pt>
                <c:pt idx="14">
                  <c:v>10</c:v>
                </c:pt>
                <c:pt idx="15">
                  <c:v>13</c:v>
                </c:pt>
                <c:pt idx="16">
                  <c:v>-6.5</c:v>
                </c:pt>
                <c:pt idx="17">
                  <c:v>-6</c:v>
                </c:pt>
                <c:pt idx="18">
                  <c:v>-8</c:v>
                </c:pt>
                <c:pt idx="19">
                  <c:v>-8</c:v>
                </c:pt>
                <c:pt idx="20">
                  <c:v>-8</c:v>
                </c:pt>
                <c:pt idx="21">
                  <c:v>-28</c:v>
                </c:pt>
                <c:pt idx="22">
                  <c:v>-8</c:v>
                </c:pt>
                <c:pt idx="23">
                  <c:v>-6</c:v>
                </c:pt>
                <c:pt idx="24" formatCode="0_ ">
                  <c:v>0</c:v>
                </c:pt>
                <c:pt idx="25">
                  <c:v>1</c:v>
                </c:pt>
                <c:pt idx="26">
                  <c:v>-6</c:v>
                </c:pt>
                <c:pt idx="27">
                  <c:v>27</c:v>
                </c:pt>
                <c:pt idx="28">
                  <c:v>-8</c:v>
                </c:pt>
                <c:pt idx="29">
                  <c:v>0</c:v>
                </c:pt>
                <c:pt idx="30">
                  <c:v>-8</c:v>
                </c:pt>
                <c:pt idx="31">
                  <c:v>-8</c:v>
                </c:pt>
                <c:pt idx="32">
                  <c:v>15</c:v>
                </c:pt>
                <c:pt idx="33">
                  <c:v>4</c:v>
                </c:pt>
                <c:pt idx="34">
                  <c:v>-8</c:v>
                </c:pt>
                <c:pt idx="35" formatCode="0_ ">
                  <c:v>0</c:v>
                </c:pt>
                <c:pt idx="36">
                  <c:v>-12.5</c:v>
                </c:pt>
              </c:numCache>
            </c:numRef>
          </c:yVal>
        </c:ser>
        <c:dLbls/>
        <c:axId val="110223744"/>
        <c:axId val="110225280"/>
      </c:scatterChart>
      <c:catAx>
        <c:axId val="110223744"/>
        <c:scaling>
          <c:orientation val="minMax"/>
        </c:scaling>
        <c:axPos val="b"/>
        <c:numFmt formatCode="#,##0.00_);[Red]\(#,##0.00\)" sourceLinked="0"/>
        <c:majorTickMark val="none"/>
        <c:tickLblPos val="low"/>
        <c:txPr>
          <a:bodyPr anchor="b" anchorCtr="1"/>
          <a:lstStyle/>
          <a:p>
            <a:pPr>
              <a:defRPr sz="1200"/>
            </a:pPr>
            <a:endParaRPr lang="ja-JP"/>
          </a:p>
        </c:txPr>
        <c:crossAx val="110225280"/>
        <c:crossesAt val="0"/>
        <c:lblAlgn val="ctr"/>
        <c:lblOffset val="100"/>
      </c:catAx>
      <c:valAx>
        <c:axId val="110225280"/>
        <c:scaling>
          <c:orientation val="minMax"/>
          <c:max val="60"/>
          <c:min val="-60"/>
        </c:scaling>
        <c:axPos val="l"/>
        <c:majorGridlines/>
        <c:numFmt formatCode="#,##0_ " sourceLinked="0"/>
        <c:tickLblPos val="nextTo"/>
        <c:txPr>
          <a:bodyPr/>
          <a:lstStyle/>
          <a:p>
            <a:pPr>
              <a:defRPr sz="1200"/>
            </a:pPr>
            <a:endParaRPr lang="ja-JP"/>
          </a:p>
        </c:txPr>
        <c:crossAx val="110223744"/>
        <c:crosses val="autoZero"/>
        <c:crossBetween val="between"/>
      </c:valAx>
    </c:plotArea>
    <c:legend>
      <c:legendPos val="r"/>
      <c:legendEntry>
        <c:idx val="0"/>
        <c:txPr>
          <a:bodyPr/>
          <a:lstStyle/>
          <a:p>
            <a:pPr>
              <a:defRPr sz="1200">
                <a:solidFill>
                  <a:schemeClr val="bg1">
                    <a:lumMod val="50000"/>
                  </a:schemeClr>
                </a:solidFill>
              </a:defRPr>
            </a:pPr>
            <a:endParaRPr lang="ja-JP"/>
          </a:p>
        </c:txPr>
      </c:legendEntry>
      <c:legendEntry>
        <c:idx val="1"/>
        <c:txPr>
          <a:bodyPr/>
          <a:lstStyle/>
          <a:p>
            <a:pPr>
              <a:defRPr sz="1200">
                <a:solidFill>
                  <a:srgbClr val="00B050"/>
                </a:solidFill>
              </a:defRPr>
            </a:pPr>
            <a:endParaRPr lang="ja-JP"/>
          </a:p>
        </c:txPr>
      </c:legendEntry>
      <c:legendEntry>
        <c:idx val="2"/>
        <c:txPr>
          <a:bodyPr/>
          <a:lstStyle/>
          <a:p>
            <a:pPr>
              <a:defRPr sz="1200" b="1" i="1"/>
            </a:pPr>
            <a:endParaRPr lang="ja-JP"/>
          </a:p>
        </c:txPr>
      </c:legendEntry>
      <c:layout>
        <c:manualLayout>
          <c:xMode val="edge"/>
          <c:yMode val="edge"/>
          <c:x val="7.0416125660280895E-2"/>
          <c:y val="5.4148614925305115E-2"/>
          <c:w val="0.2928126510704967"/>
          <c:h val="0.1186891074216302"/>
        </c:manualLayout>
      </c:layout>
      <c:txPr>
        <a:bodyPr/>
        <a:lstStyle/>
        <a:p>
          <a:pPr>
            <a:defRPr sz="1200"/>
          </a:pPr>
          <a:endParaRPr lang="ja-JP"/>
        </a:p>
      </c:txPr>
    </c:legend>
    <c:plotVisOnly val="1"/>
    <c:dispBlanksAs val="gap"/>
  </c:chart>
  <c:spPr>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6.3781292457611174E-2"/>
          <c:y val="4.5967269786402302E-2"/>
          <c:w val="0.90318906605922555"/>
          <c:h val="0.55795376800781948"/>
        </c:manualLayout>
      </c:layout>
      <c:barChart>
        <c:barDir val="col"/>
        <c:grouping val="clustered"/>
        <c:ser>
          <c:idx val="0"/>
          <c:order val="1"/>
          <c:tx>
            <c:strRef>
              <c:f>GHG排出量とKP達成状況!$AE$4</c:f>
              <c:strCache>
                <c:ptCount val="1"/>
                <c:pt idx="0">
                  <c:v>京都議定書の達成状況（排出量のみ、%）</c:v>
                </c:pt>
              </c:strCache>
            </c:strRef>
          </c:tx>
          <c:spPr>
            <a:solidFill>
              <a:schemeClr val="accent2">
                <a:lumMod val="40000"/>
                <a:lumOff val="60000"/>
              </a:schemeClr>
            </a:solidFill>
            <a:ln>
              <a:noFill/>
            </a:ln>
          </c:spPr>
          <c:dPt>
            <c:idx val="0"/>
          </c:dPt>
          <c:dPt>
            <c:idx val="2"/>
          </c:dPt>
          <c:dPt>
            <c:idx val="5"/>
          </c:dPt>
          <c:dPt>
            <c:idx val="8"/>
          </c:dPt>
          <c:dPt>
            <c:idx val="10"/>
          </c:dPt>
          <c:dPt>
            <c:idx val="11"/>
          </c:dPt>
          <c:dPt>
            <c:idx val="12"/>
          </c:dPt>
          <c:dPt>
            <c:idx val="14"/>
          </c:dPt>
          <c:dPt>
            <c:idx val="15"/>
          </c:dPt>
          <c:dPt>
            <c:idx val="17"/>
          </c:dPt>
          <c:dPt>
            <c:idx val="18"/>
          </c:dPt>
          <c:dPt>
            <c:idx val="19"/>
          </c:dPt>
          <c:dPt>
            <c:idx val="22"/>
          </c:dPt>
          <c:dPt>
            <c:idx val="37"/>
          </c:dPt>
          <c:dPt>
            <c:idx val="38"/>
          </c:dPt>
          <c:dPt>
            <c:idx val="40"/>
          </c:dPt>
          <c:dPt>
            <c:idx val="41"/>
          </c:dPt>
          <c:dPt>
            <c:idx val="43"/>
          </c:dPt>
          <c:cat>
            <c:strRef>
              <c:f>GHG排出量とKP達成状況!$C$5:$C$41</c:f>
              <c:strCache>
                <c:ptCount val="37"/>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strCache>
            </c:strRef>
          </c:cat>
          <c:val>
            <c:numRef>
              <c:f>GHG排出量とKP達成状況!$AE$5:$AE$41</c:f>
              <c:numCache>
                <c:formatCode>0.0</c:formatCode>
                <c:ptCount val="37"/>
                <c:pt idx="0">
                  <c:v>-0.99856620717889699</c:v>
                </c:pt>
                <c:pt idx="1">
                  <c:v>4.9107785536807835</c:v>
                </c:pt>
                <c:pt idx="2">
                  <c:v>-14.044618381763597</c:v>
                </c:pt>
                <c:pt idx="3">
                  <c:v>-52.965686038282911</c:v>
                </c:pt>
                <c:pt idx="4">
                  <c:v>-7.8131154151398707</c:v>
                </c:pt>
                <c:pt idx="5">
                  <c:v>-29.971994102376655</c:v>
                </c:pt>
                <c:pt idx="6">
                  <c:v>-14.845438957505097</c:v>
                </c:pt>
                <c:pt idx="7">
                  <c:v>-55.282031864168189</c:v>
                </c:pt>
                <c:pt idx="8">
                  <c:v>-11.845594974239349</c:v>
                </c:pt>
                <c:pt idx="9">
                  <c:v>-4.6938561501969396</c:v>
                </c:pt>
                <c:pt idx="10">
                  <c:v>-9.9639036552658595</c:v>
                </c:pt>
                <c:pt idx="11">
                  <c:v>-23.62119690584904</c:v>
                </c:pt>
                <c:pt idx="12">
                  <c:v>11.874955503000951</c:v>
                </c:pt>
                <c:pt idx="13">
                  <c:v>-41.77389288073914</c:v>
                </c:pt>
                <c:pt idx="14">
                  <c:v>19.156607220966272</c:v>
                </c:pt>
                <c:pt idx="15">
                  <c:v>10.958767083250475</c:v>
                </c:pt>
                <c:pt idx="16">
                  <c:v>-4.1589533743777496</c:v>
                </c:pt>
                <c:pt idx="17">
                  <c:v>1.358076130343111</c:v>
                </c:pt>
                <c:pt idx="18">
                  <c:v>-56.423541420068531</c:v>
                </c:pt>
                <c:pt idx="19">
                  <c:v>2.4519379262270213</c:v>
                </c:pt>
                <c:pt idx="20">
                  <c:v>-55.565679435448786</c:v>
                </c:pt>
                <c:pt idx="21">
                  <c:v>-8.7359298302769552</c:v>
                </c:pt>
                <c:pt idx="22">
                  <c:v>-12.45713805847608</c:v>
                </c:pt>
                <c:pt idx="23">
                  <c:v>-6.3889391787104399</c:v>
                </c:pt>
                <c:pt idx="24">
                  <c:v>20.426385588259109</c:v>
                </c:pt>
                <c:pt idx="25">
                  <c:v>7.4615673694854667</c:v>
                </c:pt>
                <c:pt idx="26">
                  <c:v>-28.785472901453268</c:v>
                </c:pt>
                <c:pt idx="27">
                  <c:v>20.23362804803044</c:v>
                </c:pt>
                <c:pt idx="28">
                  <c:v>-55.733277513214432</c:v>
                </c:pt>
                <c:pt idx="29">
                  <c:v>-32.738829034719608</c:v>
                </c:pt>
                <c:pt idx="30">
                  <c:v>-37.132724718794705</c:v>
                </c:pt>
                <c:pt idx="31">
                  <c:v>-3.1716243420002677</c:v>
                </c:pt>
                <c:pt idx="32">
                  <c:v>23.681556353085998</c:v>
                </c:pt>
                <c:pt idx="33">
                  <c:v>-15.305714526699287</c:v>
                </c:pt>
                <c:pt idx="34">
                  <c:v>-0.91598527841283417</c:v>
                </c:pt>
                <c:pt idx="35">
                  <c:v>-56.746311123728255</c:v>
                </c:pt>
                <c:pt idx="36">
                  <c:v>-23.071664474049125</c:v>
                </c:pt>
              </c:numCache>
            </c:numRef>
          </c:val>
        </c:ser>
        <c:ser>
          <c:idx val="2"/>
          <c:order val="2"/>
          <c:tx>
            <c:strRef>
              <c:f>GHG排出量とKP達成状況!$AO$4</c:f>
              <c:strCache>
                <c:ptCount val="1"/>
                <c:pt idx="0">
                  <c:v>森林等吸収源・京都メカニズムクレジットを加味した達成状況（%）</c:v>
                </c:pt>
              </c:strCache>
            </c:strRef>
          </c:tx>
          <c:spPr>
            <a:solidFill>
              <a:srgbClr val="00B0F0"/>
            </a:solidFill>
            <a:ln w="19050">
              <a:noFill/>
            </a:ln>
          </c:spPr>
          <c:dLbls>
            <c:dLbl>
              <c:idx val="0"/>
              <c:layout>
                <c:manualLayout>
                  <c:x val="0"/>
                  <c:y val="5.5957549445248431E-2"/>
                </c:manualLayout>
              </c:layout>
              <c:showVal val="1"/>
            </c:dLbl>
            <c:dLbl>
              <c:idx val="1"/>
              <c:layout>
                <c:manualLayout>
                  <c:x val="1.2857602057216328E-3"/>
                  <c:y val="4.8239418697843664E-2"/>
                </c:manualLayout>
              </c:layout>
              <c:showVal val="1"/>
            </c:dLbl>
            <c:dLbl>
              <c:idx val="2"/>
              <c:layout>
                <c:manualLayout>
                  <c:x val="0"/>
                  <c:y val="6.9465151877722967E-2"/>
                </c:manualLayout>
              </c:layout>
              <c:showVal val="1"/>
            </c:dLbl>
            <c:dLbl>
              <c:idx val="3"/>
              <c:layout>
                <c:manualLayout>
                  <c:x val="-1.2857602057216328E-3"/>
                  <c:y val="5.7891678156728275E-3"/>
                </c:manualLayout>
              </c:layout>
              <c:showVal val="1"/>
            </c:dLbl>
            <c:dLbl>
              <c:idx val="4"/>
              <c:layout>
                <c:manualLayout>
                  <c:x val="-3.8572806171648993E-3"/>
                  <c:y val="7.7182826821032341E-3"/>
                </c:manualLayout>
              </c:layout>
              <c:showVal val="1"/>
            </c:dLbl>
            <c:dLbl>
              <c:idx val="5"/>
              <c:layout>
                <c:manualLayout>
                  <c:x val="0"/>
                  <c:y val="7.7185865515001662E-3"/>
                </c:manualLayout>
              </c:layout>
              <c:showVal val="1"/>
            </c:dLbl>
            <c:dLbl>
              <c:idx val="6"/>
              <c:layout>
                <c:manualLayout>
                  <c:x val="-3.8572806171648993E-3"/>
                  <c:y val="7.7190423555955675E-3"/>
                </c:manualLayout>
              </c:layout>
              <c:showVal val="1"/>
            </c:dLbl>
            <c:dLbl>
              <c:idx val="7"/>
              <c:layout>
                <c:manualLayout>
                  <c:x val="0"/>
                  <c:y val="5.7890158809743592E-3"/>
                </c:manualLayout>
              </c:layout>
              <c:showVal val="1"/>
            </c:dLbl>
            <c:dLbl>
              <c:idx val="12"/>
              <c:layout>
                <c:manualLayout>
                  <c:x val="1.2857602057216328E-3"/>
                  <c:y val="0.11577408829685003"/>
                </c:manualLayout>
              </c:layout>
              <c:showVal val="1"/>
            </c:dLbl>
            <c:dLbl>
              <c:idx val="13"/>
              <c:layout>
                <c:manualLayout>
                  <c:x val="1.2857602057216328E-3"/>
                  <c:y val="3.8595971451470166E-3"/>
                </c:manualLayout>
              </c:layout>
              <c:showVal val="1"/>
            </c:dLbl>
            <c:dLbl>
              <c:idx val="14"/>
              <c:layout>
                <c:manualLayout>
                  <c:x val="-2.5783794357389172E-3"/>
                  <c:y val="8.1799989215163474E-2"/>
                </c:manualLayout>
              </c:layout>
              <c:showVal val="1"/>
            </c:dLbl>
            <c:dLbl>
              <c:idx val="15"/>
              <c:layout>
                <c:manualLayout>
                  <c:x val="0"/>
                  <c:y val="8.6885189423670323E-2"/>
                </c:manualLayout>
              </c:layout>
              <c:showVal val="1"/>
            </c:dLbl>
            <c:dLbl>
              <c:idx val="16"/>
              <c:layout>
                <c:manualLayout>
                  <c:x val="-2.5783794357389172E-3"/>
                  <c:y val="5.8972085248141091E-2"/>
                </c:manualLayout>
              </c:layout>
              <c:showVal val="1"/>
            </c:dLbl>
            <c:dLbl>
              <c:idx val="17"/>
              <c:layout>
                <c:manualLayout>
                  <c:x val="0"/>
                  <c:y val="1.9300264746212087E-3"/>
                </c:manualLayout>
              </c:layout>
              <c:showVal val="1"/>
            </c:dLbl>
            <c:dLbl>
              <c:idx val="18"/>
              <c:layout>
                <c:manualLayout>
                  <c:x val="-6.4288010286081667E-3"/>
                  <c:y val="3.8595971451469459E-3"/>
                </c:manualLayout>
              </c:layout>
              <c:showVal val="1"/>
            </c:dLbl>
            <c:dLbl>
              <c:idx val="20"/>
              <c:layout>
                <c:manualLayout>
                  <c:x val="-2.5715204114432652E-3"/>
                  <c:y val="-1.9285071276365427E-3"/>
                </c:manualLayout>
              </c:layout>
              <c:showVal val="1"/>
            </c:dLbl>
            <c:dLbl>
              <c:idx val="21"/>
              <c:layout>
                <c:manualLayout>
                  <c:x val="0"/>
                  <c:y val="0.16015451758834051"/>
                </c:manualLayout>
              </c:layout>
              <c:showVal val="1"/>
            </c:dLbl>
            <c:dLbl>
              <c:idx val="25"/>
              <c:layout>
                <c:manualLayout>
                  <c:x val="0"/>
                  <c:y val="5.7888639462758918E-3"/>
                </c:manualLayout>
              </c:layout>
              <c:showVal val="1"/>
            </c:dLbl>
            <c:dLbl>
              <c:idx val="26"/>
              <c:layout>
                <c:manualLayout>
                  <c:x val="-1.2857602057216328E-3"/>
                  <c:y val="5.7890158809743592E-3"/>
                </c:manualLayout>
              </c:layout>
              <c:showVal val="1"/>
            </c:dLbl>
            <c:dLbl>
              <c:idx val="27"/>
              <c:layout>
                <c:manualLayout>
                  <c:x val="0"/>
                  <c:y val="9.2619392185238791E-2"/>
                </c:manualLayout>
              </c:layout>
              <c:showVal val="1"/>
            </c:dLbl>
            <c:dLbl>
              <c:idx val="28"/>
              <c:layout>
                <c:manualLayout>
                  <c:x val="-2.5715204114432652E-3"/>
                  <c:y val="6.0773879386639647E-7"/>
                </c:manualLayout>
              </c:layout>
              <c:showVal val="1"/>
            </c:dLbl>
            <c:dLbl>
              <c:idx val="29"/>
              <c:layout>
                <c:manualLayout>
                  <c:x val="0"/>
                  <c:y val="1.1577575957853317E-2"/>
                </c:manualLayout>
              </c:layout>
              <c:showVal val="1"/>
            </c:dLbl>
            <c:dLbl>
              <c:idx val="32"/>
              <c:layout>
                <c:manualLayout>
                  <c:x val="1.2857602057216328E-3"/>
                  <c:y val="9.8408104196816226E-2"/>
                </c:manualLayout>
              </c:layout>
              <c:showVal val="1"/>
            </c:dLbl>
            <c:dLbl>
              <c:idx val="33"/>
              <c:layout>
                <c:manualLayout>
                  <c:x val="-2.5715204114432652E-3"/>
                  <c:y val="1.1577727892551782E-2"/>
                </c:manualLayout>
              </c:layout>
              <c:showVal val="1"/>
            </c:dLbl>
            <c:dLbl>
              <c:idx val="34"/>
              <c:layout>
                <c:manualLayout>
                  <c:x val="-1.2857602057216328E-3"/>
                  <c:y val="5.7890158809743592E-3"/>
                </c:manualLayout>
              </c:layout>
              <c:showVal val="1"/>
            </c:dLbl>
            <c:dLbl>
              <c:idx val="35"/>
              <c:layout>
                <c:manualLayout>
                  <c:x val="-5.1430408228865312E-3"/>
                  <c:y val="5.7888639462758918E-3"/>
                </c:manualLayout>
              </c:layout>
              <c:showVal val="1"/>
            </c:dLbl>
            <c:dLbl>
              <c:idx val="36"/>
              <c:layout>
                <c:manualLayout>
                  <c:x val="-1.2891897178694584E-3"/>
                  <c:y val="0"/>
                </c:manualLayout>
              </c:layout>
              <c:showVal val="1"/>
            </c:dLbl>
            <c:txPr>
              <a:bodyPr/>
              <a:lstStyle/>
              <a:p>
                <a:pPr>
                  <a:defRPr>
                    <a:solidFill>
                      <a:srgbClr val="0070C0"/>
                    </a:solidFill>
                  </a:defRPr>
                </a:pPr>
                <a:endParaRPr lang="ja-JP"/>
              </a:p>
            </c:txPr>
            <c:showVal val="1"/>
          </c:dLbls>
          <c:cat>
            <c:strRef>
              <c:f>GHG排出量とKP達成状況!$C$5:$C$41</c:f>
              <c:strCache>
                <c:ptCount val="37"/>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strCache>
            </c:strRef>
          </c:cat>
          <c:val>
            <c:numRef>
              <c:f>GHG排出量とKP達成状況!$AO$5:$AO$41</c:f>
              <c:numCache>
                <c:formatCode>#,##0.0_ </c:formatCode>
                <c:ptCount val="37"/>
                <c:pt idx="0">
                  <c:v>3.3076765417716181</c:v>
                </c:pt>
                <c:pt idx="1">
                  <c:v>-1.9453805637733437</c:v>
                </c:pt>
                <c:pt idx="2">
                  <c:v>-7.0571094886622898</c:v>
                </c:pt>
                <c:pt idx="3">
                  <c:v>-47.879711021544345</c:v>
                </c:pt>
                <c:pt idx="4">
                  <c:v>-10.91532243034132</c:v>
                </c:pt>
                <c:pt idx="5">
                  <c:v>-12.967399763117552</c:v>
                </c:pt>
                <c:pt idx="6">
                  <c:v>-21.664615039151116</c:v>
                </c:pt>
                <c:pt idx="7">
                  <c:v>-25.6679239548269</c:v>
                </c:pt>
                <c:pt idx="8">
                  <c:v>-12.527874813795226</c:v>
                </c:pt>
                <c:pt idx="9">
                  <c:v>-3.6362845683004132</c:v>
                </c:pt>
                <c:pt idx="10">
                  <c:v>-6.462452779958979</c:v>
                </c:pt>
                <c:pt idx="11">
                  <c:v>-24.668331882606388</c:v>
                </c:pt>
                <c:pt idx="12">
                  <c:v>16.668339126035779</c:v>
                </c:pt>
                <c:pt idx="13">
                  <c:v>-36.537305250047154</c:v>
                </c:pt>
                <c:pt idx="14">
                  <c:v>9.9687052030123766</c:v>
                </c:pt>
                <c:pt idx="15">
                  <c:v>11.286823471726374</c:v>
                </c:pt>
                <c:pt idx="16">
                  <c:v>-5.4296711624299929</c:v>
                </c:pt>
                <c:pt idx="17">
                  <c:v>-8.4124621906252379</c:v>
                </c:pt>
                <c:pt idx="18">
                  <c:v>-29.80688352957764</c:v>
                </c:pt>
                <c:pt idx="19">
                  <c:v>-12.919956055316987</c:v>
                </c:pt>
                <c:pt idx="20">
                  <c:v>-37.418917678387473</c:v>
                </c:pt>
                <c:pt idx="21">
                  <c:v>-26.534975910275541</c:v>
                </c:pt>
                <c:pt idx="22">
                  <c:v>-12.45713805847608</c:v>
                </c:pt>
                <c:pt idx="23">
                  <c:v>-7.6461295127396918</c:v>
                </c:pt>
                <c:pt idx="24">
                  <c:v>-20.2568194085597</c:v>
                </c:pt>
                <c:pt idx="25">
                  <c:v>-12.581376894849363</c:v>
                </c:pt>
                <c:pt idx="26">
                  <c:v>-24.27874373555532</c:v>
                </c:pt>
                <c:pt idx="27">
                  <c:v>12.313068962670926</c:v>
                </c:pt>
                <c:pt idx="28">
                  <c:v>-48.176461294754318</c:v>
                </c:pt>
                <c:pt idx="29">
                  <c:v>-34.491281899628625</c:v>
                </c:pt>
                <c:pt idx="30">
                  <c:v>-18.186712993287198</c:v>
                </c:pt>
                <c:pt idx="31">
                  <c:v>-9.2198036667751566</c:v>
                </c:pt>
                <c:pt idx="32">
                  <c:v>13.357802998769779</c:v>
                </c:pt>
                <c:pt idx="33">
                  <c:v>-15.891042305176679</c:v>
                </c:pt>
                <c:pt idx="34">
                  <c:v>-8.7102991537910111</c:v>
                </c:pt>
                <c:pt idx="35">
                  <c:v>-44.725642896115154</c:v>
                </c:pt>
                <c:pt idx="36">
                  <c:v>-22.488578397917813</c:v>
                </c:pt>
              </c:numCache>
            </c:numRef>
          </c:val>
        </c:ser>
        <c:dLbls/>
        <c:gapWidth val="40"/>
        <c:overlap val="50"/>
        <c:axId val="110245376"/>
        <c:axId val="110246912"/>
      </c:barChart>
      <c:scatterChart>
        <c:scatterStyle val="lineMarker"/>
        <c:ser>
          <c:idx val="1"/>
          <c:order val="0"/>
          <c:tx>
            <c:strRef>
              <c:f>GHG排出量とKP達成状況!$AF$4</c:f>
              <c:strCache>
                <c:ptCount val="1"/>
                <c:pt idx="0">
                  <c:v>京都議定書目標値(%)</c:v>
                </c:pt>
              </c:strCache>
            </c:strRef>
          </c:tx>
          <c:spPr>
            <a:ln w="28575">
              <a:noFill/>
            </a:ln>
          </c:spPr>
          <c:marker>
            <c:symbol val="dash"/>
            <c:size val="14"/>
            <c:spPr>
              <a:solidFill>
                <a:schemeClr val="tx1"/>
              </a:solidFill>
              <a:ln>
                <a:noFill/>
              </a:ln>
            </c:spPr>
          </c:marker>
          <c:dLbls>
            <c:dLbl>
              <c:idx val="0"/>
              <c:layout>
                <c:manualLayout>
                  <c:x val="-2.0623593699774994E-2"/>
                  <c:y val="-1.8957955870566794E-2"/>
                </c:manualLayout>
              </c:layout>
              <c:dLblPos val="r"/>
              <c:showVal val="1"/>
            </c:dLbl>
            <c:dLbl>
              <c:idx val="1"/>
              <c:layout>
                <c:manualLayout>
                  <c:x val="-2.6894863792941991E-2"/>
                  <c:y val="1.5774316198897714E-2"/>
                </c:manualLayout>
              </c:layout>
              <c:dLblPos val="r"/>
              <c:showVal val="1"/>
            </c:dLbl>
            <c:dLbl>
              <c:idx val="2"/>
              <c:layout>
                <c:manualLayout>
                  <c:x val="-2.8955319832851177E-2"/>
                  <c:y val="1.770373493472506E-2"/>
                </c:manualLayout>
              </c:layout>
              <c:dLblPos val="r"/>
              <c:showVal val="1"/>
            </c:dLbl>
            <c:dLbl>
              <c:idx val="3"/>
              <c:layout>
                <c:manualLayout>
                  <c:x val="-2.4271912973269871E-2"/>
                  <c:y val="-5.3690227940031428E-2"/>
                </c:manualLayout>
              </c:layout>
              <c:dLblPos val="r"/>
              <c:showVal val="1"/>
            </c:dLbl>
            <c:dLbl>
              <c:idx val="4"/>
              <c:layout>
                <c:manualLayout>
                  <c:x val="-2.2850552131432635E-2"/>
                  <c:y val="-4.0367475180238525E-2"/>
                </c:manualLayout>
              </c:layout>
              <c:dLblPos val="r"/>
              <c:showVal val="1"/>
            </c:dLbl>
            <c:dLbl>
              <c:idx val="5"/>
              <c:layout>
                <c:manualLayout>
                  <c:x val="-2.5542469635790484E-2"/>
                  <c:y val="-5.3690205724132578E-2"/>
                </c:manualLayout>
              </c:layout>
              <c:dLblPos val="r"/>
              <c:showVal val="1"/>
            </c:dLbl>
            <c:dLbl>
              <c:idx val="6"/>
              <c:layout>
                <c:manualLayout>
                  <c:x val="-3.286399813205261E-2"/>
                  <c:y val="-0.11545415069443438"/>
                </c:manualLayout>
              </c:layout>
              <c:dLblPos val="r"/>
              <c:showVal val="1"/>
            </c:dLbl>
            <c:dLbl>
              <c:idx val="7"/>
              <c:layout>
                <c:manualLayout>
                  <c:x val="-2.0429768801252808E-2"/>
                  <c:y val="-5.368135310723033E-2"/>
                </c:manualLayout>
              </c:layout>
              <c:dLblPos val="r"/>
              <c:showVal val="1"/>
            </c:dLbl>
            <c:dLbl>
              <c:idx val="8"/>
              <c:layout>
                <c:manualLayout>
                  <c:x val="-2.2986119218521669E-2"/>
                  <c:y val="-5.5602065712364694E-2"/>
                </c:manualLayout>
              </c:layout>
              <c:dLblPos val="r"/>
              <c:showVal val="1"/>
            </c:dLbl>
            <c:dLbl>
              <c:idx val="9"/>
              <c:layout>
                <c:manualLayout>
                  <c:x val="-2.0501930346496191E-2"/>
                  <c:y val="-1.9044878951911214E-2"/>
                </c:manualLayout>
              </c:layout>
              <c:dLblPos val="r"/>
              <c:showVal val="1"/>
            </c:dLbl>
            <c:dLbl>
              <c:idx val="10"/>
              <c:layout>
                <c:manualLayout>
                  <c:x val="-2.0501973932177862E-2"/>
                  <c:y val="-1.9080922223353967E-2"/>
                </c:manualLayout>
              </c:layout>
              <c:dLblPos val="r"/>
              <c:showVal val="1"/>
            </c:dLbl>
            <c:dLbl>
              <c:idx val="11"/>
              <c:layout>
                <c:manualLayout>
                  <c:x val="-2.6894863792941991E-2"/>
                  <c:y val="-0.11736606006738305"/>
                </c:manualLayout>
              </c:layout>
              <c:dLblPos val="r"/>
              <c:showVal val="1"/>
            </c:dLbl>
            <c:dLbl>
              <c:idx val="12"/>
              <c:layout>
                <c:manualLayout>
                  <c:x val="-2.4532304725168756E-2"/>
                  <c:y val="-1.5098814529515217E-2"/>
                </c:manualLayout>
              </c:layout>
              <c:dLblPos val="r"/>
              <c:showVal val="1"/>
            </c:dLbl>
            <c:dLbl>
              <c:idx val="13"/>
              <c:layout>
                <c:manualLayout>
                  <c:x val="-2.2986152767548222E-2"/>
                  <c:y val="-5.1760657269505579E-2"/>
                </c:manualLayout>
              </c:layout>
              <c:dLblPos val="r"/>
              <c:showVal val="1"/>
            </c:dLbl>
            <c:dLbl>
              <c:idx val="14"/>
              <c:layout>
                <c:manualLayout>
                  <c:x val="-2.4532265221041735E-2"/>
                  <c:y val="-1.7759180592087493E-2"/>
                </c:manualLayout>
              </c:layout>
              <c:dLblPos val="r"/>
              <c:showVal val="1"/>
            </c:dLbl>
            <c:dLbl>
              <c:idx val="15"/>
              <c:layout>
                <c:manualLayout>
                  <c:x val="-2.4532304725168756E-2"/>
                  <c:y val="-2.281709721161845E-2"/>
                </c:manualLayout>
              </c:layout>
              <c:dLblPos val="r"/>
              <c:showVal val="1"/>
            </c:dLbl>
            <c:dLbl>
              <c:idx val="16"/>
              <c:layout>
                <c:manualLayout>
                  <c:x val="-2.8955302574349456E-2"/>
                  <c:y val="1.8625412669786283E-2"/>
                </c:manualLayout>
              </c:layout>
              <c:dLblPos val="r"/>
              <c:showVal val="1"/>
            </c:dLbl>
            <c:dLbl>
              <c:idx val="17"/>
              <c:layout>
                <c:manualLayout>
                  <c:x val="-2.2986152767548222E-2"/>
                  <c:y val="-5.1760657269505579E-2"/>
                </c:manualLayout>
              </c:layout>
              <c:dLblPos val="r"/>
              <c:showVal val="1"/>
            </c:dLbl>
            <c:dLbl>
              <c:idx val="18"/>
              <c:layout>
                <c:manualLayout>
                  <c:x val="-2.2986152767548222E-2"/>
                  <c:y val="-5.1760657269505614E-2"/>
                </c:manualLayout>
              </c:layout>
              <c:dLblPos val="r"/>
              <c:showVal val="1"/>
            </c:dLbl>
            <c:dLbl>
              <c:idx val="19"/>
              <c:layout>
                <c:manualLayout>
                  <c:x val="-2.2986151158611041E-2"/>
                  <c:y val="-5.9506234234666083E-2"/>
                </c:manualLayout>
              </c:layout>
              <c:dLblPos val="r"/>
              <c:showVal val="1"/>
            </c:dLbl>
            <c:dLbl>
              <c:idx val="20"/>
              <c:layout>
                <c:manualLayout>
                  <c:x val="-2.2986151158611041E-2"/>
                  <c:y val="-5.3771996572818614E-2"/>
                </c:manualLayout>
              </c:layout>
              <c:dLblPos val="r"/>
              <c:showVal val="1"/>
            </c:dLbl>
            <c:dLbl>
              <c:idx val="21"/>
              <c:layout>
                <c:manualLayout>
                  <c:x val="-2.6894863792941991E-2"/>
                  <c:y val="1.7703886869423521E-2"/>
                </c:manualLayout>
              </c:layout>
              <c:dLblPos val="r"/>
              <c:showVal val="1"/>
            </c:dLbl>
            <c:dLbl>
              <c:idx val="22"/>
              <c:layout>
                <c:manualLayout>
                  <c:x val="-2.2986152767548222E-2"/>
                  <c:y val="-5.3690227940031428E-2"/>
                </c:manualLayout>
              </c:layout>
              <c:dLblPos val="r"/>
              <c:showVal val="1"/>
            </c:dLbl>
            <c:dLbl>
              <c:idx val="23"/>
              <c:layout>
                <c:manualLayout>
                  <c:x val="-2.2986151158611041E-2"/>
                  <c:y val="-4.4096799899341545E-2"/>
                </c:manualLayout>
              </c:layout>
              <c:dLblPos val="r"/>
              <c:showVal val="1"/>
            </c:dLbl>
            <c:dLbl>
              <c:idx val="24"/>
              <c:layout>
                <c:manualLayout>
                  <c:x val="-2.190932245568513E-2"/>
                  <c:y val="-1.7137404808838776E-2"/>
                </c:manualLayout>
              </c:layout>
              <c:dLblPos val="r"/>
              <c:showVal val="1"/>
            </c:dLbl>
            <c:dLbl>
              <c:idx val="25"/>
              <c:layout>
                <c:manualLayout>
                  <c:x val="-2.0623584111863498E-2"/>
                  <c:y val="-1.7137404808838737E-2"/>
                </c:manualLayout>
              </c:layout>
              <c:dLblPos val="r"/>
              <c:showVal val="1"/>
            </c:dLbl>
            <c:dLbl>
              <c:idx val="26"/>
              <c:layout>
                <c:manualLayout>
                  <c:x val="-2.3047565314462302E-2"/>
                  <c:y val="-4.5322826106494303E-2"/>
                </c:manualLayout>
              </c:layout>
              <c:dLblPos val="r"/>
              <c:showVal val="1"/>
            </c:dLbl>
            <c:dLbl>
              <c:idx val="27"/>
              <c:layout>
                <c:manualLayout>
                  <c:x val="-2.4532304725168756E-2"/>
                  <c:y val="-1.8957955870566829E-2"/>
                </c:manualLayout>
              </c:layout>
              <c:dLblPos val="r"/>
              <c:showVal val="1"/>
            </c:dLbl>
            <c:dLbl>
              <c:idx val="28"/>
              <c:layout>
                <c:manualLayout>
                  <c:x val="-2.2986152767548222E-2"/>
                  <c:y val="-5.9478939951608856E-2"/>
                </c:manualLayout>
              </c:layout>
              <c:dLblPos val="r"/>
              <c:showVal val="1"/>
            </c:dLbl>
            <c:dLbl>
              <c:idx val="29"/>
              <c:layout>
                <c:manualLayout>
                  <c:x val="-2.06235936997749E-2"/>
                  <c:y val="-2.2817097211618485E-2"/>
                </c:manualLayout>
              </c:layout>
              <c:dLblPos val="r"/>
              <c:showVal val="1"/>
            </c:dLbl>
            <c:dLbl>
              <c:idx val="30"/>
              <c:layout>
                <c:manualLayout>
                  <c:x val="-2.2986152767548222E-2"/>
                  <c:y val="-5.5619798610557214E-2"/>
                </c:manualLayout>
              </c:layout>
              <c:dLblPos val="r"/>
              <c:showVal val="1"/>
            </c:dLbl>
            <c:dLbl>
              <c:idx val="31"/>
              <c:layout>
                <c:manualLayout>
                  <c:x val="-2.1700392561826598E-2"/>
                  <c:y val="-5.3690227940031428E-2"/>
                </c:manualLayout>
              </c:layout>
              <c:dLblPos val="r"/>
              <c:showVal val="1"/>
            </c:dLbl>
            <c:dLbl>
              <c:idx val="32"/>
              <c:layout>
                <c:manualLayout>
                  <c:x val="-2.3246544519447031E-2"/>
                  <c:y val="-2.4746667882144257E-2"/>
                </c:manualLayout>
              </c:layout>
              <c:dLblPos val="r"/>
              <c:showVal val="1"/>
            </c:dLbl>
            <c:dLbl>
              <c:idx val="34"/>
              <c:layout>
                <c:manualLayout>
                  <c:x val="-2.1700392561826598E-2"/>
                  <c:y val="-5.9479091886307289E-2"/>
                </c:manualLayout>
              </c:layout>
              <c:dLblPos val="r"/>
              <c:showVal val="1"/>
            </c:dLbl>
            <c:dLbl>
              <c:idx val="35"/>
              <c:layout>
                <c:manualLayout>
                  <c:x val="-2.0623593699774994E-2"/>
                  <c:y val="-2.6676238552670106E-2"/>
                </c:manualLayout>
              </c:layout>
              <c:dLblPos val="r"/>
              <c:showVal val="1"/>
            </c:dLbl>
            <c:dLbl>
              <c:idx val="36"/>
              <c:layout>
                <c:manualLayout>
                  <c:x val="-2.6517718897562104E-2"/>
                  <c:y val="-7.4942780450686308E-2"/>
                </c:manualLayout>
              </c:layout>
              <c:dLblPos val="r"/>
              <c:showVal val="1"/>
            </c:dLbl>
            <c:txPr>
              <a:bodyPr/>
              <a:lstStyle/>
              <a:p>
                <a:pPr>
                  <a:defRPr sz="1200" b="1" i="1"/>
                </a:pPr>
                <a:endParaRPr lang="ja-JP"/>
              </a:p>
            </c:txPr>
            <c:dLblPos val="t"/>
            <c:showVal val="1"/>
          </c:dLbls>
          <c:xVal>
            <c:strRef>
              <c:f>GHG排出量とKP達成状況!$C$5:$C$43</c:f>
              <c:strCache>
                <c:ptCount val="39"/>
                <c:pt idx="0">
                  <c:v>オーストラリア</c:v>
                </c:pt>
                <c:pt idx="1">
                  <c:v>オーストリア</c:v>
                </c:pt>
                <c:pt idx="2">
                  <c:v>ベルギー</c:v>
                </c:pt>
                <c:pt idx="3">
                  <c:v>ブルガリア</c:v>
                </c:pt>
                <c:pt idx="4">
                  <c:v>クロアチア</c:v>
                </c:pt>
                <c:pt idx="5">
                  <c:v>チェコ</c:v>
                </c:pt>
                <c:pt idx="6">
                  <c:v>デンマーク（KP）</c:v>
                </c:pt>
                <c:pt idx="7">
                  <c:v>エストニア</c:v>
                </c:pt>
                <c:pt idx="8">
                  <c:v>欧州連合(15カ国,KP)</c:v>
                </c:pt>
                <c:pt idx="9">
                  <c:v>フィンランド</c:v>
                </c:pt>
                <c:pt idx="10">
                  <c:v>フランス（KP)</c:v>
                </c:pt>
                <c:pt idx="11">
                  <c:v>ドイツ</c:v>
                </c:pt>
                <c:pt idx="12">
                  <c:v>ギリシャ</c:v>
                </c:pt>
                <c:pt idx="13">
                  <c:v>ハンガリー</c:v>
                </c:pt>
                <c:pt idx="14">
                  <c:v>アイスランド</c:v>
                </c:pt>
                <c:pt idx="15">
                  <c:v>アイルランド</c:v>
                </c:pt>
                <c:pt idx="16">
                  <c:v>イタリア</c:v>
                </c:pt>
                <c:pt idx="17">
                  <c:v>日本</c:v>
                </c:pt>
                <c:pt idx="18">
                  <c:v>ラトビア</c:v>
                </c:pt>
                <c:pt idx="19">
                  <c:v>リヒテンシュタイン</c:v>
                </c:pt>
                <c:pt idx="20">
                  <c:v>リトアニア</c:v>
                </c:pt>
                <c:pt idx="21">
                  <c:v>ルクセンブルク</c:v>
                </c:pt>
                <c:pt idx="22">
                  <c:v>モナコ</c:v>
                </c:pt>
                <c:pt idx="23">
                  <c:v>オランダ</c:v>
                </c:pt>
                <c:pt idx="24">
                  <c:v>ニュージーランド</c:v>
                </c:pt>
                <c:pt idx="25">
                  <c:v>ノルウェー</c:v>
                </c:pt>
                <c:pt idx="26">
                  <c:v>ポーランド</c:v>
                </c:pt>
                <c:pt idx="27">
                  <c:v>ポルトガル</c:v>
                </c:pt>
                <c:pt idx="28">
                  <c:v>ルーマニア</c:v>
                </c:pt>
                <c:pt idx="29">
                  <c:v>ロシア</c:v>
                </c:pt>
                <c:pt idx="30">
                  <c:v>スロバキア</c:v>
                </c:pt>
                <c:pt idx="31">
                  <c:v>スロベニア</c:v>
                </c:pt>
                <c:pt idx="32">
                  <c:v>スペイン</c:v>
                </c:pt>
                <c:pt idx="33">
                  <c:v>スウェーデン</c:v>
                </c:pt>
                <c:pt idx="34">
                  <c:v>スイス</c:v>
                </c:pt>
                <c:pt idx="35">
                  <c:v>ウクライナ</c:v>
                </c:pt>
                <c:pt idx="36">
                  <c:v>イギリス</c:v>
                </c:pt>
                <c:pt idx="37">
                  <c:v>カナダ</c:v>
                </c:pt>
                <c:pt idx="38">
                  <c:v>アメリカ</c:v>
                </c:pt>
              </c:strCache>
            </c:strRef>
          </c:xVal>
          <c:yVal>
            <c:numRef>
              <c:f>GHG排出量とKP達成状況!$AF$5:$AF$41</c:f>
              <c:numCache>
                <c:formatCode>General</c:formatCode>
                <c:ptCount val="37"/>
                <c:pt idx="0">
                  <c:v>8</c:v>
                </c:pt>
                <c:pt idx="1">
                  <c:v>-13</c:v>
                </c:pt>
                <c:pt idx="2">
                  <c:v>-7.5</c:v>
                </c:pt>
                <c:pt idx="3">
                  <c:v>-8</c:v>
                </c:pt>
                <c:pt idx="4">
                  <c:v>-5</c:v>
                </c:pt>
                <c:pt idx="5">
                  <c:v>-8</c:v>
                </c:pt>
                <c:pt idx="6" formatCode="0.0_ ">
                  <c:v>-20.878368037300831</c:v>
                </c:pt>
                <c:pt idx="7">
                  <c:v>-8</c:v>
                </c:pt>
                <c:pt idx="8">
                  <c:v>-8</c:v>
                </c:pt>
                <c:pt idx="9" formatCode="0_ ">
                  <c:v>0</c:v>
                </c:pt>
                <c:pt idx="10" formatCode="0_ ">
                  <c:v>0</c:v>
                </c:pt>
                <c:pt idx="11">
                  <c:v>-21</c:v>
                </c:pt>
                <c:pt idx="12">
                  <c:v>25</c:v>
                </c:pt>
                <c:pt idx="13">
                  <c:v>-6</c:v>
                </c:pt>
                <c:pt idx="14">
                  <c:v>10</c:v>
                </c:pt>
                <c:pt idx="15">
                  <c:v>13</c:v>
                </c:pt>
                <c:pt idx="16">
                  <c:v>-6.5</c:v>
                </c:pt>
                <c:pt idx="17">
                  <c:v>-6</c:v>
                </c:pt>
                <c:pt idx="18">
                  <c:v>-8</c:v>
                </c:pt>
                <c:pt idx="19">
                  <c:v>-8</c:v>
                </c:pt>
                <c:pt idx="20">
                  <c:v>-8</c:v>
                </c:pt>
                <c:pt idx="21">
                  <c:v>-28</c:v>
                </c:pt>
                <c:pt idx="22">
                  <c:v>-8</c:v>
                </c:pt>
                <c:pt idx="23">
                  <c:v>-6</c:v>
                </c:pt>
                <c:pt idx="24" formatCode="0_ ">
                  <c:v>0</c:v>
                </c:pt>
                <c:pt idx="25">
                  <c:v>1</c:v>
                </c:pt>
                <c:pt idx="26">
                  <c:v>-6</c:v>
                </c:pt>
                <c:pt idx="27">
                  <c:v>27</c:v>
                </c:pt>
                <c:pt idx="28">
                  <c:v>-8</c:v>
                </c:pt>
                <c:pt idx="29">
                  <c:v>0</c:v>
                </c:pt>
                <c:pt idx="30">
                  <c:v>-8</c:v>
                </c:pt>
                <c:pt idx="31">
                  <c:v>-8</c:v>
                </c:pt>
                <c:pt idx="32">
                  <c:v>15</c:v>
                </c:pt>
                <c:pt idx="33">
                  <c:v>4</c:v>
                </c:pt>
                <c:pt idx="34">
                  <c:v>-8</c:v>
                </c:pt>
                <c:pt idx="35" formatCode="0_ ">
                  <c:v>0</c:v>
                </c:pt>
                <c:pt idx="36">
                  <c:v>-12.5</c:v>
                </c:pt>
              </c:numCache>
            </c:numRef>
          </c:yVal>
        </c:ser>
        <c:dLbls/>
        <c:axId val="110245376"/>
        <c:axId val="110246912"/>
      </c:scatterChart>
      <c:catAx>
        <c:axId val="110245376"/>
        <c:scaling>
          <c:orientation val="minMax"/>
        </c:scaling>
        <c:axPos val="b"/>
        <c:numFmt formatCode="#,##0.00_);[Red]\(#,##0.00\)" sourceLinked="0"/>
        <c:majorTickMark val="none"/>
        <c:tickLblPos val="low"/>
        <c:txPr>
          <a:bodyPr anchor="b" anchorCtr="1"/>
          <a:lstStyle/>
          <a:p>
            <a:pPr>
              <a:defRPr sz="1200"/>
            </a:pPr>
            <a:endParaRPr lang="ja-JP"/>
          </a:p>
        </c:txPr>
        <c:crossAx val="110246912"/>
        <c:crossesAt val="0"/>
        <c:lblAlgn val="ctr"/>
        <c:lblOffset val="100"/>
      </c:catAx>
      <c:valAx>
        <c:axId val="110246912"/>
        <c:scaling>
          <c:orientation val="minMax"/>
          <c:max val="60"/>
          <c:min val="-60"/>
        </c:scaling>
        <c:axPos val="l"/>
        <c:majorGridlines/>
        <c:numFmt formatCode="#,##0_ " sourceLinked="0"/>
        <c:tickLblPos val="nextTo"/>
        <c:txPr>
          <a:bodyPr/>
          <a:lstStyle/>
          <a:p>
            <a:pPr>
              <a:defRPr sz="1200"/>
            </a:pPr>
            <a:endParaRPr lang="ja-JP"/>
          </a:p>
        </c:txPr>
        <c:crossAx val="110245376"/>
        <c:crosses val="autoZero"/>
        <c:crossBetween val="between"/>
      </c:valAx>
    </c:plotArea>
    <c:legend>
      <c:legendPos val="r"/>
      <c:legendEntry>
        <c:idx val="0"/>
        <c:txPr>
          <a:bodyPr/>
          <a:lstStyle/>
          <a:p>
            <a:pPr>
              <a:defRPr sz="1200">
                <a:solidFill>
                  <a:schemeClr val="bg1">
                    <a:lumMod val="50000"/>
                  </a:schemeClr>
                </a:solidFill>
              </a:defRPr>
            </a:pPr>
            <a:endParaRPr lang="ja-JP"/>
          </a:p>
        </c:txPr>
      </c:legendEntry>
      <c:legendEntry>
        <c:idx val="1"/>
        <c:txPr>
          <a:bodyPr/>
          <a:lstStyle/>
          <a:p>
            <a:pPr>
              <a:defRPr sz="1200">
                <a:solidFill>
                  <a:srgbClr val="00B0F0"/>
                </a:solidFill>
              </a:defRPr>
            </a:pPr>
            <a:endParaRPr lang="ja-JP"/>
          </a:p>
        </c:txPr>
      </c:legendEntry>
      <c:legendEntry>
        <c:idx val="2"/>
        <c:txPr>
          <a:bodyPr/>
          <a:lstStyle/>
          <a:p>
            <a:pPr>
              <a:defRPr sz="1200" b="1" i="1"/>
            </a:pPr>
            <a:endParaRPr lang="ja-JP"/>
          </a:p>
        </c:txPr>
      </c:legendEntry>
      <c:layout>
        <c:manualLayout>
          <c:xMode val="edge"/>
          <c:yMode val="edge"/>
          <c:x val="6.2701564425951109E-2"/>
          <c:y val="5.028947358425348E-2"/>
          <c:w val="0.4741048400772469"/>
          <c:h val="0.12833696077425918"/>
        </c:manualLayout>
      </c:layout>
      <c:txPr>
        <a:bodyPr/>
        <a:lstStyle/>
        <a:p>
          <a:pPr>
            <a:defRPr sz="1200"/>
          </a:pPr>
          <a:endParaRPr lang="ja-JP"/>
        </a:p>
      </c:txPr>
    </c:legend>
    <c:plotVisOnly val="1"/>
    <c:dispBlanksAs val="gap"/>
  </c:chart>
  <c:spPr>
    <a:ln>
      <a:noFill/>
    </a:ln>
  </c:spPr>
  <c:printSettings>
    <c:headerFooter/>
    <c:pageMargins b="0.75000000000000056" l="0.70000000000000051" r="0.70000000000000051" t="0.75000000000000056" header="0.30000000000000027" footer="0.30000000000000027"/>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314325</xdr:colOff>
      <xdr:row>92</xdr:row>
      <xdr:rowOff>57150</xdr:rowOff>
    </xdr:from>
    <xdr:to>
      <xdr:col>21</xdr:col>
      <xdr:colOff>285750</xdr:colOff>
      <xdr:row>133</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133</xdr:row>
      <xdr:rowOff>123825</xdr:rowOff>
    </xdr:from>
    <xdr:to>
      <xdr:col>21</xdr:col>
      <xdr:colOff>314325</xdr:colOff>
      <xdr:row>174</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400050</xdr:colOff>
      <xdr:row>174</xdr:row>
      <xdr:rowOff>123825</xdr:rowOff>
    </xdr:from>
    <xdr:to>
      <xdr:col>21</xdr:col>
      <xdr:colOff>371475</xdr:colOff>
      <xdr:row>215</xdr:row>
      <xdr:rowOff>66675</xdr:rowOff>
    </xdr:to>
    <xdr:graphicFrame macro="">
      <xdr:nvGraphicFramePr>
        <xdr:cNvPr id="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428625</xdr:colOff>
      <xdr:row>215</xdr:row>
      <xdr:rowOff>104775</xdr:rowOff>
    </xdr:from>
    <xdr:to>
      <xdr:col>21</xdr:col>
      <xdr:colOff>400050</xdr:colOff>
      <xdr:row>256</xdr:row>
      <xdr:rowOff>47625</xdr:rowOff>
    </xdr:to>
    <xdr:graphicFrame macro="">
      <xdr:nvGraphicFramePr>
        <xdr:cNvPr id="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0.72124</cdr:x>
      <cdr:y>0.07435</cdr:y>
    </cdr:from>
    <cdr:to>
      <cdr:x>0.96447</cdr:x>
      <cdr:y>0.10766</cdr:y>
    </cdr:to>
    <cdr:sp macro="" textlink="">
      <cdr:nvSpPr>
        <cdr:cNvPr id="2" name="テキスト ボックス 1"/>
        <cdr:cNvSpPr txBox="1"/>
      </cdr:nvSpPr>
      <cdr:spPr>
        <a:xfrm xmlns:a="http://schemas.openxmlformats.org/drawingml/2006/main">
          <a:off x="7123979" y="489328"/>
          <a:ext cx="2402486" cy="21923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nSpc>
              <a:spcPts val="1300"/>
            </a:lnSpc>
          </a:pPr>
          <a:r>
            <a:rPr lang="en-US" altLang="ja-JP" sz="1100"/>
            <a:t>※</a:t>
          </a:r>
          <a:r>
            <a:rPr lang="ja-JP" altLang="en-US" sz="1100"/>
            <a:t>青色は条約基準年比。</a:t>
          </a:r>
          <a:endParaRPr lang="en-US" altLang="ja-JP" sz="1100"/>
        </a:p>
        <a:p xmlns:a="http://schemas.openxmlformats.org/drawingml/2006/main">
          <a:pPr>
            <a:lnSpc>
              <a:spcPts val="1200"/>
            </a:lnSpc>
          </a:pPr>
          <a:r>
            <a:rPr lang="ja-JP" altLang="en-US" sz="1100"/>
            <a:t>　</a:t>
          </a:r>
        </a:p>
      </cdr:txBody>
    </cdr:sp>
  </cdr:relSizeAnchor>
  <cdr:relSizeAnchor xmlns:cdr="http://schemas.openxmlformats.org/drawingml/2006/chartDrawing">
    <cdr:from>
      <cdr:x>0</cdr:x>
      <cdr:y>0</cdr:y>
    </cdr:from>
    <cdr:to>
      <cdr:x>0</cdr:x>
      <cdr:y>0</cdr:y>
    </cdr:to>
    <cdr:sp macro="" textlink="">
      <cdr:nvSpPr>
        <cdr:cNvPr id="4"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0.24976</cdr:x>
      <cdr:y>0</cdr:y>
    </cdr:from>
    <cdr:to>
      <cdr:x>0.79556</cdr:x>
      <cdr:y>0.04293</cdr:y>
    </cdr:to>
    <cdr:sp macro="" textlink="">
      <cdr:nvSpPr>
        <cdr:cNvPr id="5" name="テキスト ボックス 1"/>
        <cdr:cNvSpPr txBox="1"/>
      </cdr:nvSpPr>
      <cdr:spPr>
        <a:xfrm xmlns:a="http://schemas.openxmlformats.org/drawingml/2006/main">
          <a:off x="2466976" y="0"/>
          <a:ext cx="5391150" cy="282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京都議定書目標値と京都議定書基準年から</a:t>
          </a:r>
          <a:r>
            <a:rPr lang="en-US" altLang="ja-JP" sz="1400"/>
            <a:t>2012</a:t>
          </a:r>
          <a:r>
            <a:rPr lang="ja-JP" altLang="en-US" sz="1400"/>
            <a:t>年までの変化</a:t>
          </a:r>
          <a:endParaRPr lang="en-US" altLang="ja-JP" sz="1400"/>
        </a:p>
        <a:p xmlns:a="http://schemas.openxmlformats.org/drawingml/2006/main">
          <a:pPr algn="ctr">
            <a:lnSpc>
              <a:spcPts val="1200"/>
            </a:lnSpc>
          </a:pPr>
          <a:r>
            <a:rPr lang="ja-JP" altLang="en-US" sz="1400"/>
            <a:t>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4"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5"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7"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9"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1"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3"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0.09579</cdr:x>
      <cdr:y>0.00048</cdr:y>
    </cdr:from>
    <cdr:to>
      <cdr:x>0.94407</cdr:x>
      <cdr:y>0.04342</cdr:y>
    </cdr:to>
    <cdr:sp macro="" textlink="">
      <cdr:nvSpPr>
        <cdr:cNvPr id="8" name="テキスト ボックス 1"/>
        <cdr:cNvSpPr txBox="1"/>
      </cdr:nvSpPr>
      <cdr:spPr>
        <a:xfrm xmlns:a="http://schemas.openxmlformats.org/drawingml/2006/main">
          <a:off x="946149" y="3175"/>
          <a:ext cx="8378825" cy="282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京都議定書目標値とその達成状況（</a:t>
          </a:r>
          <a:r>
            <a:rPr lang="en-US" altLang="ja-JP" sz="1400"/>
            <a:t>2008</a:t>
          </a:r>
          <a:r>
            <a:rPr lang="ja-JP" altLang="en-US" sz="1400"/>
            <a:t>～</a:t>
          </a:r>
          <a:r>
            <a:rPr lang="en-US" altLang="ja-JP" sz="1400"/>
            <a:t>2012</a:t>
          </a:r>
          <a:r>
            <a:rPr lang="ja-JP" altLang="en-US" sz="1400"/>
            <a:t>年平均　</a:t>
          </a:r>
          <a:r>
            <a:rPr lang="ja-JP" altLang="en-US" sz="1200"/>
            <a:t>（</a:t>
          </a:r>
          <a:r>
            <a:rPr lang="en-US" altLang="ja-JP" sz="1200"/>
            <a:t>※</a:t>
          </a:r>
          <a:r>
            <a:rPr lang="ja-JP" altLang="en-US" sz="1200"/>
            <a:t>森林等吸収源、京都メカニズムクレジットを含まない）</a:t>
          </a:r>
          <a:r>
            <a:rPr lang="ja-JP" altLang="en-US" sz="1400"/>
            <a:t>）</a:t>
          </a:r>
          <a:endParaRPr lang="en-US" altLang="ja-JP" sz="1400"/>
        </a:p>
        <a:p xmlns:a="http://schemas.openxmlformats.org/drawingml/2006/main">
          <a:pPr algn="ctr">
            <a:lnSpc>
              <a:spcPts val="1200"/>
            </a:lnSpc>
          </a:pPr>
          <a:r>
            <a:rPr lang="ja-JP" altLang="en-US" sz="1400"/>
            <a:t>　</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4"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5"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7"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9"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1"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3"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0.09579</cdr:x>
      <cdr:y>0.00772</cdr:y>
    </cdr:from>
    <cdr:to>
      <cdr:x>0.94407</cdr:x>
      <cdr:y>0.05065</cdr:y>
    </cdr:to>
    <cdr:sp macro="" textlink="">
      <cdr:nvSpPr>
        <cdr:cNvPr id="8" name="テキスト ボックス 1"/>
        <cdr:cNvSpPr txBox="1"/>
      </cdr:nvSpPr>
      <cdr:spPr>
        <a:xfrm xmlns:a="http://schemas.openxmlformats.org/drawingml/2006/main">
          <a:off x="946150" y="50800"/>
          <a:ext cx="8378825" cy="282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京都議定書目標値とその達成状況（</a:t>
          </a:r>
          <a:r>
            <a:rPr lang="en-US" altLang="ja-JP" sz="1400"/>
            <a:t>2008</a:t>
          </a:r>
          <a:r>
            <a:rPr lang="ja-JP" altLang="en-US" sz="1400"/>
            <a:t>～</a:t>
          </a:r>
          <a:r>
            <a:rPr lang="en-US" altLang="ja-JP" sz="1400"/>
            <a:t>2012</a:t>
          </a:r>
          <a:r>
            <a:rPr lang="ja-JP" altLang="en-US" sz="1400"/>
            <a:t>年平均　</a:t>
          </a:r>
          <a:r>
            <a:rPr lang="ja-JP" altLang="en-US" sz="1200"/>
            <a:t>（</a:t>
          </a:r>
          <a:r>
            <a:rPr lang="en-US" altLang="ja-JP" sz="1200"/>
            <a:t>※</a:t>
          </a:r>
          <a:r>
            <a:rPr lang="ja-JP" altLang="en-US" sz="1200"/>
            <a:t>森林等吸収源を加味）</a:t>
          </a:r>
          <a:r>
            <a:rPr lang="ja-JP" altLang="en-US" sz="1400"/>
            <a:t>）</a:t>
          </a:r>
          <a:endParaRPr lang="en-US" altLang="ja-JP" sz="1400"/>
        </a:p>
        <a:p xmlns:a="http://schemas.openxmlformats.org/drawingml/2006/main">
          <a:pPr algn="ctr">
            <a:lnSpc>
              <a:spcPts val="1200"/>
            </a:lnSpc>
          </a:pPr>
          <a:r>
            <a:rPr lang="ja-JP" altLang="en-US" sz="1400"/>
            <a:t>　</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4"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5"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7"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9"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1"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cdr:x>
      <cdr:y>0</cdr:y>
    </cdr:from>
    <cdr:to>
      <cdr:x>0</cdr:x>
      <cdr:y>0</cdr:y>
    </cdr:to>
    <cdr:sp macro="" textlink="">
      <cdr:nvSpPr>
        <cdr:cNvPr id="13" name="テキスト ボックス 1"/>
        <cdr:cNvSpPr txBox="1"/>
      </cdr:nvSpPr>
      <cdr:spPr>
        <a:xfrm xmlns:a="http://schemas.openxmlformats.org/drawingml/2006/main">
          <a:off x="67235" y="0"/>
          <a:ext cx="391645" cy="2969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p>
        <a:p xmlns:a="http://schemas.openxmlformats.org/drawingml/2006/main">
          <a:r>
            <a:rPr lang="ja-JP" altLang="en-US" sz="1100"/>
            <a:t>　</a:t>
          </a:r>
        </a:p>
      </cdr:txBody>
    </cdr:sp>
  </cdr:relSizeAnchor>
  <cdr:relSizeAnchor xmlns:cdr="http://schemas.openxmlformats.org/drawingml/2006/chartDrawing">
    <cdr:from>
      <cdr:x>0.05625</cdr:x>
      <cdr:y>0.00627</cdr:y>
    </cdr:from>
    <cdr:to>
      <cdr:x>0.90453</cdr:x>
      <cdr:y>0.0492</cdr:y>
    </cdr:to>
    <cdr:sp macro="" textlink="">
      <cdr:nvSpPr>
        <cdr:cNvPr id="8" name="テキスト ボックス 1"/>
        <cdr:cNvSpPr txBox="1"/>
      </cdr:nvSpPr>
      <cdr:spPr>
        <a:xfrm xmlns:a="http://schemas.openxmlformats.org/drawingml/2006/main">
          <a:off x="555625" y="41275"/>
          <a:ext cx="8378825" cy="2825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300"/>
            </a:lnSpc>
          </a:pPr>
          <a:r>
            <a:rPr lang="ja-JP" altLang="en-US" sz="1400"/>
            <a:t>京都議定書目標値とその達成状況（</a:t>
          </a:r>
          <a:r>
            <a:rPr lang="en-US" altLang="ja-JP" sz="1400"/>
            <a:t>2008</a:t>
          </a:r>
          <a:r>
            <a:rPr lang="ja-JP" altLang="en-US" sz="1400"/>
            <a:t>～</a:t>
          </a:r>
          <a:r>
            <a:rPr lang="en-US" altLang="ja-JP" sz="1400"/>
            <a:t>2012</a:t>
          </a:r>
          <a:r>
            <a:rPr lang="ja-JP" altLang="en-US" sz="1400"/>
            <a:t>年平均　</a:t>
          </a:r>
          <a:r>
            <a:rPr lang="ja-JP" altLang="en-US" sz="1200"/>
            <a:t>（</a:t>
          </a:r>
          <a:r>
            <a:rPr lang="en-US" altLang="ja-JP" sz="1200"/>
            <a:t>※</a:t>
          </a:r>
          <a:r>
            <a:rPr lang="ja-JP" altLang="en-US" sz="1200"/>
            <a:t>森林等吸収源、京都メカニズムクレジットを加味）</a:t>
          </a:r>
          <a:r>
            <a:rPr lang="ja-JP" altLang="en-US" sz="1400"/>
            <a:t>）</a:t>
          </a:r>
          <a:endParaRPr lang="en-US" altLang="ja-JP" sz="1400"/>
        </a:p>
        <a:p xmlns:a="http://schemas.openxmlformats.org/drawingml/2006/main">
          <a:pPr algn="ctr">
            <a:lnSpc>
              <a:spcPts val="1200"/>
            </a:lnSpc>
          </a:pPr>
          <a:r>
            <a:rPr lang="ja-JP" altLang="en-US" sz="1400"/>
            <a:t>　</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BA91"/>
  <sheetViews>
    <sheetView showZeros="0" tabSelected="1" zoomScaleNormal="100" workbookViewId="0">
      <pane xSplit="5" ySplit="4" topLeftCell="F5" activePane="bottomRight" state="frozen"/>
      <selection activeCell="F219" sqref="F219"/>
      <selection pane="topRight" activeCell="F219" sqref="F219"/>
      <selection pane="bottomLeft" activeCell="F219" sqref="F219"/>
      <selection pane="bottomRight" activeCell="E17" sqref="E17"/>
    </sheetView>
  </sheetViews>
  <sheetFormatPr defaultColWidth="9.33203125" defaultRowHeight="13.2"/>
  <cols>
    <col min="1" max="1" width="1" style="9" customWidth="1"/>
    <col min="2" max="2" width="5.6640625" style="9" bestFit="1" customWidth="1"/>
    <col min="3" max="3" width="25.109375" style="9" customWidth="1"/>
    <col min="4" max="5" width="11.77734375" style="11" customWidth="1"/>
    <col min="6" max="21" width="10.77734375" style="9" customWidth="1"/>
    <col min="22" max="28" width="10.77734375" style="11" customWidth="1"/>
    <col min="29" max="29" width="12.33203125" style="11" customWidth="1"/>
    <col min="30" max="30" width="13.33203125" style="9" bestFit="1" customWidth="1"/>
    <col min="31" max="31" width="14.44140625" style="9" customWidth="1"/>
    <col min="32" max="32" width="9.33203125" style="9"/>
    <col min="33" max="33" width="8.44140625" style="9" customWidth="1"/>
    <col min="34" max="34" width="2.109375" style="6" customWidth="1"/>
    <col min="35" max="35" width="15.109375" style="6" customWidth="1"/>
    <col min="36" max="36" width="10.44140625" style="9" customWidth="1"/>
    <col min="37" max="37" width="11.33203125" style="9" customWidth="1"/>
    <col min="38" max="38" width="2" style="9" customWidth="1"/>
    <col min="39" max="39" width="15.44140625" style="9" customWidth="1"/>
    <col min="40" max="40" width="14.109375" style="9" customWidth="1"/>
    <col min="41" max="41" width="15.77734375" style="9" customWidth="1"/>
    <col min="42" max="42" width="4.109375" style="9" customWidth="1"/>
    <col min="43" max="16384" width="9.33203125" style="9"/>
  </cols>
  <sheetData>
    <row r="1" spans="2:44" ht="21">
      <c r="B1" s="1"/>
      <c r="C1" s="2" t="s">
        <v>0</v>
      </c>
      <c r="D1" s="3"/>
      <c r="E1" s="3"/>
      <c r="F1" s="1"/>
      <c r="G1" s="1"/>
      <c r="H1" s="1"/>
      <c r="I1" s="1"/>
      <c r="J1" s="4"/>
      <c r="K1" s="1"/>
      <c r="L1" s="1"/>
      <c r="M1" s="1"/>
      <c r="N1" s="1"/>
      <c r="O1" s="1"/>
      <c r="P1" s="1"/>
      <c r="Q1" s="1"/>
      <c r="R1" s="1"/>
      <c r="S1" s="1"/>
      <c r="T1" s="1"/>
      <c r="U1" s="1"/>
      <c r="V1" s="1"/>
      <c r="W1" s="1"/>
      <c r="X1" s="1"/>
      <c r="Y1" s="1"/>
      <c r="Z1" s="1"/>
      <c r="AA1" s="1"/>
      <c r="AB1" s="1"/>
      <c r="AC1" s="4"/>
      <c r="AD1" s="4"/>
      <c r="AE1" s="4"/>
      <c r="AF1" s="5"/>
      <c r="AG1" s="5"/>
      <c r="AI1" s="7"/>
      <c r="AJ1" s="7"/>
      <c r="AK1" s="7"/>
      <c r="AL1" s="6"/>
      <c r="AM1" s="8"/>
      <c r="AN1" s="8"/>
      <c r="AO1" s="8"/>
    </row>
    <row r="2" spans="2:44" ht="15.6">
      <c r="B2" s="1"/>
      <c r="C2" s="10"/>
      <c r="D2" s="3"/>
      <c r="E2" s="3"/>
      <c r="F2" s="10" t="s">
        <v>1</v>
      </c>
      <c r="G2" s="1"/>
      <c r="H2" s="1"/>
      <c r="I2" s="1"/>
      <c r="J2" s="1"/>
      <c r="K2" s="1"/>
      <c r="L2" s="1"/>
      <c r="M2" s="1"/>
      <c r="N2" s="1"/>
      <c r="O2" s="1"/>
      <c r="P2" s="1"/>
      <c r="Q2" s="1"/>
      <c r="R2" s="1"/>
      <c r="S2" s="1"/>
      <c r="T2" s="1"/>
      <c r="U2" s="1"/>
      <c r="V2" s="1"/>
      <c r="W2" s="1"/>
      <c r="X2" s="1"/>
      <c r="Y2" s="1"/>
      <c r="Z2" s="1"/>
      <c r="AA2" s="1"/>
      <c r="AB2" s="1"/>
      <c r="AC2" s="1"/>
      <c r="AD2" s="1"/>
      <c r="AE2" s="1"/>
      <c r="AF2" s="5"/>
      <c r="AG2" s="5"/>
      <c r="AH2" s="9"/>
      <c r="AI2" s="7" t="s">
        <v>2</v>
      </c>
      <c r="AJ2" s="7"/>
      <c r="AK2" s="7"/>
      <c r="AM2" s="8" t="s">
        <v>3</v>
      </c>
      <c r="AN2" s="8"/>
      <c r="AO2" s="8"/>
    </row>
    <row r="3" spans="2:44" ht="13.8" thickBot="1">
      <c r="H3" s="12"/>
      <c r="V3" s="9"/>
      <c r="W3" s="9"/>
      <c r="X3" s="9"/>
      <c r="Y3" s="9"/>
      <c r="Z3" s="9"/>
      <c r="AA3" s="9"/>
      <c r="AB3" s="9"/>
      <c r="AD3" s="13"/>
      <c r="AE3" s="13"/>
      <c r="AF3" s="14" t="s">
        <v>4</v>
      </c>
      <c r="AH3" s="9"/>
      <c r="AI3" s="14"/>
      <c r="AJ3" s="14"/>
      <c r="AK3" s="14"/>
      <c r="AM3" s="15"/>
      <c r="AN3" s="12"/>
      <c r="AO3" s="14"/>
    </row>
    <row r="4" spans="2:44" ht="49.8" thickBot="1">
      <c r="B4" s="16"/>
      <c r="C4" s="17"/>
      <c r="D4" s="18" t="s">
        <v>5</v>
      </c>
      <c r="E4" s="18" t="s">
        <v>6</v>
      </c>
      <c r="F4" s="19">
        <v>1990</v>
      </c>
      <c r="G4" s="20">
        <v>1991</v>
      </c>
      <c r="H4" s="20">
        <v>1992</v>
      </c>
      <c r="I4" s="20">
        <v>1993</v>
      </c>
      <c r="J4" s="20">
        <v>1994</v>
      </c>
      <c r="K4" s="20">
        <v>1995</v>
      </c>
      <c r="L4" s="20">
        <v>1996</v>
      </c>
      <c r="M4" s="20">
        <v>1997</v>
      </c>
      <c r="N4" s="20">
        <v>1998</v>
      </c>
      <c r="O4" s="20">
        <v>1999</v>
      </c>
      <c r="P4" s="20">
        <v>2000</v>
      </c>
      <c r="Q4" s="20">
        <v>2001</v>
      </c>
      <c r="R4" s="20">
        <v>2002</v>
      </c>
      <c r="S4" s="20">
        <v>2003</v>
      </c>
      <c r="T4" s="20">
        <v>2004</v>
      </c>
      <c r="U4" s="20">
        <v>2005</v>
      </c>
      <c r="V4" s="20">
        <v>2006</v>
      </c>
      <c r="W4" s="20">
        <v>2007</v>
      </c>
      <c r="X4" s="20">
        <v>2008</v>
      </c>
      <c r="Y4" s="20">
        <v>2009</v>
      </c>
      <c r="Z4" s="20">
        <v>2010</v>
      </c>
      <c r="AA4" s="20">
        <v>2011</v>
      </c>
      <c r="AB4" s="21">
        <v>2012</v>
      </c>
      <c r="AC4" s="22" t="s">
        <v>7</v>
      </c>
      <c r="AD4" s="22" t="s">
        <v>8</v>
      </c>
      <c r="AE4" s="22" t="s">
        <v>9</v>
      </c>
      <c r="AF4" s="22" t="s">
        <v>10</v>
      </c>
      <c r="AG4" s="22" t="s">
        <v>11</v>
      </c>
      <c r="AH4" s="9"/>
      <c r="AI4" s="22" t="s">
        <v>12</v>
      </c>
      <c r="AJ4" s="23" t="s">
        <v>13</v>
      </c>
      <c r="AK4" s="23" t="s">
        <v>14</v>
      </c>
      <c r="AM4" s="24" t="s">
        <v>15</v>
      </c>
      <c r="AN4" s="23" t="s">
        <v>16</v>
      </c>
      <c r="AO4" s="23" t="s">
        <v>17</v>
      </c>
      <c r="AQ4" s="25" t="s">
        <v>18</v>
      </c>
      <c r="AR4" s="25"/>
    </row>
    <row r="5" spans="2:44">
      <c r="B5" s="26" t="s">
        <v>19</v>
      </c>
      <c r="C5" s="27" t="s">
        <v>20</v>
      </c>
      <c r="D5" s="28">
        <f>F5</f>
        <v>414973.69698410691</v>
      </c>
      <c r="E5" s="29">
        <v>547699.84100000001</v>
      </c>
      <c r="F5" s="30">
        <v>414973.69698410691</v>
      </c>
      <c r="G5" s="31">
        <v>416477.89427918184</v>
      </c>
      <c r="H5" s="31">
        <v>420764.25077741785</v>
      </c>
      <c r="I5" s="31">
        <v>422801.07537211257</v>
      </c>
      <c r="J5" s="31">
        <v>423232.12781572965</v>
      </c>
      <c r="K5" s="31">
        <v>436863.96249593864</v>
      </c>
      <c r="L5" s="31">
        <v>443213.16197102197</v>
      </c>
      <c r="M5" s="31">
        <v>455692.62457161769</v>
      </c>
      <c r="N5" s="31">
        <v>470580.22310220473</v>
      </c>
      <c r="O5" s="31">
        <v>479616.70561643224</v>
      </c>
      <c r="P5" s="31">
        <v>489812.91845565848</v>
      </c>
      <c r="Q5" s="31">
        <v>502347.12611594645</v>
      </c>
      <c r="R5" s="31">
        <v>503584.92887441209</v>
      </c>
      <c r="S5" s="31">
        <v>506235.36790616694</v>
      </c>
      <c r="T5" s="31">
        <v>519037.23484997969</v>
      </c>
      <c r="U5" s="31">
        <v>523479.25646491785</v>
      </c>
      <c r="V5" s="31">
        <v>529885.15016516997</v>
      </c>
      <c r="W5" s="31">
        <v>537930.77749140421</v>
      </c>
      <c r="X5" s="31">
        <v>544573.76232306985</v>
      </c>
      <c r="Y5" s="31">
        <v>541177.63417379279</v>
      </c>
      <c r="Z5" s="31">
        <v>540210.87234154076</v>
      </c>
      <c r="AA5" s="31">
        <v>541542.76038640842</v>
      </c>
      <c r="AB5" s="32">
        <v>543648.44813019573</v>
      </c>
      <c r="AC5" s="33">
        <f t="shared" ref="AC5:AC10" si="0">(AB5-D5)/D5*100</f>
        <v>31.007929437758303</v>
      </c>
      <c r="AD5" s="34">
        <f>(AB5/E5-1)*100</f>
        <v>-0.73971043380388624</v>
      </c>
      <c r="AE5" s="34">
        <f>(AVERAGE(X5:AB5)/E5-1)*100</f>
        <v>-0.99856620717889699</v>
      </c>
      <c r="AF5" s="35">
        <v>8</v>
      </c>
      <c r="AG5" s="36">
        <v>41744</v>
      </c>
      <c r="AH5" s="37"/>
      <c r="AI5" s="38">
        <f>【背景情報】森林等吸収源!V5</f>
        <v>23125.112809076014</v>
      </c>
      <c r="AJ5" s="39">
        <f>AI5/E5*100</f>
        <v>4.2222237579718431</v>
      </c>
      <c r="AK5" s="40">
        <f>AJ5+AE5</f>
        <v>3.2236575507929461</v>
      </c>
      <c r="AL5" s="37"/>
      <c r="AM5" s="41">
        <v>2300.8593999999575</v>
      </c>
      <c r="AN5" s="42">
        <f>AM5/E5/5*100</f>
        <v>8.4018990978672117E-2</v>
      </c>
      <c r="AO5" s="40">
        <f>AN5+AK5</f>
        <v>3.3076765417716181</v>
      </c>
      <c r="AQ5" s="43">
        <f t="shared" ref="AQ5:AQ41" si="1">AD5</f>
        <v>-0.73971043380388624</v>
      </c>
      <c r="AR5" s="44"/>
    </row>
    <row r="6" spans="2:44">
      <c r="B6" s="45"/>
      <c r="C6" s="46" t="s">
        <v>21</v>
      </c>
      <c r="D6" s="28">
        <f>F6</f>
        <v>78086.352138996532</v>
      </c>
      <c r="E6" s="47">
        <v>79049.657000000007</v>
      </c>
      <c r="F6" s="48">
        <v>78086.352138996532</v>
      </c>
      <c r="G6" s="49">
        <v>82135.091003169407</v>
      </c>
      <c r="H6" s="49">
        <v>75410.773981916485</v>
      </c>
      <c r="I6" s="49">
        <v>75484.114910798977</v>
      </c>
      <c r="J6" s="49">
        <v>76345.446847753221</v>
      </c>
      <c r="K6" s="49">
        <v>79743.561524787248</v>
      </c>
      <c r="L6" s="49">
        <v>82754.775664837274</v>
      </c>
      <c r="M6" s="49">
        <v>82277.807827475335</v>
      </c>
      <c r="N6" s="49">
        <v>81653.016405879185</v>
      </c>
      <c r="O6" s="49">
        <v>79966.27720783159</v>
      </c>
      <c r="P6" s="49">
        <v>80276.964339995538</v>
      </c>
      <c r="Q6" s="49">
        <v>84274.661846909323</v>
      </c>
      <c r="R6" s="49">
        <v>85975.564946711995</v>
      </c>
      <c r="S6" s="49">
        <v>91984.596841624196</v>
      </c>
      <c r="T6" s="49">
        <v>91569.351053763705</v>
      </c>
      <c r="U6" s="49">
        <v>92580.940455857737</v>
      </c>
      <c r="V6" s="49">
        <v>89710.794018472559</v>
      </c>
      <c r="W6" s="49">
        <v>86967.423144966466</v>
      </c>
      <c r="X6" s="49">
        <v>86882.030176558663</v>
      </c>
      <c r="Y6" s="49">
        <v>80147.973527403126</v>
      </c>
      <c r="Z6" s="49">
        <v>84807.848118201451</v>
      </c>
      <c r="AA6" s="49">
        <v>82760.838634506392</v>
      </c>
      <c r="AB6" s="50">
        <v>80059.362556901469</v>
      </c>
      <c r="AC6" s="33">
        <f t="shared" si="0"/>
        <v>2.526703276384211</v>
      </c>
      <c r="AD6" s="34">
        <f t="shared" ref="AD6:AD24" si="2">(AB6/E6-1)*100</f>
        <v>1.2773054244896498</v>
      </c>
      <c r="AE6" s="34">
        <f t="shared" ref="AE6:AE40" si="3">(AVERAGE(X6:AB6)/E6-1)*100</f>
        <v>4.9107785536807835</v>
      </c>
      <c r="AF6" s="51">
        <v>-13</v>
      </c>
      <c r="AG6" s="36">
        <v>41743</v>
      </c>
      <c r="AH6" s="52"/>
      <c r="AI6" s="53">
        <f>【背景情報】森林等吸収源!V6</f>
        <v>-1357.3452557217211</v>
      </c>
      <c r="AJ6" s="54">
        <f t="shared" ref="AJ6:AJ26" si="4">AI6/E6*100</f>
        <v>-1.7170792476958134</v>
      </c>
      <c r="AK6" s="55">
        <f>AJ6+AE6</f>
        <v>3.1936993059849703</v>
      </c>
      <c r="AL6" s="52"/>
      <c r="AM6" s="41">
        <v>-20312.125049999973</v>
      </c>
      <c r="AN6" s="42">
        <f t="shared" ref="AN6:AN41" si="5">AM6/E6/5*100</f>
        <v>-5.139079869758314</v>
      </c>
      <c r="AO6" s="40">
        <f>AN6+AK6</f>
        <v>-1.9453805637733437</v>
      </c>
      <c r="AQ6" s="43">
        <f t="shared" si="1"/>
        <v>1.2773054244896498</v>
      </c>
      <c r="AR6" s="44"/>
    </row>
    <row r="7" spans="2:44">
      <c r="B7" s="45"/>
      <c r="C7" s="46" t="s">
        <v>22</v>
      </c>
      <c r="D7" s="28">
        <f>F7</f>
        <v>142952.12880857562</v>
      </c>
      <c r="E7" s="47">
        <v>145728.76300000001</v>
      </c>
      <c r="F7" s="48">
        <v>142952.12880857562</v>
      </c>
      <c r="G7" s="49">
        <v>144950.64016545328</v>
      </c>
      <c r="H7" s="49">
        <v>143694.92651208513</v>
      </c>
      <c r="I7" s="49">
        <v>142765.54242800103</v>
      </c>
      <c r="J7" s="49">
        <v>148485.04113239175</v>
      </c>
      <c r="K7" s="49">
        <v>150326.88758709669</v>
      </c>
      <c r="L7" s="49">
        <v>154307.65541075153</v>
      </c>
      <c r="M7" s="49">
        <v>145679.41924242908</v>
      </c>
      <c r="N7" s="49">
        <v>151211.30619781141</v>
      </c>
      <c r="O7" s="49">
        <v>144947.20101571007</v>
      </c>
      <c r="P7" s="49">
        <v>145856.88293888583</v>
      </c>
      <c r="Q7" s="49">
        <v>145182.67842589002</v>
      </c>
      <c r="R7" s="49">
        <v>144717.55479486383</v>
      </c>
      <c r="S7" s="49">
        <v>145316.44783903402</v>
      </c>
      <c r="T7" s="49">
        <v>146397.60057465913</v>
      </c>
      <c r="U7" s="49">
        <v>142063.28316266992</v>
      </c>
      <c r="V7" s="49">
        <v>138341.85552784574</v>
      </c>
      <c r="W7" s="49">
        <v>133440.15673816574</v>
      </c>
      <c r="X7" s="49">
        <v>135823.28582023957</v>
      </c>
      <c r="Y7" s="49">
        <v>123208.51990251524</v>
      </c>
      <c r="Z7" s="49">
        <v>130610.93674500263</v>
      </c>
      <c r="AA7" s="49">
        <v>120145.51397136426</v>
      </c>
      <c r="AB7" s="50">
        <v>116520.31538180483</v>
      </c>
      <c r="AC7" s="33">
        <f t="shared" si="0"/>
        <v>-18.489975383413221</v>
      </c>
      <c r="AD7" s="34">
        <f t="shared" si="2"/>
        <v>-20.043021718502597</v>
      </c>
      <c r="AE7" s="34">
        <f t="shared" si="3"/>
        <v>-14.044618381763597</v>
      </c>
      <c r="AF7" s="51">
        <v>-7.5</v>
      </c>
      <c r="AG7" s="36">
        <v>41739</v>
      </c>
      <c r="AH7" s="52"/>
      <c r="AI7" s="53">
        <f>【背景情報】森林等吸収源!V7</f>
        <v>216.16329943150785</v>
      </c>
      <c r="AJ7" s="54">
        <f t="shared" si="4"/>
        <v>0.1483326249269733</v>
      </c>
      <c r="AK7" s="55">
        <f t="shared" ref="AK7:AK41" si="6">AJ7+AE7</f>
        <v>-13.896285756836622</v>
      </c>
      <c r="AL7" s="52"/>
      <c r="AM7" s="41">
        <v>49833.234875000082</v>
      </c>
      <c r="AN7" s="42">
        <f t="shared" si="5"/>
        <v>6.8391762681743327</v>
      </c>
      <c r="AO7" s="40">
        <f t="shared" ref="AO7:AO41" si="7">AN7+AK7</f>
        <v>-7.0571094886622898</v>
      </c>
      <c r="AQ7" s="43">
        <f t="shared" si="1"/>
        <v>-20.043021718502597</v>
      </c>
      <c r="AR7" s="44"/>
    </row>
    <row r="8" spans="2:44">
      <c r="B8" s="56"/>
      <c r="C8" s="57" t="s">
        <v>23</v>
      </c>
      <c r="D8" s="58">
        <v>121880.29855617568</v>
      </c>
      <c r="E8" s="59">
        <v>132618.658</v>
      </c>
      <c r="F8" s="48">
        <v>109138.5894366167</v>
      </c>
      <c r="G8" s="49">
        <v>86325.854277862381</v>
      </c>
      <c r="H8" s="49">
        <v>80125.688949503834</v>
      </c>
      <c r="I8" s="49">
        <v>78452.087801016154</v>
      </c>
      <c r="J8" s="49">
        <v>74873.380240107712</v>
      </c>
      <c r="K8" s="49">
        <v>75705.127442517027</v>
      </c>
      <c r="L8" s="49">
        <v>75576.79814069868</v>
      </c>
      <c r="M8" s="49">
        <v>71979.035256858318</v>
      </c>
      <c r="N8" s="49">
        <v>67071.524993714556</v>
      </c>
      <c r="O8" s="49">
        <v>60264.015988690502</v>
      </c>
      <c r="P8" s="49">
        <v>59470.845764483864</v>
      </c>
      <c r="Q8" s="49">
        <v>62642.814470494115</v>
      </c>
      <c r="R8" s="49">
        <v>59648.927033045205</v>
      </c>
      <c r="S8" s="49">
        <v>64389.581542698361</v>
      </c>
      <c r="T8" s="49">
        <v>63592.220524960321</v>
      </c>
      <c r="U8" s="49">
        <v>63711.725709207443</v>
      </c>
      <c r="V8" s="49">
        <v>64504.685589362169</v>
      </c>
      <c r="W8" s="49">
        <v>68422.729842697809</v>
      </c>
      <c r="X8" s="49">
        <v>66842.699918763145</v>
      </c>
      <c r="Y8" s="49">
        <v>57725.26763736819</v>
      </c>
      <c r="Z8" s="49">
        <v>60272.038093504787</v>
      </c>
      <c r="AA8" s="49">
        <v>65995.747831028391</v>
      </c>
      <c r="AB8" s="50">
        <v>61045.626397014683</v>
      </c>
      <c r="AC8" s="33">
        <f t="shared" si="0"/>
        <v>-49.913458434073142</v>
      </c>
      <c r="AD8" s="34">
        <f t="shared" si="2"/>
        <v>-53.969051325331094</v>
      </c>
      <c r="AE8" s="34">
        <f t="shared" si="3"/>
        <v>-52.965686038282911</v>
      </c>
      <c r="AF8" s="35">
        <v>-8</v>
      </c>
      <c r="AG8" s="36">
        <v>41744</v>
      </c>
      <c r="AH8" s="37"/>
      <c r="AI8" s="53">
        <f>【背景情報】森林等吸収源!V8</f>
        <v>-729.44534658604857</v>
      </c>
      <c r="AJ8" s="54">
        <f t="shared" si="4"/>
        <v>-0.55003221838215899</v>
      </c>
      <c r="AK8" s="55">
        <f t="shared" si="6"/>
        <v>-53.515718256665068</v>
      </c>
      <c r="AL8" s="37"/>
      <c r="AM8" s="41">
        <v>37371.985800000024</v>
      </c>
      <c r="AN8" s="42">
        <f t="shared" si="5"/>
        <v>5.6360072351207213</v>
      </c>
      <c r="AO8" s="40">
        <f t="shared" si="7"/>
        <v>-47.879711021544345</v>
      </c>
      <c r="AQ8" s="43">
        <f t="shared" si="1"/>
        <v>-53.969051325331094</v>
      </c>
      <c r="AR8" s="44"/>
    </row>
    <row r="9" spans="2:44">
      <c r="B9" s="56"/>
      <c r="C9" s="57" t="s">
        <v>24</v>
      </c>
      <c r="D9" s="28">
        <f>F9</f>
        <v>31679.779649372354</v>
      </c>
      <c r="E9" s="47">
        <v>31321.79</v>
      </c>
      <c r="F9" s="60">
        <v>31679.779649372354</v>
      </c>
      <c r="G9" s="61">
        <v>24974.423328724009</v>
      </c>
      <c r="H9" s="61">
        <v>23278.497196108678</v>
      </c>
      <c r="I9" s="61">
        <v>23325.710778557208</v>
      </c>
      <c r="J9" s="61">
        <v>22513.945438713999</v>
      </c>
      <c r="K9" s="61">
        <v>23108.04520718391</v>
      </c>
      <c r="L9" s="61">
        <v>23747.596255060489</v>
      </c>
      <c r="M9" s="61">
        <v>25233.155906695531</v>
      </c>
      <c r="N9" s="61">
        <v>25340.349149374048</v>
      </c>
      <c r="O9" s="61">
        <v>26621.430189807041</v>
      </c>
      <c r="P9" s="61">
        <v>26339.278811662251</v>
      </c>
      <c r="Q9" s="61">
        <v>27496.767657318822</v>
      </c>
      <c r="R9" s="61">
        <v>28599.821722216482</v>
      </c>
      <c r="S9" s="61">
        <v>30010.428582892138</v>
      </c>
      <c r="T9" s="61">
        <v>30143.334056275031</v>
      </c>
      <c r="U9" s="61">
        <v>30515.361615668342</v>
      </c>
      <c r="V9" s="61">
        <v>31115.022359980838</v>
      </c>
      <c r="W9" s="61">
        <v>32655.168550840863</v>
      </c>
      <c r="X9" s="61">
        <v>31375.940510614291</v>
      </c>
      <c r="Y9" s="61">
        <v>29341.126877097289</v>
      </c>
      <c r="Z9" s="61">
        <v>28806.315204729257</v>
      </c>
      <c r="AA9" s="61">
        <v>28464.241427574907</v>
      </c>
      <c r="AB9" s="62">
        <v>26385.287966045591</v>
      </c>
      <c r="AC9" s="33">
        <f t="shared" si="0"/>
        <v>-16.712526860746831</v>
      </c>
      <c r="AD9" s="34">
        <f t="shared" si="2"/>
        <v>-15.760599997491875</v>
      </c>
      <c r="AE9" s="34">
        <f t="shared" si="3"/>
        <v>-7.8131154151398707</v>
      </c>
      <c r="AF9" s="35">
        <v>-5</v>
      </c>
      <c r="AG9" s="36">
        <v>41740</v>
      </c>
      <c r="AH9" s="37"/>
      <c r="AI9" s="53">
        <f>【背景情報】森林等吸収源!V9</f>
        <v>-971.66666666666663</v>
      </c>
      <c r="AJ9" s="54">
        <f t="shared" si="4"/>
        <v>-3.1022066959348957</v>
      </c>
      <c r="AK9" s="55">
        <f t="shared" si="6"/>
        <v>-10.915322111074767</v>
      </c>
      <c r="AL9" s="37"/>
      <c r="AM9" s="41">
        <v>-4.999999946448952E-4</v>
      </c>
      <c r="AN9" s="42">
        <f t="shared" si="5"/>
        <v>-3.1926655190836486E-7</v>
      </c>
      <c r="AO9" s="40">
        <f t="shared" si="7"/>
        <v>-10.91532243034132</v>
      </c>
      <c r="AQ9" s="43">
        <f t="shared" si="1"/>
        <v>-15.760599997491875</v>
      </c>
      <c r="AR9" s="44"/>
    </row>
    <row r="10" spans="2:44">
      <c r="B10" s="56"/>
      <c r="C10" s="57" t="s">
        <v>25</v>
      </c>
      <c r="D10" s="28">
        <f>F10</f>
        <v>196145.70409852179</v>
      </c>
      <c r="E10" s="47">
        <v>194248.21799999999</v>
      </c>
      <c r="F10" s="48">
        <v>196145.70409852179</v>
      </c>
      <c r="G10" s="49">
        <v>182192.7455513876</v>
      </c>
      <c r="H10" s="49">
        <v>165624.1776166083</v>
      </c>
      <c r="I10" s="49">
        <v>159466.80859227086</v>
      </c>
      <c r="J10" s="49">
        <v>149435.24117097579</v>
      </c>
      <c r="K10" s="49">
        <v>151773.52921211015</v>
      </c>
      <c r="L10" s="49">
        <v>155539.54430669057</v>
      </c>
      <c r="M10" s="49">
        <v>151816.23109644355</v>
      </c>
      <c r="N10" s="49">
        <v>144667.46724249041</v>
      </c>
      <c r="O10" s="49">
        <v>137106.75185339051</v>
      </c>
      <c r="P10" s="49">
        <v>146330.12541996961</v>
      </c>
      <c r="Q10" s="49">
        <v>146326.41273473779</v>
      </c>
      <c r="R10" s="49">
        <v>142844.95029200666</v>
      </c>
      <c r="S10" s="49">
        <v>145827.2576219984</v>
      </c>
      <c r="T10" s="49">
        <v>147274.23231608662</v>
      </c>
      <c r="U10" s="49">
        <v>145965.04513770976</v>
      </c>
      <c r="V10" s="49">
        <v>147021.14556896279</v>
      </c>
      <c r="W10" s="49">
        <v>147245.85021411491</v>
      </c>
      <c r="X10" s="49">
        <v>142184.63708278211</v>
      </c>
      <c r="Y10" s="49">
        <v>134205.66350392689</v>
      </c>
      <c r="Z10" s="49">
        <v>137007.81125962426</v>
      </c>
      <c r="AA10" s="49">
        <v>135276.54085501708</v>
      </c>
      <c r="AB10" s="50">
        <v>131466.11508399079</v>
      </c>
      <c r="AC10" s="33">
        <f t="shared" si="0"/>
        <v>-32.97527687990717</v>
      </c>
      <c r="AD10" s="34">
        <f t="shared" si="2"/>
        <v>-32.320555401959574</v>
      </c>
      <c r="AE10" s="34">
        <f t="shared" si="3"/>
        <v>-29.971994102376655</v>
      </c>
      <c r="AF10" s="35">
        <v>-8</v>
      </c>
      <c r="AG10" s="36">
        <v>41744</v>
      </c>
      <c r="AH10" s="37"/>
      <c r="AI10" s="53">
        <f>【背景情報】森林等吸収源!V10</f>
        <v>-1316.8256778603306</v>
      </c>
      <c r="AJ10" s="54">
        <f t="shared" si="4"/>
        <v>-0.67790875582721211</v>
      </c>
      <c r="AK10" s="55">
        <f t="shared" si="6"/>
        <v>-30.649902858203866</v>
      </c>
      <c r="AL10" s="37"/>
      <c r="AM10" s="41">
        <v>171739.73580000002</v>
      </c>
      <c r="AN10" s="42">
        <f t="shared" si="5"/>
        <v>17.682503095086314</v>
      </c>
      <c r="AO10" s="40">
        <f t="shared" si="7"/>
        <v>-12.967399763117552</v>
      </c>
      <c r="AQ10" s="43">
        <f t="shared" si="1"/>
        <v>-32.320555401959574</v>
      </c>
      <c r="AR10" s="44"/>
    </row>
    <row r="11" spans="2:44">
      <c r="B11" s="45" t="s">
        <v>26</v>
      </c>
      <c r="C11" s="46" t="s">
        <v>27</v>
      </c>
      <c r="D11" s="63" t="s">
        <v>28</v>
      </c>
      <c r="E11" s="47">
        <v>69978.070000000007</v>
      </c>
      <c r="F11" s="48">
        <v>69312.48521495302</v>
      </c>
      <c r="G11" s="49">
        <v>79844.70020309418</v>
      </c>
      <c r="H11" s="49">
        <v>73784.77716622717</v>
      </c>
      <c r="I11" s="49">
        <v>76075.346839953665</v>
      </c>
      <c r="J11" s="49">
        <v>80017.895809618363</v>
      </c>
      <c r="K11" s="49">
        <v>76701.455217244598</v>
      </c>
      <c r="L11" s="49">
        <v>89636.51615371462</v>
      </c>
      <c r="M11" s="49">
        <v>80144.223848484282</v>
      </c>
      <c r="N11" s="49">
        <v>76297.829255936362</v>
      </c>
      <c r="O11" s="49">
        <v>73585.0341989679</v>
      </c>
      <c r="P11" s="49">
        <v>69245.245590890278</v>
      </c>
      <c r="Q11" s="49">
        <v>70674.470297542954</v>
      </c>
      <c r="R11" s="49">
        <v>70114.280137087742</v>
      </c>
      <c r="S11" s="49">
        <v>75012.478766925153</v>
      </c>
      <c r="T11" s="49">
        <v>69062.362896533989</v>
      </c>
      <c r="U11" s="49">
        <v>64760.648991934257</v>
      </c>
      <c r="V11" s="49">
        <v>72647.948054714521</v>
      </c>
      <c r="W11" s="49">
        <v>68069.169692566677</v>
      </c>
      <c r="X11" s="49">
        <v>64618.730224492057</v>
      </c>
      <c r="Y11" s="49">
        <v>61693.318465393277</v>
      </c>
      <c r="Z11" s="49">
        <v>62112.647042778066</v>
      </c>
      <c r="AA11" s="49">
        <v>57275.202349618645</v>
      </c>
      <c r="AB11" s="50">
        <v>52247.693590267016</v>
      </c>
      <c r="AC11" s="64" t="s">
        <v>29</v>
      </c>
      <c r="AD11" s="34">
        <f t="shared" si="2"/>
        <v>-25.337046891594738</v>
      </c>
      <c r="AE11" s="34">
        <f>(AVERAGE(X11:AB11)/E11-1)*100</f>
        <v>-14.845438957505097</v>
      </c>
      <c r="AF11" s="65">
        <f>(276838.955/(E11*5)-1)*100</f>
        <v>-20.878368037300831</v>
      </c>
      <c r="AG11" s="36">
        <v>41744</v>
      </c>
      <c r="AH11" s="52"/>
      <c r="AI11" s="53">
        <f>【背景情報】森林等吸収源!V11</f>
        <v>-1721.8848118375035</v>
      </c>
      <c r="AJ11" s="54">
        <f t="shared" si="4"/>
        <v>-2.4606063182901492</v>
      </c>
      <c r="AK11" s="55">
        <f t="shared" si="6"/>
        <v>-17.306045275795245</v>
      </c>
      <c r="AL11" s="52"/>
      <c r="AM11" s="41">
        <v>-15250.215000000026</v>
      </c>
      <c r="AN11" s="42">
        <f t="shared" si="5"/>
        <v>-4.3585697633558702</v>
      </c>
      <c r="AO11" s="40">
        <f t="shared" si="7"/>
        <v>-21.664615039151116</v>
      </c>
      <c r="AQ11" s="43">
        <f t="shared" si="1"/>
        <v>-25.337046891594738</v>
      </c>
      <c r="AR11" s="44"/>
    </row>
    <row r="12" spans="2:44">
      <c r="B12" s="56"/>
      <c r="C12" s="57" t="s">
        <v>30</v>
      </c>
      <c r="D12" s="28">
        <f>F12</f>
        <v>40614.536302642504</v>
      </c>
      <c r="E12" s="47">
        <v>42622.311999999998</v>
      </c>
      <c r="F12" s="48">
        <v>40614.536302642504</v>
      </c>
      <c r="G12" s="49">
        <v>37439.424176306711</v>
      </c>
      <c r="H12" s="49">
        <v>27385.095242683245</v>
      </c>
      <c r="I12" s="49">
        <v>21251.033711169588</v>
      </c>
      <c r="J12" s="49">
        <v>21900.647630306503</v>
      </c>
      <c r="K12" s="49">
        <v>20064.373625502172</v>
      </c>
      <c r="L12" s="49">
        <v>20726.226404132482</v>
      </c>
      <c r="M12" s="49">
        <v>20331.520280367105</v>
      </c>
      <c r="N12" s="49">
        <v>18811.162779443679</v>
      </c>
      <c r="O12" s="49">
        <v>17450.517590016254</v>
      </c>
      <c r="P12" s="49">
        <v>17156.956994606913</v>
      </c>
      <c r="Q12" s="49">
        <v>17542.392891811684</v>
      </c>
      <c r="R12" s="49">
        <v>16935.29562864569</v>
      </c>
      <c r="S12" s="49">
        <v>18810.477208497676</v>
      </c>
      <c r="T12" s="49">
        <v>19129.068648629564</v>
      </c>
      <c r="U12" s="49">
        <v>18421.212330141239</v>
      </c>
      <c r="V12" s="49">
        <v>17837.322687560496</v>
      </c>
      <c r="W12" s="49">
        <v>20948.748772549967</v>
      </c>
      <c r="X12" s="49">
        <v>19545.922708835235</v>
      </c>
      <c r="Y12" s="49">
        <v>16188.501098069275</v>
      </c>
      <c r="Z12" s="49">
        <v>19892.343119100027</v>
      </c>
      <c r="AA12" s="49">
        <v>20483.963970561021</v>
      </c>
      <c r="AB12" s="50">
        <v>19188.428598008526</v>
      </c>
      <c r="AC12" s="33">
        <f>(AB12-D12)/D12*100</f>
        <v>-52.754776134770076</v>
      </c>
      <c r="AD12" s="34">
        <f t="shared" si="2"/>
        <v>-54.980319702017745</v>
      </c>
      <c r="AE12" s="34">
        <f t="shared" si="3"/>
        <v>-55.282031864168189</v>
      </c>
      <c r="AF12" s="35">
        <v>-8</v>
      </c>
      <c r="AG12" s="36">
        <v>41744</v>
      </c>
      <c r="AH12" s="37"/>
      <c r="AI12" s="53">
        <f>【背景情報】森林等吸収源!V12</f>
        <v>479.14442913611867</v>
      </c>
      <c r="AJ12" s="54">
        <f t="shared" si="4"/>
        <v>1.124163393895945</v>
      </c>
      <c r="AK12" s="55">
        <f t="shared" si="6"/>
        <v>-54.157868470272241</v>
      </c>
      <c r="AL12" s="37"/>
      <c r="AM12" s="41">
        <v>60715.3652</v>
      </c>
      <c r="AN12" s="42">
        <f t="shared" si="5"/>
        <v>28.489944515445341</v>
      </c>
      <c r="AO12" s="40">
        <f t="shared" si="7"/>
        <v>-25.6679239548269</v>
      </c>
      <c r="AQ12" s="43">
        <f t="shared" si="1"/>
        <v>-54.980319702017745</v>
      </c>
      <c r="AR12" s="44"/>
    </row>
    <row r="13" spans="2:44">
      <c r="B13" s="66" t="s">
        <v>31</v>
      </c>
      <c r="C13" s="67" t="s">
        <v>32</v>
      </c>
      <c r="D13" s="28">
        <f>F13</f>
        <v>4262100.275141011</v>
      </c>
      <c r="E13" s="47">
        <v>4265517.7189999996</v>
      </c>
      <c r="F13" s="48">
        <v>4262100.275141011</v>
      </c>
      <c r="G13" s="49">
        <v>4279070.2992131868</v>
      </c>
      <c r="H13" s="49">
        <v>4189951.0575740542</v>
      </c>
      <c r="I13" s="49">
        <v>4124414.9998164573</v>
      </c>
      <c r="J13" s="49">
        <v>4126525.6865939321</v>
      </c>
      <c r="K13" s="49">
        <v>4171006.1049542613</v>
      </c>
      <c r="L13" s="49">
        <v>4253119.0080592772</v>
      </c>
      <c r="M13" s="49">
        <v>4184221.0386927179</v>
      </c>
      <c r="N13" s="49">
        <v>4204958.5512005175</v>
      </c>
      <c r="O13" s="49">
        <v>4141046.8511850047</v>
      </c>
      <c r="P13" s="49">
        <v>4156404.2456213487</v>
      </c>
      <c r="Q13" s="49">
        <v>4193429.3343602167</v>
      </c>
      <c r="R13" s="49">
        <v>4173044.3913089242</v>
      </c>
      <c r="S13" s="49">
        <v>4225284.9011166813</v>
      </c>
      <c r="T13" s="49">
        <v>4222074.2141235005</v>
      </c>
      <c r="U13" s="49">
        <v>4183082.7489267536</v>
      </c>
      <c r="V13" s="49">
        <v>4157272.389836987</v>
      </c>
      <c r="W13" s="49">
        <v>4094763.984032508</v>
      </c>
      <c r="X13" s="49">
        <v>4006868.2246885342</v>
      </c>
      <c r="Y13" s="49">
        <v>3721702.3578555733</v>
      </c>
      <c r="Z13" s="49">
        <v>3803199.9085908718</v>
      </c>
      <c r="AA13" s="49">
        <v>3649967.4703872157</v>
      </c>
      <c r="AB13" s="50">
        <v>3619470.8707420388</v>
      </c>
      <c r="AC13" s="33">
        <f>(AB13-D13)/D13*100</f>
        <v>-15.077763612159757</v>
      </c>
      <c r="AD13" s="34">
        <f t="shared" si="2"/>
        <v>-15.145801537296599</v>
      </c>
      <c r="AE13" s="34">
        <f t="shared" si="3"/>
        <v>-11.845594974239349</v>
      </c>
      <c r="AF13" s="35">
        <v>-8</v>
      </c>
      <c r="AG13" s="36">
        <v>41786</v>
      </c>
      <c r="AH13" s="37"/>
      <c r="AI13" s="53">
        <f>【背景情報】森林等吸収源!V13</f>
        <v>-58597.603729420138</v>
      </c>
      <c r="AJ13" s="54">
        <f t="shared" si="4"/>
        <v>-1.3737512674817269</v>
      </c>
      <c r="AK13" s="55">
        <f t="shared" si="6"/>
        <v>-13.219346241721077</v>
      </c>
      <c r="AL13" s="37"/>
      <c r="AM13" s="41">
        <v>147474.18139999732</v>
      </c>
      <c r="AN13" s="42">
        <f t="shared" si="5"/>
        <v>0.69147142792585048</v>
      </c>
      <c r="AO13" s="40">
        <f t="shared" si="7"/>
        <v>-12.527874813795226</v>
      </c>
      <c r="AQ13" s="43">
        <f t="shared" si="1"/>
        <v>-15.145801537296599</v>
      </c>
      <c r="AR13" s="44"/>
    </row>
    <row r="14" spans="2:44">
      <c r="B14" s="45"/>
      <c r="C14" s="46" t="s">
        <v>33</v>
      </c>
      <c r="D14" s="28">
        <f>F14</f>
        <v>70328.955961373504</v>
      </c>
      <c r="E14" s="47">
        <v>71003.509000000005</v>
      </c>
      <c r="F14" s="48">
        <v>70328.955961373504</v>
      </c>
      <c r="G14" s="49">
        <v>68141.963478282385</v>
      </c>
      <c r="H14" s="49">
        <v>66720.507680977258</v>
      </c>
      <c r="I14" s="49">
        <v>68814.64573804276</v>
      </c>
      <c r="J14" s="49">
        <v>74204.201881093773</v>
      </c>
      <c r="K14" s="49">
        <v>70767.899854693431</v>
      </c>
      <c r="L14" s="49">
        <v>76491.712858946514</v>
      </c>
      <c r="M14" s="49">
        <v>75111.843347057089</v>
      </c>
      <c r="N14" s="49">
        <v>71531.009699777773</v>
      </c>
      <c r="O14" s="49">
        <v>70985.093848638062</v>
      </c>
      <c r="P14" s="49">
        <v>69188.397804256645</v>
      </c>
      <c r="Q14" s="49">
        <v>74400.015918783407</v>
      </c>
      <c r="R14" s="49">
        <v>76624.500571197626</v>
      </c>
      <c r="S14" s="49">
        <v>84577.200029083426</v>
      </c>
      <c r="T14" s="49">
        <v>80583.765436147019</v>
      </c>
      <c r="U14" s="49">
        <v>68624.26290118524</v>
      </c>
      <c r="V14" s="49">
        <v>79900.296707156915</v>
      </c>
      <c r="W14" s="49">
        <v>78248.897660345072</v>
      </c>
      <c r="X14" s="49">
        <v>70126.260468492561</v>
      </c>
      <c r="Y14" s="49">
        <v>66003.035978636413</v>
      </c>
      <c r="Z14" s="49">
        <v>74397.391376664717</v>
      </c>
      <c r="AA14" s="49">
        <v>66861.11315807348</v>
      </c>
      <c r="AB14" s="50">
        <v>60965.73114787208</v>
      </c>
      <c r="AC14" s="33">
        <f>(AB14-D14)/D14*100</f>
        <v>-13.313470512265177</v>
      </c>
      <c r="AD14" s="34">
        <f t="shared" si="2"/>
        <v>-14.137016597486651</v>
      </c>
      <c r="AE14" s="34">
        <f t="shared" si="3"/>
        <v>-4.6938561501969396</v>
      </c>
      <c r="AF14" s="68" t="s">
        <v>34</v>
      </c>
      <c r="AG14" s="36">
        <v>41744</v>
      </c>
      <c r="AH14" s="52"/>
      <c r="AI14" s="69">
        <f>【背景情報】森林等吸収源!V14</f>
        <v>-586.66666666666663</v>
      </c>
      <c r="AJ14" s="70">
        <f t="shared" si="4"/>
        <v>-0.82625024443040773</v>
      </c>
      <c r="AK14" s="71">
        <f t="shared" si="6"/>
        <v>-5.520106394627347</v>
      </c>
      <c r="AL14" s="52"/>
      <c r="AM14" s="41">
        <v>6687.8980000000447</v>
      </c>
      <c r="AN14" s="42">
        <f t="shared" si="5"/>
        <v>1.8838218263269337</v>
      </c>
      <c r="AO14" s="40">
        <f t="shared" si="7"/>
        <v>-3.6362845683004132</v>
      </c>
      <c r="AQ14" s="43">
        <f t="shared" si="1"/>
        <v>-14.137016597486651</v>
      </c>
      <c r="AR14" s="44"/>
    </row>
    <row r="15" spans="2:44">
      <c r="B15" s="45" t="s">
        <v>35</v>
      </c>
      <c r="C15" s="46" t="s">
        <v>36</v>
      </c>
      <c r="D15" s="63" t="s">
        <v>29</v>
      </c>
      <c r="E15" s="47">
        <v>563925.32799999998</v>
      </c>
      <c r="F15" s="48">
        <v>557351.4764093624</v>
      </c>
      <c r="G15" s="49">
        <v>580923.35616611945</v>
      </c>
      <c r="H15" s="49">
        <v>571579.16451921442</v>
      </c>
      <c r="I15" s="49">
        <v>544581.27186285437</v>
      </c>
      <c r="J15" s="49">
        <v>545145.60230169341</v>
      </c>
      <c r="K15" s="49">
        <v>553170.19545678888</v>
      </c>
      <c r="L15" s="49">
        <v>567862.63279498694</v>
      </c>
      <c r="M15" s="49">
        <v>562522.99351696076</v>
      </c>
      <c r="N15" s="49">
        <v>577544.61656796897</v>
      </c>
      <c r="O15" s="49">
        <v>563086.49304133374</v>
      </c>
      <c r="P15" s="49">
        <v>560525.69226995273</v>
      </c>
      <c r="Q15" s="49">
        <v>558768.01710851176</v>
      </c>
      <c r="R15" s="49">
        <v>553427.00488990382</v>
      </c>
      <c r="S15" s="49">
        <v>558803.25705288409</v>
      </c>
      <c r="T15" s="49">
        <v>557213.71885099669</v>
      </c>
      <c r="U15" s="49">
        <v>558780.68157430727</v>
      </c>
      <c r="V15" s="49">
        <v>546982.04014566203</v>
      </c>
      <c r="W15" s="49">
        <v>537662.04768424307</v>
      </c>
      <c r="X15" s="49">
        <v>532852.62131400988</v>
      </c>
      <c r="Y15" s="49">
        <v>509248.10218308563</v>
      </c>
      <c r="Z15" s="49">
        <v>516446.81955420249</v>
      </c>
      <c r="AA15" s="49">
        <v>490009.60441007186</v>
      </c>
      <c r="AB15" s="50">
        <v>490124.61069082015</v>
      </c>
      <c r="AC15" s="64" t="s">
        <v>29</v>
      </c>
      <c r="AD15" s="34">
        <f t="shared" si="2"/>
        <v>-13.086966242661802</v>
      </c>
      <c r="AE15" s="34">
        <f t="shared" si="3"/>
        <v>-9.9639036552658595</v>
      </c>
      <c r="AF15" s="68" t="s">
        <v>34</v>
      </c>
      <c r="AG15" s="36">
        <v>41786</v>
      </c>
      <c r="AH15" s="52"/>
      <c r="AI15" s="69">
        <f>【背景情報】森林等吸収源!V15</f>
        <v>-3226.6666666666665</v>
      </c>
      <c r="AJ15" s="70">
        <f t="shared" si="4"/>
        <v>-0.57217977389138774</v>
      </c>
      <c r="AK15" s="71">
        <f t="shared" si="6"/>
        <v>-10.536083429157248</v>
      </c>
      <c r="AL15" s="52"/>
      <c r="AM15" s="41">
        <v>114861.17499999935</v>
      </c>
      <c r="AN15" s="42">
        <f t="shared" si="5"/>
        <v>4.073630649198269</v>
      </c>
      <c r="AO15" s="40">
        <f t="shared" si="7"/>
        <v>-6.462452779958979</v>
      </c>
      <c r="AQ15" s="43">
        <f t="shared" si="1"/>
        <v>-13.086966242661802</v>
      </c>
      <c r="AR15" s="44"/>
    </row>
    <row r="16" spans="2:44">
      <c r="B16" s="45"/>
      <c r="C16" s="46" t="s">
        <v>37</v>
      </c>
      <c r="D16" s="28">
        <f>F16</f>
        <v>1248048.7650110289</v>
      </c>
      <c r="E16" s="47">
        <v>1232429.5430000001</v>
      </c>
      <c r="F16" s="48">
        <v>1248048.7650110289</v>
      </c>
      <c r="G16" s="49">
        <v>1201034.1534464757</v>
      </c>
      <c r="H16" s="49">
        <v>1150981.1577488459</v>
      </c>
      <c r="I16" s="49">
        <v>1141687.051612475</v>
      </c>
      <c r="J16" s="49">
        <v>1121879.9851011804</v>
      </c>
      <c r="K16" s="49">
        <v>1117579.8543231068</v>
      </c>
      <c r="L16" s="49">
        <v>1136718.3072908651</v>
      </c>
      <c r="M16" s="49">
        <v>1100977.552680766</v>
      </c>
      <c r="N16" s="49">
        <v>1075180.3831687539</v>
      </c>
      <c r="O16" s="49">
        <v>1041303.6597430458</v>
      </c>
      <c r="P16" s="49">
        <v>1040367.331751654</v>
      </c>
      <c r="Q16" s="49">
        <v>1055173.8815310083</v>
      </c>
      <c r="R16" s="49">
        <v>1033944.9367361735</v>
      </c>
      <c r="S16" s="49">
        <v>1032297.3701645419</v>
      </c>
      <c r="T16" s="49">
        <v>1019806.0488385387</v>
      </c>
      <c r="U16" s="49">
        <v>994459.67467751121</v>
      </c>
      <c r="V16" s="49">
        <v>1002426.4445986256</v>
      </c>
      <c r="W16" s="49">
        <v>976583.74906895286</v>
      </c>
      <c r="X16" s="49">
        <v>979802.69765752496</v>
      </c>
      <c r="Y16" s="49">
        <v>912605.82653676369</v>
      </c>
      <c r="Z16" s="49">
        <v>946388.2737141184</v>
      </c>
      <c r="AA16" s="49">
        <v>928694.56291769084</v>
      </c>
      <c r="AB16" s="50">
        <v>939083.30878447555</v>
      </c>
      <c r="AC16" s="33">
        <f t="shared" ref="AC16:AC24" si="8">(AB16-D16)/D16*100</f>
        <v>-24.75588012971777</v>
      </c>
      <c r="AD16" s="34">
        <f t="shared" si="2"/>
        <v>-23.802272177073615</v>
      </c>
      <c r="AE16" s="34">
        <f t="shared" si="3"/>
        <v>-23.62119690584904</v>
      </c>
      <c r="AF16" s="51">
        <v>-21</v>
      </c>
      <c r="AG16" s="36">
        <v>41744</v>
      </c>
      <c r="AH16" s="52"/>
      <c r="AI16" s="53">
        <f>【背景情報】森林等吸収源!V16</f>
        <v>-7945.6325786438201</v>
      </c>
      <c r="AJ16" s="54">
        <f t="shared" si="4"/>
        <v>-0.64471292689904469</v>
      </c>
      <c r="AK16" s="55">
        <f t="shared" si="6"/>
        <v>-24.265909832748083</v>
      </c>
      <c r="AL16" s="52"/>
      <c r="AM16" s="41">
        <v>-24797.84114999976</v>
      </c>
      <c r="AN16" s="42">
        <f t="shared" si="5"/>
        <v>-0.40242204985830599</v>
      </c>
      <c r="AO16" s="40">
        <f t="shared" si="7"/>
        <v>-24.668331882606388</v>
      </c>
      <c r="AQ16" s="43">
        <f t="shared" si="1"/>
        <v>-23.802272177073615</v>
      </c>
      <c r="AR16" s="44"/>
    </row>
    <row r="17" spans="2:44">
      <c r="B17" s="45"/>
      <c r="C17" s="46" t="s">
        <v>38</v>
      </c>
      <c r="D17" s="28">
        <f>F17</f>
        <v>104926.55085127596</v>
      </c>
      <c r="E17" s="47">
        <v>106987.16899999999</v>
      </c>
      <c r="F17" s="48">
        <v>104926.55085127596</v>
      </c>
      <c r="G17" s="49">
        <v>104525.00257579822</v>
      </c>
      <c r="H17" s="49">
        <v>105963.3640807277</v>
      </c>
      <c r="I17" s="49">
        <v>105049.79541658424</v>
      </c>
      <c r="J17" s="49">
        <v>107814.48563105143</v>
      </c>
      <c r="K17" s="49">
        <v>109717.65587185606</v>
      </c>
      <c r="L17" s="49">
        <v>112765.57057730362</v>
      </c>
      <c r="M17" s="49">
        <v>117585.66661793318</v>
      </c>
      <c r="N17" s="49">
        <v>123176.57761451321</v>
      </c>
      <c r="O17" s="49">
        <v>123027.5071943103</v>
      </c>
      <c r="P17" s="49">
        <v>126578.60591793148</v>
      </c>
      <c r="Q17" s="49">
        <v>127510.37946863232</v>
      </c>
      <c r="R17" s="49">
        <v>127446.21646742124</v>
      </c>
      <c r="S17" s="49">
        <v>131257.18123524715</v>
      </c>
      <c r="T17" s="49">
        <v>131706.68117456156</v>
      </c>
      <c r="U17" s="49">
        <v>135310.59290674617</v>
      </c>
      <c r="V17" s="49">
        <v>131793.68950584842</v>
      </c>
      <c r="W17" s="49">
        <v>134636.55493250897</v>
      </c>
      <c r="X17" s="49">
        <v>130758.06348268742</v>
      </c>
      <c r="Y17" s="49">
        <v>124109.98056619074</v>
      </c>
      <c r="Z17" s="49">
        <v>117877.65424445801</v>
      </c>
      <c r="AA17" s="49">
        <v>114728.06765985717</v>
      </c>
      <c r="AB17" s="50">
        <v>110985.47261015874</v>
      </c>
      <c r="AC17" s="33">
        <f t="shared" si="8"/>
        <v>5.774440987268104</v>
      </c>
      <c r="AD17" s="34">
        <f t="shared" si="2"/>
        <v>3.737180493259662</v>
      </c>
      <c r="AE17" s="34">
        <f t="shared" si="3"/>
        <v>11.874955503000951</v>
      </c>
      <c r="AF17" s="51">
        <v>25</v>
      </c>
      <c r="AG17" s="36">
        <v>41744</v>
      </c>
      <c r="AH17" s="52"/>
      <c r="AI17" s="53">
        <f>【背景情報】森林等吸収源!V17</f>
        <v>-411.14901240539098</v>
      </c>
      <c r="AJ17" s="54">
        <f t="shared" si="4"/>
        <v>-0.38429749683851439</v>
      </c>
      <c r="AK17" s="55">
        <f t="shared" si="6"/>
        <v>11.490658006162437</v>
      </c>
      <c r="AL17" s="52"/>
      <c r="AM17" s="41">
        <v>27697.272249999922</v>
      </c>
      <c r="AN17" s="42">
        <f t="shared" si="5"/>
        <v>5.1776811198733421</v>
      </c>
      <c r="AO17" s="40">
        <f t="shared" si="7"/>
        <v>16.668339126035779</v>
      </c>
      <c r="AQ17" s="43">
        <f t="shared" si="1"/>
        <v>3.737180493259662</v>
      </c>
      <c r="AR17" s="44"/>
    </row>
    <row r="18" spans="2:44">
      <c r="B18" s="56"/>
      <c r="C18" s="57" t="s">
        <v>39</v>
      </c>
      <c r="D18" s="58">
        <v>114447.09200786949</v>
      </c>
      <c r="E18" s="59">
        <v>115397.149</v>
      </c>
      <c r="F18" s="48">
        <v>97602.588662867609</v>
      </c>
      <c r="G18" s="49">
        <v>89744.259525964138</v>
      </c>
      <c r="H18" s="49">
        <v>79723.711805061132</v>
      </c>
      <c r="I18" s="49">
        <v>80262.6048796494</v>
      </c>
      <c r="J18" s="49">
        <v>79214.823046414604</v>
      </c>
      <c r="K18" s="49">
        <v>78474.711154334786</v>
      </c>
      <c r="L18" s="49">
        <v>80706.488669247919</v>
      </c>
      <c r="M18" s="49">
        <v>79269.912756821504</v>
      </c>
      <c r="N18" s="49">
        <v>79095.346346847262</v>
      </c>
      <c r="O18" s="49">
        <v>79687.626630686398</v>
      </c>
      <c r="P18" s="49">
        <v>76504.302214754396</v>
      </c>
      <c r="Q18" s="49">
        <v>78359.241352678699</v>
      </c>
      <c r="R18" s="49">
        <v>76879.847319542227</v>
      </c>
      <c r="S18" s="49">
        <v>79604.12082582635</v>
      </c>
      <c r="T18" s="49">
        <v>79106.665292527425</v>
      </c>
      <c r="U18" s="49">
        <v>78376.037451494456</v>
      </c>
      <c r="V18" s="49">
        <v>77485.244842877466</v>
      </c>
      <c r="W18" s="49">
        <v>75650.65099207712</v>
      </c>
      <c r="X18" s="49">
        <v>73327.969752812714</v>
      </c>
      <c r="Y18" s="49">
        <v>66975.652872051724</v>
      </c>
      <c r="Z18" s="49">
        <v>67637.966024690322</v>
      </c>
      <c r="AA18" s="49">
        <v>66034.086298275972</v>
      </c>
      <c r="AB18" s="50">
        <v>61980.662998734566</v>
      </c>
      <c r="AC18" s="33">
        <f t="shared" si="8"/>
        <v>-45.8433919889614</v>
      </c>
      <c r="AD18" s="34">
        <f t="shared" si="2"/>
        <v>-46.289259712356881</v>
      </c>
      <c r="AE18" s="34">
        <f t="shared" si="3"/>
        <v>-41.77389288073914</v>
      </c>
      <c r="AF18" s="35">
        <v>-6</v>
      </c>
      <c r="AG18" s="36">
        <v>41786</v>
      </c>
      <c r="AH18" s="37"/>
      <c r="AI18" s="53">
        <f>【背景情報】森林等吸収源!V18</f>
        <v>-2191.4498292947869</v>
      </c>
      <c r="AJ18" s="54">
        <f t="shared" si="4"/>
        <v>-1.8990502350233858</v>
      </c>
      <c r="AK18" s="55">
        <f t="shared" si="6"/>
        <v>-43.672943115762529</v>
      </c>
      <c r="AL18" s="37"/>
      <c r="AM18" s="41">
        <v>41171.613299999968</v>
      </c>
      <c r="AN18" s="42">
        <f t="shared" si="5"/>
        <v>7.1356378657153758</v>
      </c>
      <c r="AO18" s="40">
        <f t="shared" si="7"/>
        <v>-36.537305250047154</v>
      </c>
      <c r="AQ18" s="43">
        <f t="shared" si="1"/>
        <v>-46.289259712356881</v>
      </c>
      <c r="AR18" s="44"/>
    </row>
    <row r="19" spans="2:44">
      <c r="B19" s="26" t="s">
        <v>40</v>
      </c>
      <c r="C19" s="27" t="s">
        <v>41</v>
      </c>
      <c r="D19" s="28">
        <f t="shared" ref="D19:D26" si="9">F19</f>
        <v>3538.0763209599081</v>
      </c>
      <c r="E19" s="47">
        <v>3367.9720000000002</v>
      </c>
      <c r="F19" s="48">
        <v>3538.0763209599081</v>
      </c>
      <c r="G19" s="49">
        <v>3373.6926378092339</v>
      </c>
      <c r="H19" s="49">
        <v>3280.5462504225848</v>
      </c>
      <c r="I19" s="49">
        <v>3342.6541463575904</v>
      </c>
      <c r="J19" s="49">
        <v>3275.9498358374226</v>
      </c>
      <c r="K19" s="49">
        <v>3315.39276769343</v>
      </c>
      <c r="L19" s="49">
        <v>3405.7924884302715</v>
      </c>
      <c r="M19" s="49">
        <v>3559.1413377325453</v>
      </c>
      <c r="N19" s="49">
        <v>3690.1800990505035</v>
      </c>
      <c r="O19" s="49">
        <v>3919.1649765182201</v>
      </c>
      <c r="P19" s="49">
        <v>3902.6482187459874</v>
      </c>
      <c r="Q19" s="49">
        <v>3869.8318473505578</v>
      </c>
      <c r="R19" s="49">
        <v>3902.7461789520262</v>
      </c>
      <c r="S19" s="49">
        <v>3878.5752135461389</v>
      </c>
      <c r="T19" s="49">
        <v>3931.1787690440378</v>
      </c>
      <c r="U19" s="49">
        <v>3859.2592741661815</v>
      </c>
      <c r="V19" s="49">
        <v>4390.9365371837257</v>
      </c>
      <c r="W19" s="49">
        <v>4619.4686841580278</v>
      </c>
      <c r="X19" s="49">
        <v>5021.7863525658349</v>
      </c>
      <c r="Y19" s="49">
        <v>4779.2666602003083</v>
      </c>
      <c r="Z19" s="49">
        <v>4646.1611656397408</v>
      </c>
      <c r="AA19" s="49">
        <v>4441.126567428877</v>
      </c>
      <c r="AB19" s="50">
        <v>4467.73023124478</v>
      </c>
      <c r="AC19" s="33">
        <f>(AB19-D19)/D19*100</f>
        <v>26.275688423607818</v>
      </c>
      <c r="AD19" s="34">
        <f>(AB19/E19-1)*100</f>
        <v>32.653425599879697</v>
      </c>
      <c r="AE19" s="72">
        <f>AF19-【背景情報】森林等吸収源!W19*100</f>
        <v>19.156607220966272</v>
      </c>
      <c r="AF19" s="35">
        <v>10</v>
      </c>
      <c r="AG19" s="36">
        <v>41744</v>
      </c>
      <c r="AH19" s="37"/>
      <c r="AI19" s="53">
        <f>【背景情報】森林等吸収源!V19</f>
        <v>-308.39196735212215</v>
      </c>
      <c r="AJ19" s="54">
        <f t="shared" si="4"/>
        <v>-9.1566072209662703</v>
      </c>
      <c r="AK19" s="55">
        <f t="shared" si="6"/>
        <v>10.000000000000002</v>
      </c>
      <c r="AL19" s="37"/>
      <c r="AM19" s="41">
        <v>-5.2700000000004366</v>
      </c>
      <c r="AN19" s="42">
        <f t="shared" si="5"/>
        <v>-3.1294796987626002E-2</v>
      </c>
      <c r="AO19" s="40">
        <f t="shared" si="7"/>
        <v>9.9687052030123766</v>
      </c>
      <c r="AQ19" s="43">
        <f t="shared" si="1"/>
        <v>32.653425599879697</v>
      </c>
      <c r="AR19" s="44"/>
    </row>
    <row r="20" spans="2:44">
      <c r="B20" s="45"/>
      <c r="C20" s="46" t="s">
        <v>42</v>
      </c>
      <c r="D20" s="28">
        <f t="shared" si="9"/>
        <v>55246.268363428448</v>
      </c>
      <c r="E20" s="47">
        <v>55607.836000000003</v>
      </c>
      <c r="F20" s="48">
        <v>55246.268363428448</v>
      </c>
      <c r="G20" s="49">
        <v>56017.484246962194</v>
      </c>
      <c r="H20" s="49">
        <v>56006.308130908415</v>
      </c>
      <c r="I20" s="49">
        <v>56322.708565918445</v>
      </c>
      <c r="J20" s="49">
        <v>57752.380914467947</v>
      </c>
      <c r="K20" s="49">
        <v>58903.208790990007</v>
      </c>
      <c r="L20" s="49">
        <v>61001.226891336279</v>
      </c>
      <c r="M20" s="49">
        <v>62510.372002093711</v>
      </c>
      <c r="N20" s="49">
        <v>65317.471596391537</v>
      </c>
      <c r="O20" s="49">
        <v>66281.890658111268</v>
      </c>
      <c r="P20" s="49">
        <v>68216.343477594986</v>
      </c>
      <c r="Q20" s="49">
        <v>70207.502113571521</v>
      </c>
      <c r="R20" s="49">
        <v>68337.703745105493</v>
      </c>
      <c r="S20" s="49">
        <v>68467.13192361308</v>
      </c>
      <c r="T20" s="49">
        <v>68184.46664145778</v>
      </c>
      <c r="U20" s="49">
        <v>69655.663041826032</v>
      </c>
      <c r="V20" s="49">
        <v>69165.749627495417</v>
      </c>
      <c r="W20" s="49">
        <v>68370.74038104077</v>
      </c>
      <c r="X20" s="49">
        <v>68020.488496228616</v>
      </c>
      <c r="Y20" s="49">
        <v>62312.258090313473</v>
      </c>
      <c r="Z20" s="49">
        <v>61894.903716265777</v>
      </c>
      <c r="AA20" s="49">
        <v>57749.957776644755</v>
      </c>
      <c r="AB20" s="50">
        <v>58531.238056926959</v>
      </c>
      <c r="AC20" s="33">
        <f t="shared" si="8"/>
        <v>5.9460481057089343</v>
      </c>
      <c r="AD20" s="34">
        <f t="shared" si="2"/>
        <v>5.2571764470873417</v>
      </c>
      <c r="AE20" s="34">
        <f t="shared" si="3"/>
        <v>10.958767083250475</v>
      </c>
      <c r="AF20" s="51">
        <v>13</v>
      </c>
      <c r="AG20" s="36">
        <v>41774</v>
      </c>
      <c r="AH20" s="52"/>
      <c r="AI20" s="53">
        <f>【背景情報】森林等吸収源!V20</f>
        <v>-3258.2306215087892</v>
      </c>
      <c r="AJ20" s="54">
        <f t="shared" si="4"/>
        <v>-5.8593012350072193</v>
      </c>
      <c r="AK20" s="55">
        <f t="shared" si="6"/>
        <v>5.0994658482432556</v>
      </c>
      <c r="AL20" s="52"/>
      <c r="AM20" s="41">
        <v>17203.278399999952</v>
      </c>
      <c r="AN20" s="42">
        <f t="shared" si="5"/>
        <v>6.187357623483118</v>
      </c>
      <c r="AO20" s="40">
        <f t="shared" si="7"/>
        <v>11.286823471726374</v>
      </c>
      <c r="AQ20" s="43">
        <f t="shared" si="1"/>
        <v>5.2571764470873417</v>
      </c>
      <c r="AR20" s="44"/>
    </row>
    <row r="21" spans="2:44">
      <c r="B21" s="45"/>
      <c r="C21" s="46" t="s">
        <v>43</v>
      </c>
      <c r="D21" s="28">
        <f t="shared" si="9"/>
        <v>519054.89740822266</v>
      </c>
      <c r="E21" s="47">
        <v>516850.88699999999</v>
      </c>
      <c r="F21" s="48">
        <v>519054.89740822266</v>
      </c>
      <c r="G21" s="49">
        <v>520606.01401173591</v>
      </c>
      <c r="H21" s="49">
        <v>517782.72829078138</v>
      </c>
      <c r="I21" s="49">
        <v>511266.64727247233</v>
      </c>
      <c r="J21" s="49">
        <v>503551.63819064118</v>
      </c>
      <c r="K21" s="49">
        <v>530332.57516247581</v>
      </c>
      <c r="L21" s="49">
        <v>524037.78985766153</v>
      </c>
      <c r="M21" s="49">
        <v>530463.76311016025</v>
      </c>
      <c r="N21" s="49">
        <v>541857.67841320671</v>
      </c>
      <c r="O21" s="49">
        <v>548318.90989875793</v>
      </c>
      <c r="P21" s="49">
        <v>551237.05934039794</v>
      </c>
      <c r="Q21" s="49">
        <v>557143.86461004755</v>
      </c>
      <c r="R21" s="49">
        <v>558301.6901028282</v>
      </c>
      <c r="S21" s="49">
        <v>573604.49284009659</v>
      </c>
      <c r="T21" s="49">
        <v>576843.08124300023</v>
      </c>
      <c r="U21" s="49">
        <v>574261.76354405051</v>
      </c>
      <c r="V21" s="49">
        <v>563373.41660186218</v>
      </c>
      <c r="W21" s="49">
        <v>555077.89908607176</v>
      </c>
      <c r="X21" s="49">
        <v>540620.49527504784</v>
      </c>
      <c r="Y21" s="49">
        <v>490112.81293913932</v>
      </c>
      <c r="Z21" s="49">
        <v>499358.60403371789</v>
      </c>
      <c r="AA21" s="49">
        <v>486601.13388144755</v>
      </c>
      <c r="AB21" s="50">
        <v>460083.451843708</v>
      </c>
      <c r="AC21" s="33">
        <f t="shared" si="8"/>
        <v>-11.361311849473836</v>
      </c>
      <c r="AD21" s="34">
        <f t="shared" si="2"/>
        <v>-10.98332934781091</v>
      </c>
      <c r="AE21" s="34">
        <f t="shared" si="3"/>
        <v>-4.1589533743777496</v>
      </c>
      <c r="AF21" s="51">
        <v>-6.5</v>
      </c>
      <c r="AG21" s="36">
        <v>41733</v>
      </c>
      <c r="AH21" s="52"/>
      <c r="AI21" s="53">
        <f>【背景情報】森林等吸収源!V21</f>
        <v>-15055.319703814828</v>
      </c>
      <c r="AJ21" s="54">
        <f t="shared" si="4"/>
        <v>-2.9128942374853328</v>
      </c>
      <c r="AK21" s="55">
        <f t="shared" si="6"/>
        <v>-7.0718476118630829</v>
      </c>
      <c r="AL21" s="52"/>
      <c r="AM21" s="41">
        <v>42438.017725000158</v>
      </c>
      <c r="AN21" s="42">
        <f t="shared" si="5"/>
        <v>1.6421764494330897</v>
      </c>
      <c r="AO21" s="40">
        <f t="shared" si="7"/>
        <v>-5.4296711624299929</v>
      </c>
      <c r="AQ21" s="43">
        <f t="shared" si="1"/>
        <v>-10.98332934781091</v>
      </c>
      <c r="AR21" s="44"/>
    </row>
    <row r="22" spans="2:44">
      <c r="B22" s="26"/>
      <c r="C22" s="27" t="s">
        <v>44</v>
      </c>
      <c r="D22" s="28">
        <f t="shared" si="9"/>
        <v>1234320.1171323019</v>
      </c>
      <c r="E22" s="47">
        <v>1261331.4180000001</v>
      </c>
      <c r="F22" s="48">
        <v>1234320.1171323019</v>
      </c>
      <c r="G22" s="49">
        <v>1245823.2878418877</v>
      </c>
      <c r="H22" s="49">
        <v>1256111.7506991304</v>
      </c>
      <c r="I22" s="49">
        <v>1250768.515207422</v>
      </c>
      <c r="J22" s="49">
        <v>1314837.5213944453</v>
      </c>
      <c r="K22" s="49">
        <v>1335888.2713128759</v>
      </c>
      <c r="L22" s="49">
        <v>1349668.7870593963</v>
      </c>
      <c r="M22" s="49">
        <v>1343308.1875491603</v>
      </c>
      <c r="N22" s="49">
        <v>1300747.0422426492</v>
      </c>
      <c r="O22" s="49">
        <v>1321895.9970653197</v>
      </c>
      <c r="P22" s="49">
        <v>1340522.5517444266</v>
      </c>
      <c r="Q22" s="49">
        <v>1315673.3288510337</v>
      </c>
      <c r="R22" s="49">
        <v>1347823.8091962484</v>
      </c>
      <c r="S22" s="49">
        <v>1351663.7393722385</v>
      </c>
      <c r="T22" s="49">
        <v>1347639.9737917322</v>
      </c>
      <c r="U22" s="49">
        <v>1350321.3626896124</v>
      </c>
      <c r="V22" s="49">
        <v>1332532.6297115223</v>
      </c>
      <c r="W22" s="49">
        <v>1364257.6891524091</v>
      </c>
      <c r="X22" s="49">
        <v>1280903.3179659408</v>
      </c>
      <c r="Y22" s="49">
        <v>1205672.6400816094</v>
      </c>
      <c r="Z22" s="49">
        <v>1256094.6909772984</v>
      </c>
      <c r="AA22" s="49">
        <v>1306517.9249137463</v>
      </c>
      <c r="AB22" s="50">
        <v>1343117.7206232862</v>
      </c>
      <c r="AC22" s="33">
        <f t="shared" si="8"/>
        <v>8.8143749729813976</v>
      </c>
      <c r="AD22" s="34">
        <f t="shared" si="2"/>
        <v>6.4841247475599051</v>
      </c>
      <c r="AE22" s="34">
        <f t="shared" si="3"/>
        <v>1.358076130343111</v>
      </c>
      <c r="AF22" s="35">
        <v>-6</v>
      </c>
      <c r="AG22" s="36">
        <v>41744</v>
      </c>
      <c r="AH22" s="37"/>
      <c r="AI22" s="53">
        <f>【背景情報】森林等吸収源!V22</f>
        <v>-48713.475670103508</v>
      </c>
      <c r="AJ22" s="54">
        <f t="shared" si="4"/>
        <v>-3.8620678891313798</v>
      </c>
      <c r="AK22" s="55">
        <f t="shared" si="6"/>
        <v>-2.5039917587882687</v>
      </c>
      <c r="AL22" s="37"/>
      <c r="AM22" s="41">
        <v>-372626.96939999983</v>
      </c>
      <c r="AN22" s="42">
        <f t="shared" si="5"/>
        <v>-5.9084704318369683</v>
      </c>
      <c r="AO22" s="40">
        <f t="shared" si="7"/>
        <v>-8.4124621906252379</v>
      </c>
      <c r="AQ22" s="43">
        <f t="shared" si="1"/>
        <v>6.4841247475599051</v>
      </c>
      <c r="AR22" s="44"/>
    </row>
    <row r="23" spans="2:44">
      <c r="B23" s="56"/>
      <c r="C23" s="57" t="s">
        <v>45</v>
      </c>
      <c r="D23" s="28">
        <f t="shared" si="9"/>
        <v>26212.921636756695</v>
      </c>
      <c r="E23" s="47">
        <v>25909.159</v>
      </c>
      <c r="F23" s="48">
        <v>26212.921636756695</v>
      </c>
      <c r="G23" s="49">
        <v>24298.682553245839</v>
      </c>
      <c r="H23" s="49">
        <v>19568.808642707263</v>
      </c>
      <c r="I23" s="49">
        <v>15818.012033388159</v>
      </c>
      <c r="J23" s="49">
        <v>13893.485886134094</v>
      </c>
      <c r="K23" s="49">
        <v>12502.583365921182</v>
      </c>
      <c r="L23" s="49">
        <v>12517.289371908322</v>
      </c>
      <c r="M23" s="49">
        <v>11961.000805428903</v>
      </c>
      <c r="N23" s="49">
        <v>11437.089667661538</v>
      </c>
      <c r="O23" s="49">
        <v>10635.68701470604</v>
      </c>
      <c r="P23" s="49">
        <v>9993.57937812399</v>
      </c>
      <c r="Q23" s="49">
        <v>10625.781224737795</v>
      </c>
      <c r="R23" s="49">
        <v>10604.554468407412</v>
      </c>
      <c r="S23" s="49">
        <v>10856.072519827627</v>
      </c>
      <c r="T23" s="49">
        <v>10852.068693724126</v>
      </c>
      <c r="U23" s="49">
        <v>11056.342455905158</v>
      </c>
      <c r="V23" s="49">
        <v>11522.354976713541</v>
      </c>
      <c r="W23" s="49">
        <v>11978.933044169249</v>
      </c>
      <c r="X23" s="49">
        <v>11496.145541224814</v>
      </c>
      <c r="Y23" s="49">
        <v>10849.530869812288</v>
      </c>
      <c r="Z23" s="49">
        <v>11987.426736904319</v>
      </c>
      <c r="AA23" s="49">
        <v>11139.889300360817</v>
      </c>
      <c r="AB23" s="50">
        <v>10978.477251915681</v>
      </c>
      <c r="AC23" s="33">
        <f t="shared" si="8"/>
        <v>-58.118070911556586</v>
      </c>
      <c r="AD23" s="34">
        <f t="shared" si="2"/>
        <v>-57.627041263995935</v>
      </c>
      <c r="AE23" s="34">
        <f t="shared" si="3"/>
        <v>-56.423541420068531</v>
      </c>
      <c r="AF23" s="35">
        <v>-8</v>
      </c>
      <c r="AG23" s="36">
        <v>41744</v>
      </c>
      <c r="AH23" s="37"/>
      <c r="AI23" s="53">
        <f>【背景情報】森林等吸収源!V23</f>
        <v>-1246.6666666666667</v>
      </c>
      <c r="AJ23" s="54">
        <f t="shared" si="4"/>
        <v>-4.8116832609914768</v>
      </c>
      <c r="AK23" s="55">
        <f t="shared" si="6"/>
        <v>-61.235224681060011</v>
      </c>
      <c r="AL23" s="37"/>
      <c r="AM23" s="41">
        <v>40714.094399999987</v>
      </c>
      <c r="AN23" s="42">
        <f t="shared" si="5"/>
        <v>31.428341151482371</v>
      </c>
      <c r="AO23" s="40">
        <f t="shared" si="7"/>
        <v>-29.80688352957764</v>
      </c>
      <c r="AQ23" s="43">
        <f t="shared" si="1"/>
        <v>-57.627041263995935</v>
      </c>
      <c r="AR23" s="44"/>
    </row>
    <row r="24" spans="2:44">
      <c r="B24" s="26"/>
      <c r="C24" s="27" t="s">
        <v>46</v>
      </c>
      <c r="D24" s="28">
        <f t="shared" si="9"/>
        <v>228.13324130805378</v>
      </c>
      <c r="E24" s="47">
        <v>229.483</v>
      </c>
      <c r="F24" s="48">
        <v>228.13324130805378</v>
      </c>
      <c r="G24" s="49">
        <v>235.60710874458312</v>
      </c>
      <c r="H24" s="49">
        <v>235.81897770614108</v>
      </c>
      <c r="I24" s="49">
        <v>242.9378766351096</v>
      </c>
      <c r="J24" s="49">
        <v>229.13712350715869</v>
      </c>
      <c r="K24" s="49">
        <v>232.70438717801707</v>
      </c>
      <c r="L24" s="49">
        <v>235.10337098859998</v>
      </c>
      <c r="M24" s="49">
        <v>247.59259297999037</v>
      </c>
      <c r="N24" s="49">
        <v>258.6315932008294</v>
      </c>
      <c r="O24" s="49">
        <v>257.29226531751419</v>
      </c>
      <c r="P24" s="49">
        <v>250.96962869895825</v>
      </c>
      <c r="Q24" s="49">
        <v>250.29167472480893</v>
      </c>
      <c r="R24" s="49">
        <v>255.6632335363544</v>
      </c>
      <c r="S24" s="49">
        <v>265.42500430582578</v>
      </c>
      <c r="T24" s="49">
        <v>265.88828019068927</v>
      </c>
      <c r="U24" s="49">
        <v>266.7021098235731</v>
      </c>
      <c r="V24" s="49">
        <v>269.05164405126249</v>
      </c>
      <c r="W24" s="49">
        <v>239.5881500975992</v>
      </c>
      <c r="X24" s="49">
        <v>259.50040683295867</v>
      </c>
      <c r="Y24" s="49">
        <v>244.73832725400004</v>
      </c>
      <c r="Z24" s="49">
        <v>229.70456424877349</v>
      </c>
      <c r="AA24" s="49">
        <v>216.20678246310231</v>
      </c>
      <c r="AB24" s="50">
        <v>225.39882275738307</v>
      </c>
      <c r="AC24" s="33">
        <f t="shared" si="8"/>
        <v>-1.1986059265157065</v>
      </c>
      <c r="AD24" s="34">
        <f t="shared" si="2"/>
        <v>-1.7797297589001948</v>
      </c>
      <c r="AE24" s="34">
        <f t="shared" si="3"/>
        <v>2.4519379262270213</v>
      </c>
      <c r="AF24" s="35">
        <v>-8</v>
      </c>
      <c r="AG24" s="36">
        <v>41744</v>
      </c>
      <c r="AH24" s="37"/>
      <c r="AI24" s="53">
        <f>【背景情報】森林等吸収源!V24</f>
        <v>0.1461565343333335</v>
      </c>
      <c r="AJ24" s="54">
        <f t="shared" si="4"/>
        <v>6.3689482154814736E-2</v>
      </c>
      <c r="AK24" s="55">
        <f t="shared" si="6"/>
        <v>2.5156274083818362</v>
      </c>
      <c r="AL24" s="37"/>
      <c r="AM24" s="41">
        <v>-177.11019999999985</v>
      </c>
      <c r="AN24" s="42">
        <f t="shared" si="5"/>
        <v>-15.435583463698825</v>
      </c>
      <c r="AO24" s="40">
        <f t="shared" si="7"/>
        <v>-12.919956055316987</v>
      </c>
      <c r="AQ24" s="43">
        <f t="shared" si="1"/>
        <v>-1.7797297589001948</v>
      </c>
      <c r="AR24" s="44"/>
    </row>
    <row r="25" spans="2:44">
      <c r="B25" s="56"/>
      <c r="C25" s="57" t="s">
        <v>47</v>
      </c>
      <c r="D25" s="28">
        <f t="shared" si="9"/>
        <v>48720.770585381411</v>
      </c>
      <c r="E25" s="47">
        <v>49414.385999999999</v>
      </c>
      <c r="F25" s="48">
        <v>48720.770585381411</v>
      </c>
      <c r="G25" s="49">
        <v>50105.043121664421</v>
      </c>
      <c r="H25" s="49">
        <v>30206.447685582352</v>
      </c>
      <c r="I25" s="49">
        <v>24301.309428111432</v>
      </c>
      <c r="J25" s="49">
        <v>22861.748478669917</v>
      </c>
      <c r="K25" s="49">
        <v>22072.261984850888</v>
      </c>
      <c r="L25" s="49">
        <v>23358.611582844762</v>
      </c>
      <c r="M25" s="49">
        <v>23055.046043881444</v>
      </c>
      <c r="N25" s="49">
        <v>23813.196611702508</v>
      </c>
      <c r="O25" s="49">
        <v>21255.732530724294</v>
      </c>
      <c r="P25" s="49">
        <v>19632.389784121609</v>
      </c>
      <c r="Q25" s="49">
        <v>20716.15179237429</v>
      </c>
      <c r="R25" s="49">
        <v>21231.86594871468</v>
      </c>
      <c r="S25" s="49">
        <v>21447.712103260223</v>
      </c>
      <c r="T25" s="49">
        <v>22231.133188867676</v>
      </c>
      <c r="U25" s="49">
        <v>23318.494842803149</v>
      </c>
      <c r="V25" s="49">
        <v>23707.748171125255</v>
      </c>
      <c r="W25" s="49">
        <v>26119.076532956537</v>
      </c>
      <c r="X25" s="49">
        <v>24932.257043501922</v>
      </c>
      <c r="Y25" s="49">
        <v>20431.630564629682</v>
      </c>
      <c r="Z25" s="49">
        <v>21118.584036544766</v>
      </c>
      <c r="AA25" s="49">
        <v>21679.976342017399</v>
      </c>
      <c r="AB25" s="50">
        <v>21622.285414529801</v>
      </c>
      <c r="AC25" s="33">
        <f>(AB25-D25)/D25*100</f>
        <v>-55.619984752421935</v>
      </c>
      <c r="AD25" s="34">
        <f>(AB25/E25-1)*100</f>
        <v>-56.242934163889437</v>
      </c>
      <c r="AE25" s="34">
        <f t="shared" si="3"/>
        <v>-55.565679435448786</v>
      </c>
      <c r="AF25" s="35">
        <v>-8</v>
      </c>
      <c r="AG25" s="36">
        <v>41744</v>
      </c>
      <c r="AH25" s="37"/>
      <c r="AI25" s="53">
        <f>【背景情報】森林等吸収源!V25</f>
        <v>-1143.1968188653414</v>
      </c>
      <c r="AJ25" s="54">
        <f t="shared" si="4"/>
        <v>-2.3134898789703495</v>
      </c>
      <c r="AK25" s="55">
        <f t="shared" si="6"/>
        <v>-57.879169314419137</v>
      </c>
      <c r="AL25" s="37"/>
      <c r="AM25" s="41">
        <v>50551.5386</v>
      </c>
      <c r="AN25" s="42">
        <f t="shared" si="5"/>
        <v>20.460251636031661</v>
      </c>
      <c r="AO25" s="40">
        <f t="shared" si="7"/>
        <v>-37.418917678387473</v>
      </c>
      <c r="AQ25" s="43">
        <f t="shared" si="1"/>
        <v>-56.242934163889437</v>
      </c>
      <c r="AR25" s="44"/>
    </row>
    <row r="26" spans="2:44">
      <c r="B26" s="45"/>
      <c r="C26" s="46" t="s">
        <v>48</v>
      </c>
      <c r="D26" s="28">
        <f t="shared" si="9"/>
        <v>12901.050375804678</v>
      </c>
      <c r="E26" s="73">
        <v>13167.499</v>
      </c>
      <c r="F26" s="74">
        <v>12901.050375804678</v>
      </c>
      <c r="G26" s="61">
        <v>13446.768758785041</v>
      </c>
      <c r="H26" s="61">
        <v>13221.726084340147</v>
      </c>
      <c r="I26" s="61">
        <v>13333.882031729492</v>
      </c>
      <c r="J26" s="61">
        <v>12505.09954833357</v>
      </c>
      <c r="K26" s="61">
        <v>10177.491335723133</v>
      </c>
      <c r="L26" s="61">
        <v>10238.593194005645</v>
      </c>
      <c r="M26" s="61">
        <v>9534.4511742440554</v>
      </c>
      <c r="N26" s="61">
        <v>8644.4492685824007</v>
      </c>
      <c r="O26" s="61">
        <v>9062.3684817062567</v>
      </c>
      <c r="P26" s="61">
        <v>9761.9968783425284</v>
      </c>
      <c r="Q26" s="61">
        <v>10258.251582790021</v>
      </c>
      <c r="R26" s="61">
        <v>11036.506260237958</v>
      </c>
      <c r="S26" s="61">
        <v>11381.758047919549</v>
      </c>
      <c r="T26" s="61">
        <v>12862.156367012516</v>
      </c>
      <c r="U26" s="61">
        <v>13095.197992127743</v>
      </c>
      <c r="V26" s="61">
        <v>12946.336025422286</v>
      </c>
      <c r="W26" s="61">
        <v>12360.719920220723</v>
      </c>
      <c r="X26" s="61">
        <v>12188.402175193549</v>
      </c>
      <c r="Y26" s="61">
        <v>11683.846556681663</v>
      </c>
      <c r="Z26" s="61">
        <v>12249.559630194062</v>
      </c>
      <c r="AA26" s="61">
        <v>12124.928135127548</v>
      </c>
      <c r="AB26" s="62">
        <v>11839.241137591078</v>
      </c>
      <c r="AC26" s="33">
        <f>(AB26-D26)/D26*100</f>
        <v>-8.2304092091987648</v>
      </c>
      <c r="AD26" s="34">
        <f>(AB26/E26-1)*100</f>
        <v>-10.087396721343378</v>
      </c>
      <c r="AE26" s="34">
        <f t="shared" si="3"/>
        <v>-8.7359298302769552</v>
      </c>
      <c r="AF26" s="51">
        <v>-28</v>
      </c>
      <c r="AG26" s="36">
        <v>41744</v>
      </c>
      <c r="AH26" s="52"/>
      <c r="AI26" s="53">
        <f>【背景情報】森林等吸収源!V26</f>
        <v>-70.528894593351566</v>
      </c>
      <c r="AJ26" s="54">
        <f t="shared" si="4"/>
        <v>-0.53562863071682454</v>
      </c>
      <c r="AK26" s="55">
        <f t="shared" si="6"/>
        <v>-9.2715584609937807</v>
      </c>
      <c r="AL26" s="52"/>
      <c r="AM26" s="41">
        <v>-11365.801600000006</v>
      </c>
      <c r="AN26" s="42">
        <f t="shared" si="5"/>
        <v>-17.263417449281761</v>
      </c>
      <c r="AO26" s="40">
        <f t="shared" si="7"/>
        <v>-26.534975910275541</v>
      </c>
      <c r="AQ26" s="43">
        <f t="shared" si="1"/>
        <v>-10.087396721343378</v>
      </c>
      <c r="AR26" s="44"/>
    </row>
    <row r="27" spans="2:44">
      <c r="B27" s="26"/>
      <c r="C27" s="27" t="s">
        <v>49</v>
      </c>
      <c r="D27" s="28">
        <f>F27</f>
        <v>109.55566389284175</v>
      </c>
      <c r="E27" s="47">
        <v>107.658</v>
      </c>
      <c r="F27" s="48">
        <v>109.55566389284175</v>
      </c>
      <c r="G27" s="49">
        <v>110.6249895747741</v>
      </c>
      <c r="H27" s="49">
        <v>117.25421346377155</v>
      </c>
      <c r="I27" s="49">
        <v>117.2470284538427</v>
      </c>
      <c r="J27" s="49">
        <v>119.23372903984901</v>
      </c>
      <c r="K27" s="49">
        <v>116.42044969615975</v>
      </c>
      <c r="L27" s="49">
        <v>121.59086023280661</v>
      </c>
      <c r="M27" s="49">
        <v>121.97033722316787</v>
      </c>
      <c r="N27" s="49">
        <v>120.39588862141649</v>
      </c>
      <c r="O27" s="49">
        <v>121.45652606944458</v>
      </c>
      <c r="P27" s="49">
        <v>122.22844314662663</v>
      </c>
      <c r="Q27" s="49">
        <v>121.49410802278433</v>
      </c>
      <c r="R27" s="49">
        <v>120.26200592788584</v>
      </c>
      <c r="S27" s="49">
        <v>115.19246242178431</v>
      </c>
      <c r="T27" s="49">
        <v>109.25486654192626</v>
      </c>
      <c r="U27" s="49">
        <v>108.22212776898826</v>
      </c>
      <c r="V27" s="49">
        <v>97.713171760635461</v>
      </c>
      <c r="W27" s="49">
        <v>102.56635136084843</v>
      </c>
      <c r="X27" s="49">
        <v>100.20171605638252</v>
      </c>
      <c r="Y27" s="49">
        <v>95.412702729568508</v>
      </c>
      <c r="Z27" s="49">
        <v>92.342222312337384</v>
      </c>
      <c r="AA27" s="49">
        <v>89.812047484379235</v>
      </c>
      <c r="AB27" s="50">
        <v>93.465782962361473</v>
      </c>
      <c r="AC27" s="33">
        <f t="shared" ref="AC27:AC39" si="10">(AB27-D27)/D27*100</f>
        <v>-14.686489368745063</v>
      </c>
      <c r="AD27" s="34">
        <f t="shared" ref="AD27:AD39" si="11">(AB27/E27-1)*100</f>
        <v>-13.18268687662647</v>
      </c>
      <c r="AE27" s="34">
        <f t="shared" si="3"/>
        <v>-12.45713805847608</v>
      </c>
      <c r="AF27" s="35">
        <v>-8</v>
      </c>
      <c r="AG27" s="36">
        <v>41744</v>
      </c>
      <c r="AH27" s="37"/>
      <c r="AI27" s="75" t="s">
        <v>29</v>
      </c>
      <c r="AJ27" s="76" t="s">
        <v>29</v>
      </c>
      <c r="AK27" s="55">
        <f>AE27</f>
        <v>-12.45713805847608</v>
      </c>
      <c r="AL27" s="37"/>
      <c r="AM27" s="75" t="s">
        <v>29</v>
      </c>
      <c r="AN27" s="75" t="s">
        <v>29</v>
      </c>
      <c r="AO27" s="40">
        <f>AK27</f>
        <v>-12.45713805847608</v>
      </c>
      <c r="AQ27" s="43">
        <f t="shared" si="1"/>
        <v>-13.18268687662647</v>
      </c>
      <c r="AR27" s="44"/>
    </row>
    <row r="28" spans="2:44">
      <c r="B28" s="45"/>
      <c r="C28" s="46" t="s">
        <v>50</v>
      </c>
      <c r="D28" s="28">
        <f>F28</f>
        <v>211849.58812899629</v>
      </c>
      <c r="E28" s="47">
        <v>213034.49799999999</v>
      </c>
      <c r="F28" s="48">
        <v>211849.58812899629</v>
      </c>
      <c r="G28" s="49">
        <v>216385.15952149048</v>
      </c>
      <c r="H28" s="49">
        <v>215098.96482089107</v>
      </c>
      <c r="I28" s="49">
        <v>219979.88930467004</v>
      </c>
      <c r="J28" s="49">
        <v>219933.68476106634</v>
      </c>
      <c r="K28" s="49">
        <v>223161.32312715618</v>
      </c>
      <c r="L28" s="49">
        <v>231327.15462168856</v>
      </c>
      <c r="M28" s="49">
        <v>224605.61023482366</v>
      </c>
      <c r="N28" s="49">
        <v>225494.0518513805</v>
      </c>
      <c r="O28" s="49">
        <v>213316.44583235789</v>
      </c>
      <c r="P28" s="49">
        <v>213023.11579614852</v>
      </c>
      <c r="Q28" s="49">
        <v>214494.42788981638</v>
      </c>
      <c r="R28" s="49">
        <v>213544.38172914059</v>
      </c>
      <c r="S28" s="49">
        <v>214303.66477848782</v>
      </c>
      <c r="T28" s="49">
        <v>215514.0866750546</v>
      </c>
      <c r="U28" s="49">
        <v>209448.24220557872</v>
      </c>
      <c r="V28" s="49">
        <v>205558.92123776837</v>
      </c>
      <c r="W28" s="49">
        <v>204199.49374084742</v>
      </c>
      <c r="X28" s="49">
        <v>203313.52551645675</v>
      </c>
      <c r="Y28" s="49">
        <v>197787.10041750153</v>
      </c>
      <c r="Z28" s="49">
        <v>209286.42994127667</v>
      </c>
      <c r="AA28" s="49">
        <v>195063.51332704694</v>
      </c>
      <c r="AB28" s="50">
        <v>191668.69826326243</v>
      </c>
      <c r="AC28" s="33">
        <f>(AB28-D28)/D28*100</f>
        <v>-9.5260463067058758</v>
      </c>
      <c r="AD28" s="34">
        <f>(AB28/E28-1)*100</f>
        <v>-10.029267530528118</v>
      </c>
      <c r="AE28" s="34">
        <f t="shared" si="3"/>
        <v>-6.3889391787104399</v>
      </c>
      <c r="AF28" s="51">
        <v>-6</v>
      </c>
      <c r="AG28" s="36">
        <v>41744</v>
      </c>
      <c r="AH28" s="52"/>
      <c r="AI28" s="53">
        <f>【背景情報】森林等吸収源!V28</f>
        <v>413.60776299628367</v>
      </c>
      <c r="AJ28" s="54">
        <f t="shared" ref="AJ28:AJ41" si="12">AI28/E28*100</f>
        <v>0.1941506032493778</v>
      </c>
      <c r="AK28" s="55">
        <f t="shared" si="6"/>
        <v>-6.1947885754610619</v>
      </c>
      <c r="AL28" s="52"/>
      <c r="AM28" s="41">
        <v>-15459.284400000121</v>
      </c>
      <c r="AN28" s="42">
        <f t="shared" si="5"/>
        <v>-1.4513409372786299</v>
      </c>
      <c r="AO28" s="40">
        <f t="shared" si="7"/>
        <v>-7.6461295127396918</v>
      </c>
      <c r="AQ28" s="43">
        <f t="shared" si="1"/>
        <v>-10.029267530528118</v>
      </c>
      <c r="AR28" s="44"/>
    </row>
    <row r="29" spans="2:44">
      <c r="B29" s="26"/>
      <c r="C29" s="27" t="s">
        <v>51</v>
      </c>
      <c r="D29" s="28">
        <f>F29</f>
        <v>60641.437854835269</v>
      </c>
      <c r="E29" s="47">
        <v>61912.947</v>
      </c>
      <c r="F29" s="48">
        <v>60641.437854835269</v>
      </c>
      <c r="G29" s="49">
        <v>61615.131504401797</v>
      </c>
      <c r="H29" s="49">
        <v>62986.83684557143</v>
      </c>
      <c r="I29" s="49">
        <v>62644.421422316496</v>
      </c>
      <c r="J29" s="49">
        <v>63734.647234061064</v>
      </c>
      <c r="K29" s="49">
        <v>64464.837335158729</v>
      </c>
      <c r="L29" s="49">
        <v>66618.855831487104</v>
      </c>
      <c r="M29" s="49">
        <v>69138.051993569665</v>
      </c>
      <c r="N29" s="49">
        <v>67013.766443711385</v>
      </c>
      <c r="O29" s="49">
        <v>68979.310447480602</v>
      </c>
      <c r="P29" s="49">
        <v>70898.894975353236</v>
      </c>
      <c r="Q29" s="49">
        <v>73619.057259043679</v>
      </c>
      <c r="R29" s="49">
        <v>74330.992708031583</v>
      </c>
      <c r="S29" s="49">
        <v>76807.646853739236</v>
      </c>
      <c r="T29" s="49">
        <v>76206.612745750099</v>
      </c>
      <c r="U29" s="49">
        <v>78286.623363190476</v>
      </c>
      <c r="V29" s="49">
        <v>78185.797523472225</v>
      </c>
      <c r="W29" s="49">
        <v>76221.514059466848</v>
      </c>
      <c r="X29" s="49">
        <v>75763.702778170613</v>
      </c>
      <c r="Y29" s="49">
        <v>73101.163330160838</v>
      </c>
      <c r="Z29" s="49">
        <v>73491.327952952459</v>
      </c>
      <c r="AA29" s="49">
        <v>74393.445954412164</v>
      </c>
      <c r="AB29" s="50">
        <v>76047.981400676435</v>
      </c>
      <c r="AC29" s="33">
        <f t="shared" si="10"/>
        <v>25.405966762730248</v>
      </c>
      <c r="AD29" s="34">
        <f t="shared" si="11"/>
        <v>22.830498442718984</v>
      </c>
      <c r="AE29" s="34">
        <f t="shared" si="3"/>
        <v>20.426385588259109</v>
      </c>
      <c r="AF29" s="77" t="s">
        <v>34</v>
      </c>
      <c r="AG29" s="36">
        <v>41740</v>
      </c>
      <c r="AH29" s="37"/>
      <c r="AI29" s="69">
        <f>【背景情報】森林等吸収源!V29</f>
        <v>-14310.559547581777</v>
      </c>
      <c r="AJ29" s="70">
        <f t="shared" si="12"/>
        <v>-23.114001579640163</v>
      </c>
      <c r="AK29" s="71">
        <f t="shared" si="6"/>
        <v>-2.6876159913810547</v>
      </c>
      <c r="AL29" s="37"/>
      <c r="AM29" s="41">
        <v>-54388.058000000019</v>
      </c>
      <c r="AN29" s="42">
        <f t="shared" si="5"/>
        <v>-17.569203417178645</v>
      </c>
      <c r="AO29" s="40">
        <f t="shared" si="7"/>
        <v>-20.2568194085597</v>
      </c>
      <c r="AQ29" s="43">
        <f t="shared" si="1"/>
        <v>22.830498442718984</v>
      </c>
      <c r="AR29" s="44"/>
    </row>
    <row r="30" spans="2:44">
      <c r="B30" s="26"/>
      <c r="C30" s="27" t="s">
        <v>52</v>
      </c>
      <c r="D30" s="28">
        <f>F30</f>
        <v>50409.350040885962</v>
      </c>
      <c r="E30" s="47">
        <v>49619.167999999998</v>
      </c>
      <c r="F30" s="48">
        <v>50409.350040885962</v>
      </c>
      <c r="G30" s="49">
        <v>48320.852626390573</v>
      </c>
      <c r="H30" s="49">
        <v>46573.387769618057</v>
      </c>
      <c r="I30" s="49">
        <v>48491.893903683842</v>
      </c>
      <c r="J30" s="49">
        <v>50447.410187245121</v>
      </c>
      <c r="K30" s="49">
        <v>50241.886272971889</v>
      </c>
      <c r="L30" s="49">
        <v>53377.748516725587</v>
      </c>
      <c r="M30" s="49">
        <v>53329.806496515637</v>
      </c>
      <c r="N30" s="49">
        <v>53502.025817884103</v>
      </c>
      <c r="O30" s="49">
        <v>54529.361239642909</v>
      </c>
      <c r="P30" s="49">
        <v>54058.48618848795</v>
      </c>
      <c r="Q30" s="49">
        <v>55276.060440097688</v>
      </c>
      <c r="R30" s="49">
        <v>54140.023520828385</v>
      </c>
      <c r="S30" s="49">
        <v>54886.353988213727</v>
      </c>
      <c r="T30" s="49">
        <v>55438.480672908765</v>
      </c>
      <c r="U30" s="49">
        <v>54469.015159146838</v>
      </c>
      <c r="V30" s="49">
        <v>54287.998390254921</v>
      </c>
      <c r="W30" s="49">
        <v>56006.291942195807</v>
      </c>
      <c r="X30" s="49">
        <v>54424.508913547077</v>
      </c>
      <c r="Y30" s="49">
        <v>51808.945579313142</v>
      </c>
      <c r="Z30" s="49">
        <v>54346.954918670381</v>
      </c>
      <c r="AA30" s="49">
        <v>53294.026223589775</v>
      </c>
      <c r="AB30" s="50">
        <v>52733.242607370514</v>
      </c>
      <c r="AC30" s="33">
        <f>(AB30-D30)/D30*100</f>
        <v>4.6100427095364083</v>
      </c>
      <c r="AD30" s="34">
        <f>(AB30/E30-1)*100</f>
        <v>6.2759508731998759</v>
      </c>
      <c r="AE30" s="34">
        <f t="shared" si="3"/>
        <v>7.4615673694854667</v>
      </c>
      <c r="AF30" s="35">
        <v>1</v>
      </c>
      <c r="AG30" s="36">
        <v>41739</v>
      </c>
      <c r="AH30" s="37"/>
      <c r="AI30" s="53">
        <f>【背景情報】森林等吸収源!V30</f>
        <v>-1466.6666666666667</v>
      </c>
      <c r="AJ30" s="54">
        <f t="shared" si="12"/>
        <v>-2.9558469554883846</v>
      </c>
      <c r="AK30" s="55">
        <f t="shared" si="6"/>
        <v>4.5057204139970821</v>
      </c>
      <c r="AL30" s="37"/>
      <c r="AM30" s="41">
        <v>-42392.377599999978</v>
      </c>
      <c r="AN30" s="42">
        <f t="shared" si="5"/>
        <v>-17.087097308846445</v>
      </c>
      <c r="AO30" s="40">
        <f t="shared" si="7"/>
        <v>-12.581376894849363</v>
      </c>
      <c r="AQ30" s="43">
        <f t="shared" si="1"/>
        <v>6.2759508731998759</v>
      </c>
      <c r="AR30" s="44"/>
    </row>
    <row r="31" spans="2:44">
      <c r="B31" s="56"/>
      <c r="C31" s="57" t="s">
        <v>53</v>
      </c>
      <c r="D31" s="78">
        <v>569903.97478624398</v>
      </c>
      <c r="E31" s="47">
        <v>563442.77399999998</v>
      </c>
      <c r="F31" s="48">
        <v>466371.95936905057</v>
      </c>
      <c r="G31" s="49">
        <v>456203.77111233503</v>
      </c>
      <c r="H31" s="49">
        <v>442010.09472291853</v>
      </c>
      <c r="I31" s="49">
        <v>442072.57862113789</v>
      </c>
      <c r="J31" s="49">
        <v>438414.17468632467</v>
      </c>
      <c r="K31" s="49">
        <v>441102.7229486226</v>
      </c>
      <c r="L31" s="49">
        <v>454106.41066296422</v>
      </c>
      <c r="M31" s="49">
        <v>445808.23406186368</v>
      </c>
      <c r="N31" s="49">
        <v>416877.25426660693</v>
      </c>
      <c r="O31" s="49">
        <v>406496.49719433801</v>
      </c>
      <c r="P31" s="49">
        <v>396103.64568023302</v>
      </c>
      <c r="Q31" s="49">
        <v>392886.21609650343</v>
      </c>
      <c r="R31" s="49">
        <v>380353.50442413695</v>
      </c>
      <c r="S31" s="49">
        <v>393407.04534934915</v>
      </c>
      <c r="T31" s="49">
        <v>398043.97811056953</v>
      </c>
      <c r="U31" s="49">
        <v>398827.0363015146</v>
      </c>
      <c r="V31" s="49">
        <v>414148.39755301358</v>
      </c>
      <c r="W31" s="49">
        <v>415449.43815281038</v>
      </c>
      <c r="X31" s="49">
        <v>406081.06130475871</v>
      </c>
      <c r="Y31" s="49">
        <v>387700.412477053</v>
      </c>
      <c r="Z31" s="49">
        <v>407474.65113228909</v>
      </c>
      <c r="AA31" s="49">
        <v>405741.44034356333</v>
      </c>
      <c r="AB31" s="50">
        <v>399267.96961750288</v>
      </c>
      <c r="AC31" s="33">
        <f>(AB31-D31)/D31*100</f>
        <v>-29.941185308058643</v>
      </c>
      <c r="AD31" s="34">
        <f>(AB31/E31-1)*100</f>
        <v>-29.137795701413527</v>
      </c>
      <c r="AE31" s="34">
        <f t="shared" si="3"/>
        <v>-28.785472901453268</v>
      </c>
      <c r="AF31" s="35">
        <v>-6</v>
      </c>
      <c r="AG31" s="36">
        <v>41786</v>
      </c>
      <c r="AH31" s="37"/>
      <c r="AI31" s="53">
        <f>【背景情報】森林等吸収源!V31</f>
        <v>-5214.3133309975756</v>
      </c>
      <c r="AJ31" s="54">
        <f t="shared" si="12"/>
        <v>-0.92543796311026527</v>
      </c>
      <c r="AK31" s="55">
        <f t="shared" si="6"/>
        <v>-29.710910864563534</v>
      </c>
      <c r="AL31" s="37"/>
      <c r="AM31" s="41">
        <v>153035.76580000017</v>
      </c>
      <c r="AN31" s="42">
        <f t="shared" si="5"/>
        <v>5.4321671290082127</v>
      </c>
      <c r="AO31" s="40">
        <f t="shared" si="7"/>
        <v>-24.27874373555532</v>
      </c>
      <c r="AQ31" s="43">
        <f t="shared" si="1"/>
        <v>-29.137795701413527</v>
      </c>
      <c r="AR31" s="44"/>
    </row>
    <row r="32" spans="2:44">
      <c r="B32" s="45"/>
      <c r="C32" s="46" t="s">
        <v>54</v>
      </c>
      <c r="D32" s="28">
        <f>F32</f>
        <v>60766.810043274556</v>
      </c>
      <c r="E32" s="47">
        <v>60147.642</v>
      </c>
      <c r="F32" s="48">
        <v>60766.810043274556</v>
      </c>
      <c r="G32" s="49">
        <v>62683.21590656662</v>
      </c>
      <c r="H32" s="49">
        <v>67105.229445726902</v>
      </c>
      <c r="I32" s="49">
        <v>65821.0598263883</v>
      </c>
      <c r="J32" s="49">
        <v>66889.548048280019</v>
      </c>
      <c r="K32" s="49">
        <v>71398.878347846563</v>
      </c>
      <c r="L32" s="49">
        <v>69096.223350393251</v>
      </c>
      <c r="M32" s="49">
        <v>72159.319846729908</v>
      </c>
      <c r="N32" s="49">
        <v>77107.152869374957</v>
      </c>
      <c r="O32" s="49">
        <v>85223.519671945309</v>
      </c>
      <c r="P32" s="49">
        <v>84100.411293525322</v>
      </c>
      <c r="Q32" s="49">
        <v>83872.448513630603</v>
      </c>
      <c r="R32" s="49">
        <v>88037.618977921578</v>
      </c>
      <c r="S32" s="49">
        <v>82327.785472788062</v>
      </c>
      <c r="T32" s="49">
        <v>85298.68745588453</v>
      </c>
      <c r="U32" s="49">
        <v>87685.988230994379</v>
      </c>
      <c r="V32" s="49">
        <v>82647.136536327496</v>
      </c>
      <c r="W32" s="49">
        <v>80269.38956264194</v>
      </c>
      <c r="X32" s="49">
        <v>78031.855370958103</v>
      </c>
      <c r="Y32" s="49">
        <v>74853.970894523271</v>
      </c>
      <c r="Z32" s="49">
        <v>70634.191509616576</v>
      </c>
      <c r="AA32" s="49">
        <v>69316.549355612777</v>
      </c>
      <c r="AB32" s="50">
        <v>68751.893678994049</v>
      </c>
      <c r="AC32" s="33">
        <f t="shared" si="10"/>
        <v>13.140534495776535</v>
      </c>
      <c r="AD32" s="34">
        <f t="shared" si="11"/>
        <v>14.305218613547721</v>
      </c>
      <c r="AE32" s="34">
        <f t="shared" si="3"/>
        <v>20.23362804803044</v>
      </c>
      <c r="AF32" s="51">
        <v>27</v>
      </c>
      <c r="AG32" s="36">
        <v>41785</v>
      </c>
      <c r="AH32" s="52"/>
      <c r="AI32" s="53">
        <f>【背景情報】森林等吸収源!V32</f>
        <v>-10069.301063060526</v>
      </c>
      <c r="AJ32" s="54">
        <f t="shared" si="12"/>
        <v>-16.74097392389967</v>
      </c>
      <c r="AK32" s="55">
        <f t="shared" si="6"/>
        <v>3.4926541241307696</v>
      </c>
      <c r="AL32" s="52"/>
      <c r="AM32" s="41">
        <v>26526.357700000051</v>
      </c>
      <c r="AN32" s="42">
        <f t="shared" si="5"/>
        <v>8.820414838540156</v>
      </c>
      <c r="AO32" s="40">
        <f t="shared" si="7"/>
        <v>12.313068962670926</v>
      </c>
      <c r="AQ32" s="43">
        <f t="shared" si="1"/>
        <v>14.305218613547721</v>
      </c>
      <c r="AR32" s="44"/>
    </row>
    <row r="33" spans="2:44">
      <c r="B33" s="56"/>
      <c r="C33" s="57" t="s">
        <v>55</v>
      </c>
      <c r="D33" s="58">
        <v>285047.74153923185</v>
      </c>
      <c r="E33" s="59">
        <v>278225.022</v>
      </c>
      <c r="F33" s="48">
        <v>247663.51523576383</v>
      </c>
      <c r="G33" s="49">
        <v>202016.80423272995</v>
      </c>
      <c r="H33" s="49">
        <v>182424.14837262241</v>
      </c>
      <c r="I33" s="49">
        <v>172305.76513413727</v>
      </c>
      <c r="J33" s="49">
        <v>169049.82486960257</v>
      </c>
      <c r="K33" s="49">
        <v>175264.58366825012</v>
      </c>
      <c r="L33" s="49">
        <v>177828.3674516647</v>
      </c>
      <c r="M33" s="49">
        <v>164437.44094526212</v>
      </c>
      <c r="N33" s="49">
        <v>146772.77694769442</v>
      </c>
      <c r="O33" s="49">
        <v>129707.90464960906</v>
      </c>
      <c r="P33" s="49">
        <v>134073.68632001206</v>
      </c>
      <c r="Q33" s="49">
        <v>139021.9489143762</v>
      </c>
      <c r="R33" s="49">
        <v>139697.62636461205</v>
      </c>
      <c r="S33" s="49">
        <v>144219.30742408533</v>
      </c>
      <c r="T33" s="49">
        <v>141220.66228475911</v>
      </c>
      <c r="U33" s="49">
        <v>141313.82221185276</v>
      </c>
      <c r="V33" s="49">
        <v>144776.5590950945</v>
      </c>
      <c r="W33" s="49">
        <v>142803.51542427726</v>
      </c>
      <c r="X33" s="49">
        <v>139811.76768061012</v>
      </c>
      <c r="Y33" s="49">
        <v>119917.09543935384</v>
      </c>
      <c r="Z33" s="49">
        <v>115798.96823720061</v>
      </c>
      <c r="AA33" s="49">
        <v>121513.51085990769</v>
      </c>
      <c r="AB33" s="50">
        <v>118764.14967061821</v>
      </c>
      <c r="AC33" s="33">
        <f t="shared" si="10"/>
        <v>-58.335347956344918</v>
      </c>
      <c r="AD33" s="34">
        <f t="shared" si="11"/>
        <v>-57.313634547715765</v>
      </c>
      <c r="AE33" s="34">
        <f t="shared" si="3"/>
        <v>-55.733277513214432</v>
      </c>
      <c r="AF33" s="35">
        <v>-8</v>
      </c>
      <c r="AG33" s="36">
        <v>41767</v>
      </c>
      <c r="AH33" s="37"/>
      <c r="AI33" s="53">
        <f>【背景情報】森林等吸収源!V33</f>
        <v>-3643.6740536897787</v>
      </c>
      <c r="AJ33" s="54">
        <f t="shared" si="12"/>
        <v>-1.3096140769430074</v>
      </c>
      <c r="AK33" s="55">
        <f t="shared" si="6"/>
        <v>-57.042891590157438</v>
      </c>
      <c r="AL33" s="37"/>
      <c r="AM33" s="41">
        <v>123343.13819999993</v>
      </c>
      <c r="AN33" s="42">
        <f t="shared" si="5"/>
        <v>8.8664302954031164</v>
      </c>
      <c r="AO33" s="40">
        <f t="shared" si="7"/>
        <v>-48.176461294754318</v>
      </c>
      <c r="AQ33" s="43">
        <f t="shared" si="1"/>
        <v>-57.313634547715765</v>
      </c>
      <c r="AR33" s="44"/>
    </row>
    <row r="34" spans="2:44">
      <c r="B34" s="56"/>
      <c r="C34" s="57" t="s">
        <v>56</v>
      </c>
      <c r="D34" s="28">
        <f>F34</f>
        <v>3363342.4431300717</v>
      </c>
      <c r="E34" s="47">
        <v>3323419.0639999998</v>
      </c>
      <c r="F34" s="48">
        <v>3363342.4431300717</v>
      </c>
      <c r="G34" s="49">
        <v>3186714.6943378425</v>
      </c>
      <c r="H34" s="49">
        <v>2698720.9855771568</v>
      </c>
      <c r="I34" s="49">
        <v>2561126.0410201587</v>
      </c>
      <c r="J34" s="49">
        <v>2291944.0840685512</v>
      </c>
      <c r="K34" s="49">
        <v>2207675.8494859552</v>
      </c>
      <c r="L34" s="49">
        <v>2144998.5023016096</v>
      </c>
      <c r="M34" s="49">
        <v>2039481.4888048312</v>
      </c>
      <c r="N34" s="49">
        <v>2003522.1153325995</v>
      </c>
      <c r="O34" s="49">
        <v>2036766.5620166901</v>
      </c>
      <c r="P34" s="49">
        <v>2053320.9809867383</v>
      </c>
      <c r="Q34" s="49">
        <v>2078134.5036122375</v>
      </c>
      <c r="R34" s="49">
        <v>2080417.3494529212</v>
      </c>
      <c r="S34" s="49">
        <v>2118715.5768016553</v>
      </c>
      <c r="T34" s="49">
        <v>2152593.0100634238</v>
      </c>
      <c r="U34" s="49">
        <v>2135398.1611400759</v>
      </c>
      <c r="V34" s="49">
        <v>2201493.6867633844</v>
      </c>
      <c r="W34" s="49">
        <v>2206099.7027153135</v>
      </c>
      <c r="X34" s="49">
        <v>2245851.3346610917</v>
      </c>
      <c r="Y34" s="49">
        <v>2130321.3560179826</v>
      </c>
      <c r="Z34" s="49">
        <v>2221342.0064602769</v>
      </c>
      <c r="AA34" s="49">
        <v>2284292.8201307463</v>
      </c>
      <c r="AB34" s="50">
        <v>2295045.3753787093</v>
      </c>
      <c r="AC34" s="33">
        <f t="shared" si="10"/>
        <v>-31.762958598921585</v>
      </c>
      <c r="AD34" s="34">
        <f t="shared" si="11"/>
        <v>-30.943244556813752</v>
      </c>
      <c r="AE34" s="34">
        <f t="shared" si="3"/>
        <v>-32.738829034719608</v>
      </c>
      <c r="AF34" s="79" t="s">
        <v>57</v>
      </c>
      <c r="AG34" s="36">
        <v>41785</v>
      </c>
      <c r="AH34" s="37"/>
      <c r="AI34" s="69">
        <f>【背景情報】森林等吸収源!V34</f>
        <v>-121000</v>
      </c>
      <c r="AJ34" s="70">
        <f t="shared" si="12"/>
        <v>-3.6408288473367199</v>
      </c>
      <c r="AK34" s="71">
        <f t="shared" si="6"/>
        <v>-36.379657882056328</v>
      </c>
      <c r="AL34" s="37"/>
      <c r="AM34" s="41">
        <v>313793.23699999787</v>
      </c>
      <c r="AN34" s="42">
        <f t="shared" si="5"/>
        <v>1.8883759824277031</v>
      </c>
      <c r="AO34" s="40">
        <f t="shared" si="7"/>
        <v>-34.491281899628625</v>
      </c>
      <c r="AQ34" s="43">
        <f t="shared" si="1"/>
        <v>-30.943244556813752</v>
      </c>
      <c r="AR34" s="44"/>
    </row>
    <row r="35" spans="2:44">
      <c r="B35" s="56"/>
      <c r="C35" s="57" t="s">
        <v>58</v>
      </c>
      <c r="D35" s="28">
        <f>F35</f>
        <v>73226.772258901401</v>
      </c>
      <c r="E35" s="47">
        <v>72050.763999999996</v>
      </c>
      <c r="F35" s="48">
        <v>73226.772258901401</v>
      </c>
      <c r="G35" s="49">
        <v>63395.540569884404</v>
      </c>
      <c r="H35" s="49">
        <v>57780.371373772439</v>
      </c>
      <c r="I35" s="49">
        <v>54214.371924700543</v>
      </c>
      <c r="J35" s="49">
        <v>51801.725398794748</v>
      </c>
      <c r="K35" s="49">
        <v>53231.668712847255</v>
      </c>
      <c r="L35" s="49">
        <v>53658.397462437017</v>
      </c>
      <c r="M35" s="49">
        <v>52560.770571371278</v>
      </c>
      <c r="N35" s="49">
        <v>51859.382769342388</v>
      </c>
      <c r="O35" s="49">
        <v>50809.844461203145</v>
      </c>
      <c r="P35" s="49">
        <v>48947.360489473169</v>
      </c>
      <c r="Q35" s="49">
        <v>51478.960879780265</v>
      </c>
      <c r="R35" s="49">
        <v>49919.341128363179</v>
      </c>
      <c r="S35" s="49">
        <v>50670.530578755533</v>
      </c>
      <c r="T35" s="49">
        <v>50933.09495248038</v>
      </c>
      <c r="U35" s="49">
        <v>50263.742253864439</v>
      </c>
      <c r="V35" s="49">
        <v>50317.60053367979</v>
      </c>
      <c r="W35" s="49">
        <v>48395.323936514535</v>
      </c>
      <c r="X35" s="49">
        <v>49001.043665354708</v>
      </c>
      <c r="Y35" s="49">
        <v>44690.16807880596</v>
      </c>
      <c r="Z35" s="49">
        <v>45382.459982579116</v>
      </c>
      <c r="AA35" s="49">
        <v>44697.891804105784</v>
      </c>
      <c r="AB35" s="50">
        <v>42710.197199612201</v>
      </c>
      <c r="AC35" s="33">
        <f t="shared" si="10"/>
        <v>-41.674068264806827</v>
      </c>
      <c r="AD35" s="34">
        <f t="shared" si="11"/>
        <v>-40.722075896915953</v>
      </c>
      <c r="AE35" s="34">
        <f t="shared" si="3"/>
        <v>-37.132724718794705</v>
      </c>
      <c r="AF35" s="35">
        <v>-8</v>
      </c>
      <c r="AG35" s="36">
        <v>41744</v>
      </c>
      <c r="AH35" s="37"/>
      <c r="AI35" s="53">
        <f>【背景情報】森林等吸収源!V35</f>
        <v>-278.16768424225268</v>
      </c>
      <c r="AJ35" s="54">
        <f t="shared" si="12"/>
        <v>-0.38607180382188966</v>
      </c>
      <c r="AK35" s="55">
        <f t="shared" si="6"/>
        <v>-37.518796522616597</v>
      </c>
      <c r="AL35" s="37"/>
      <c r="AM35" s="41">
        <v>69644.569399999978</v>
      </c>
      <c r="AN35" s="42">
        <f t="shared" si="5"/>
        <v>19.332083529329399</v>
      </c>
      <c r="AO35" s="40">
        <f t="shared" si="7"/>
        <v>-18.186712993287198</v>
      </c>
      <c r="AQ35" s="43">
        <f t="shared" si="1"/>
        <v>-40.722075896915953</v>
      </c>
      <c r="AR35" s="44"/>
    </row>
    <row r="36" spans="2:44">
      <c r="B36" s="56"/>
      <c r="C36" s="57" t="s">
        <v>59</v>
      </c>
      <c r="D36" s="58">
        <v>20194.889869160568</v>
      </c>
      <c r="E36" s="59">
        <v>20354.042000000001</v>
      </c>
      <c r="F36" s="48">
        <v>18444.420673616478</v>
      </c>
      <c r="G36" s="49">
        <v>17320.69782060646</v>
      </c>
      <c r="H36" s="49">
        <v>17208.762729908092</v>
      </c>
      <c r="I36" s="49">
        <v>17450.385493086025</v>
      </c>
      <c r="J36" s="49">
        <v>17640.88104036856</v>
      </c>
      <c r="K36" s="49">
        <v>18548.591202929569</v>
      </c>
      <c r="L36" s="49">
        <v>19224.377440349097</v>
      </c>
      <c r="M36" s="49">
        <v>19585.595157866326</v>
      </c>
      <c r="N36" s="49">
        <v>19345.121791956986</v>
      </c>
      <c r="O36" s="49">
        <v>18693.845677344136</v>
      </c>
      <c r="P36" s="49">
        <v>18953.359158518826</v>
      </c>
      <c r="Q36" s="49">
        <v>19819.741869036843</v>
      </c>
      <c r="R36" s="49">
        <v>19977.381956827663</v>
      </c>
      <c r="S36" s="49">
        <v>19672.144846509629</v>
      </c>
      <c r="T36" s="49">
        <v>19980.120879940663</v>
      </c>
      <c r="U36" s="49">
        <v>20313.713693696853</v>
      </c>
      <c r="V36" s="49">
        <v>20526.181117228247</v>
      </c>
      <c r="W36" s="49">
        <v>20671.794650723252</v>
      </c>
      <c r="X36" s="49">
        <v>21384.372518377666</v>
      </c>
      <c r="Y36" s="49">
        <v>19373.150159640474</v>
      </c>
      <c r="Z36" s="49">
        <v>19411.378820695165</v>
      </c>
      <c r="AA36" s="49">
        <v>19462.557429982018</v>
      </c>
      <c r="AB36" s="50">
        <v>18910.982318039896</v>
      </c>
      <c r="AC36" s="33">
        <f>(AB36-D36)/D36*100</f>
        <v>-6.3575862975183419</v>
      </c>
      <c r="AD36" s="34">
        <f>(AB36/E36-1)*100</f>
        <v>-7.0897941645207574</v>
      </c>
      <c r="AE36" s="34">
        <f t="shared" si="3"/>
        <v>-3.1716243420002677</v>
      </c>
      <c r="AF36" s="35">
        <v>-8</v>
      </c>
      <c r="AG36" s="36">
        <v>41744</v>
      </c>
      <c r="AH36" s="37"/>
      <c r="AI36" s="53">
        <f>【背景情報】森林等吸収源!V36</f>
        <v>-1320</v>
      </c>
      <c r="AJ36" s="54">
        <f t="shared" si="12"/>
        <v>-6.4851983699355635</v>
      </c>
      <c r="AK36" s="55">
        <f t="shared" si="6"/>
        <v>-9.6568227119358312</v>
      </c>
      <c r="AL36" s="37"/>
      <c r="AM36" s="41">
        <v>444.75520000001416</v>
      </c>
      <c r="AN36" s="42">
        <f t="shared" si="5"/>
        <v>0.4370190451606753</v>
      </c>
      <c r="AO36" s="40">
        <f t="shared" si="7"/>
        <v>-9.2198036667751566</v>
      </c>
      <c r="AQ36" s="43">
        <f t="shared" si="1"/>
        <v>-7.0897941645207574</v>
      </c>
      <c r="AR36" s="44"/>
    </row>
    <row r="37" spans="2:44">
      <c r="B37" s="45"/>
      <c r="C37" s="46" t="s">
        <v>60</v>
      </c>
      <c r="D37" s="28">
        <f t="shared" ref="D37:D43" si="13">F37</f>
        <v>283749.22486941464</v>
      </c>
      <c r="E37" s="47">
        <v>289773.20500000002</v>
      </c>
      <c r="F37" s="48">
        <v>283749.22486941464</v>
      </c>
      <c r="G37" s="49">
        <v>293164.79243643198</v>
      </c>
      <c r="H37" s="49">
        <v>301709.75473506516</v>
      </c>
      <c r="I37" s="49">
        <v>291118.15600764088</v>
      </c>
      <c r="J37" s="49">
        <v>307473.16377695667</v>
      </c>
      <c r="K37" s="49">
        <v>322108.19405927352</v>
      </c>
      <c r="L37" s="49">
        <v>314841.91460173856</v>
      </c>
      <c r="M37" s="49">
        <v>328188.8882314458</v>
      </c>
      <c r="N37" s="49">
        <v>338022.04460247414</v>
      </c>
      <c r="O37" s="49">
        <v>364001.49438369717</v>
      </c>
      <c r="P37" s="49">
        <v>380004.18006279884</v>
      </c>
      <c r="Q37" s="49">
        <v>376963.3484926612</v>
      </c>
      <c r="R37" s="49">
        <v>394905.23228043452</v>
      </c>
      <c r="S37" s="49">
        <v>402420.15973823331</v>
      </c>
      <c r="T37" s="49">
        <v>417194.60547695175</v>
      </c>
      <c r="U37" s="49">
        <v>431392.65838711936</v>
      </c>
      <c r="V37" s="49">
        <v>423788.77496935002</v>
      </c>
      <c r="W37" s="49">
        <v>432111.63733540371</v>
      </c>
      <c r="X37" s="49">
        <v>398444.15285625303</v>
      </c>
      <c r="Y37" s="49">
        <v>359659.15138904529</v>
      </c>
      <c r="Z37" s="49">
        <v>347181.00299494877</v>
      </c>
      <c r="AA37" s="49">
        <v>345887.14905869181</v>
      </c>
      <c r="AB37" s="50">
        <v>340808.59289215331</v>
      </c>
      <c r="AC37" s="33">
        <f t="shared" si="10"/>
        <v>20.109083310799591</v>
      </c>
      <c r="AD37" s="34">
        <f t="shared" si="11"/>
        <v>17.612183256265279</v>
      </c>
      <c r="AE37" s="34">
        <f t="shared" si="3"/>
        <v>23.681556353085998</v>
      </c>
      <c r="AF37" s="51">
        <v>15</v>
      </c>
      <c r="AG37" s="36">
        <v>41744</v>
      </c>
      <c r="AH37" s="52"/>
      <c r="AI37" s="53">
        <f>【背景情報】森林等吸収源!V37</f>
        <v>-10556.117121097141</v>
      </c>
      <c r="AJ37" s="54">
        <f t="shared" si="12"/>
        <v>-3.642889314454433</v>
      </c>
      <c r="AK37" s="55">
        <f t="shared" si="6"/>
        <v>20.038667038631566</v>
      </c>
      <c r="AL37" s="52"/>
      <c r="AM37" s="41">
        <v>-96796.769249999896</v>
      </c>
      <c r="AN37" s="42">
        <f t="shared" si="5"/>
        <v>-6.6808640398617865</v>
      </c>
      <c r="AO37" s="40">
        <f t="shared" si="7"/>
        <v>13.357802998769779</v>
      </c>
      <c r="AQ37" s="43">
        <f t="shared" si="1"/>
        <v>17.612183256265279</v>
      </c>
      <c r="AR37" s="44"/>
    </row>
    <row r="38" spans="2:44">
      <c r="B38" s="45"/>
      <c r="C38" s="46" t="s">
        <v>61</v>
      </c>
      <c r="D38" s="28">
        <f t="shared" si="13"/>
        <v>72713.851446384564</v>
      </c>
      <c r="E38" s="47">
        <v>72151.645999999993</v>
      </c>
      <c r="F38" s="48">
        <v>72713.851446384564</v>
      </c>
      <c r="G38" s="49">
        <v>72884.063699938299</v>
      </c>
      <c r="H38" s="49">
        <v>72412.484817799821</v>
      </c>
      <c r="I38" s="49">
        <v>72442.826344483707</v>
      </c>
      <c r="J38" s="49">
        <v>74898.452621599339</v>
      </c>
      <c r="K38" s="49">
        <v>74151.764405608497</v>
      </c>
      <c r="L38" s="49">
        <v>78017.331832155702</v>
      </c>
      <c r="M38" s="49">
        <v>72928.081504567032</v>
      </c>
      <c r="N38" s="49">
        <v>73396.872929514531</v>
      </c>
      <c r="O38" s="49">
        <v>70050.091695915049</v>
      </c>
      <c r="P38" s="49">
        <v>68562.868630176017</v>
      </c>
      <c r="Q38" s="49">
        <v>69344.231158361625</v>
      </c>
      <c r="R38" s="49">
        <v>70067.566035922719</v>
      </c>
      <c r="S38" s="49">
        <v>70469.960634193762</v>
      </c>
      <c r="T38" s="49">
        <v>69698.884398421331</v>
      </c>
      <c r="U38" s="49">
        <v>66912.772311122331</v>
      </c>
      <c r="V38" s="49">
        <v>66778.432977283112</v>
      </c>
      <c r="W38" s="49">
        <v>65232.813671049924</v>
      </c>
      <c r="X38" s="49">
        <v>63013.872487515415</v>
      </c>
      <c r="Y38" s="49">
        <v>59097.374854126552</v>
      </c>
      <c r="Z38" s="49">
        <v>65071.970473101697</v>
      </c>
      <c r="AA38" s="49">
        <v>60754.237182843819</v>
      </c>
      <c r="AB38" s="50">
        <v>57604.150187039275</v>
      </c>
      <c r="AC38" s="33">
        <f t="shared" si="10"/>
        <v>-20.779673966914547</v>
      </c>
      <c r="AD38" s="34">
        <f t="shared" si="11"/>
        <v>-20.162389383273005</v>
      </c>
      <c r="AE38" s="34">
        <f t="shared" si="3"/>
        <v>-15.305714526699287</v>
      </c>
      <c r="AF38" s="51">
        <v>4</v>
      </c>
      <c r="AG38" s="36">
        <v>41740</v>
      </c>
      <c r="AH38" s="52"/>
      <c r="AI38" s="53">
        <f>【背景情報】森林等吸収源!V38</f>
        <v>-2126.6666666666665</v>
      </c>
      <c r="AJ38" s="54">
        <f t="shared" si="12"/>
        <v>-2.9474957046255974</v>
      </c>
      <c r="AK38" s="55">
        <f t="shared" si="6"/>
        <v>-18.253210231324886</v>
      </c>
      <c r="AL38" s="52"/>
      <c r="AM38" s="41">
        <v>8521.7151999999769</v>
      </c>
      <c r="AN38" s="42">
        <f t="shared" si="5"/>
        <v>2.3621679261482069</v>
      </c>
      <c r="AO38" s="40">
        <f t="shared" si="7"/>
        <v>-15.891042305176679</v>
      </c>
      <c r="AQ38" s="43">
        <f t="shared" si="1"/>
        <v>-20.162389383273005</v>
      </c>
      <c r="AR38" s="44"/>
    </row>
    <row r="39" spans="2:44">
      <c r="B39" s="26"/>
      <c r="C39" s="27" t="s">
        <v>62</v>
      </c>
      <c r="D39" s="28">
        <f t="shared" si="13"/>
        <v>52889.940934031794</v>
      </c>
      <c r="E39" s="47">
        <v>52790.957000000002</v>
      </c>
      <c r="F39" s="48">
        <v>52889.940934031794</v>
      </c>
      <c r="G39" s="49">
        <v>54607.275942600412</v>
      </c>
      <c r="H39" s="49">
        <v>54370.305681792823</v>
      </c>
      <c r="I39" s="49">
        <v>51594.953532917731</v>
      </c>
      <c r="J39" s="49">
        <v>50760.130267656248</v>
      </c>
      <c r="K39" s="49">
        <v>51575.623045859858</v>
      </c>
      <c r="L39" s="49">
        <v>52232.839117871961</v>
      </c>
      <c r="M39" s="49">
        <v>51318.605875060122</v>
      </c>
      <c r="N39" s="49">
        <v>52663.379798140464</v>
      </c>
      <c r="O39" s="49">
        <v>52679.667117382502</v>
      </c>
      <c r="P39" s="49">
        <v>51774.81019932319</v>
      </c>
      <c r="Q39" s="49">
        <v>52804.533102984053</v>
      </c>
      <c r="R39" s="49">
        <v>51710.222028041884</v>
      </c>
      <c r="S39" s="49">
        <v>52835.349019048699</v>
      </c>
      <c r="T39" s="49">
        <v>53503.18656374784</v>
      </c>
      <c r="U39" s="49">
        <v>54209.488623655488</v>
      </c>
      <c r="V39" s="49">
        <v>53845.805612735196</v>
      </c>
      <c r="W39" s="49">
        <v>51910.295415624656</v>
      </c>
      <c r="X39" s="49">
        <v>53653.045737290115</v>
      </c>
      <c r="Y39" s="49">
        <v>52366.478203269158</v>
      </c>
      <c r="Z39" s="49">
        <v>54095.222680279054</v>
      </c>
      <c r="AA39" s="49">
        <v>49973.232947561803</v>
      </c>
      <c r="AB39" s="50">
        <v>51449.018459333616</v>
      </c>
      <c r="AC39" s="33">
        <f t="shared" si="10"/>
        <v>-2.7243790581944536</v>
      </c>
      <c r="AD39" s="34">
        <f t="shared" si="11"/>
        <v>-2.5419856295963439</v>
      </c>
      <c r="AE39" s="34">
        <f t="shared" si="3"/>
        <v>-0.91598527841283417</v>
      </c>
      <c r="AF39" s="35">
        <v>-8</v>
      </c>
      <c r="AG39" s="36">
        <v>41744</v>
      </c>
      <c r="AH39" s="37"/>
      <c r="AI39" s="53">
        <f>【背景情報】森林等吸収源!V39</f>
        <v>-1618.9907263959349</v>
      </c>
      <c r="AJ39" s="54">
        <f t="shared" si="12"/>
        <v>-3.0667955619670519</v>
      </c>
      <c r="AK39" s="55">
        <f t="shared" si="6"/>
        <v>-3.9827808403798861</v>
      </c>
      <c r="AL39" s="37"/>
      <c r="AM39" s="41">
        <v>-12478.51079999996</v>
      </c>
      <c r="AN39" s="42">
        <f t="shared" si="5"/>
        <v>-4.7275183134111245</v>
      </c>
      <c r="AO39" s="40">
        <f t="shared" si="7"/>
        <v>-8.7102991537910111</v>
      </c>
      <c r="AQ39" s="43">
        <f t="shared" si="1"/>
        <v>-2.5419856295963439</v>
      </c>
      <c r="AR39" s="44"/>
    </row>
    <row r="40" spans="2:44">
      <c r="B40" s="56"/>
      <c r="C40" s="57" t="s">
        <v>63</v>
      </c>
      <c r="D40" s="73">
        <f t="shared" si="13"/>
        <v>940174.8972971465</v>
      </c>
      <c r="E40" s="47">
        <v>920836.93299999996</v>
      </c>
      <c r="F40" s="48">
        <v>940174.8972971465</v>
      </c>
      <c r="G40" s="49">
        <v>829789.80506831652</v>
      </c>
      <c r="H40" s="49">
        <v>740498.42506146396</v>
      </c>
      <c r="I40" s="49">
        <v>649630.21539494209</v>
      </c>
      <c r="J40" s="49">
        <v>571931.07861546334</v>
      </c>
      <c r="K40" s="49">
        <v>514425.240580137</v>
      </c>
      <c r="L40" s="49">
        <v>467603.43690153142</v>
      </c>
      <c r="M40" s="49">
        <v>446054.38289518398</v>
      </c>
      <c r="N40" s="49">
        <v>439019.52961645869</v>
      </c>
      <c r="O40" s="49">
        <v>431490.14323494874</v>
      </c>
      <c r="P40" s="49">
        <v>412495.96875704289</v>
      </c>
      <c r="Q40" s="49">
        <v>416615.43840170355</v>
      </c>
      <c r="R40" s="49">
        <v>419117.00236625544</v>
      </c>
      <c r="S40" s="49">
        <v>436538.70031499112</v>
      </c>
      <c r="T40" s="49">
        <v>430081.15299034806</v>
      </c>
      <c r="U40" s="49">
        <v>426820.20745151973</v>
      </c>
      <c r="V40" s="49">
        <v>441439.50717546919</v>
      </c>
      <c r="W40" s="49">
        <v>444669.68145149935</v>
      </c>
      <c r="X40" s="49">
        <v>427600.33928726305</v>
      </c>
      <c r="Y40" s="49">
        <v>368810.74211807223</v>
      </c>
      <c r="Z40" s="49">
        <v>385601.06937382231</v>
      </c>
      <c r="AA40" s="49">
        <v>408448.10127527238</v>
      </c>
      <c r="AB40" s="50">
        <v>401019.45823368418</v>
      </c>
      <c r="AC40" s="33">
        <f>(AB40-D40)/D40*100</f>
        <v>-57.346291696730958</v>
      </c>
      <c r="AD40" s="34">
        <f>(AB40/E40-1)*100</f>
        <v>-56.450545817357636</v>
      </c>
      <c r="AE40" s="34">
        <f t="shared" si="3"/>
        <v>-56.746311123728255</v>
      </c>
      <c r="AF40" s="77" t="s">
        <v>34</v>
      </c>
      <c r="AG40" s="36">
        <v>41744</v>
      </c>
      <c r="AH40" s="37"/>
      <c r="AI40" s="69">
        <f>【背景情報】森林等吸収源!V40</f>
        <v>-4569.736366742035</v>
      </c>
      <c r="AJ40" s="70">
        <f t="shared" si="12"/>
        <v>-0.49625902295798069</v>
      </c>
      <c r="AK40" s="71">
        <f t="shared" si="6"/>
        <v>-57.242570146686234</v>
      </c>
      <c r="AL40" s="37"/>
      <c r="AM40" s="41">
        <v>576302.44499999983</v>
      </c>
      <c r="AN40" s="42">
        <f t="shared" si="5"/>
        <v>12.516927250571081</v>
      </c>
      <c r="AO40" s="40">
        <f t="shared" si="7"/>
        <v>-44.725642896115154</v>
      </c>
      <c r="AQ40" s="43">
        <f t="shared" si="1"/>
        <v>-56.450545817357636</v>
      </c>
      <c r="AR40" s="44"/>
    </row>
    <row r="41" spans="2:44" ht="13.8" thickBot="1">
      <c r="B41" s="80"/>
      <c r="C41" s="81" t="s">
        <v>64</v>
      </c>
      <c r="D41" s="82">
        <f t="shared" si="13"/>
        <v>778805.30082959705</v>
      </c>
      <c r="E41" s="83">
        <v>779904.14399999997</v>
      </c>
      <c r="F41" s="84">
        <v>778805.30082959705</v>
      </c>
      <c r="G41" s="85">
        <v>786300.13403833099</v>
      </c>
      <c r="H41" s="85">
        <v>762457.67215768434</v>
      </c>
      <c r="I41" s="85">
        <v>743586.12561796303</v>
      </c>
      <c r="J41" s="85">
        <v>733508.8274621414</v>
      </c>
      <c r="K41" s="85">
        <v>726758.0485975917</v>
      </c>
      <c r="L41" s="85">
        <v>748199.16956558358</v>
      </c>
      <c r="M41" s="85">
        <v>723818.7612001563</v>
      </c>
      <c r="N41" s="85">
        <v>722987.22274700354</v>
      </c>
      <c r="O41" s="85">
        <v>692181.88518255716</v>
      </c>
      <c r="P41" s="85">
        <v>693693.36496083543</v>
      </c>
      <c r="Q41" s="85">
        <v>699212.55150359939</v>
      </c>
      <c r="R41" s="85">
        <v>680632.44584035501</v>
      </c>
      <c r="S41" s="85">
        <v>687042.23789924616</v>
      </c>
      <c r="T41" s="85">
        <v>684160.99439287535</v>
      </c>
      <c r="U41" s="85">
        <v>678252.79945863073</v>
      </c>
      <c r="V41" s="85">
        <v>675547.22066640225</v>
      </c>
      <c r="W41" s="85">
        <v>666079.29067163321</v>
      </c>
      <c r="X41" s="85">
        <v>646736.00256684644</v>
      </c>
      <c r="Y41" s="85">
        <v>593379.87198962015</v>
      </c>
      <c r="Z41" s="85">
        <v>609147.46709099552</v>
      </c>
      <c r="AA41" s="85">
        <v>566268.74724330276</v>
      </c>
      <c r="AB41" s="86">
        <v>584304.29449480993</v>
      </c>
      <c r="AC41" s="87">
        <f>(AB41-D41)/D41*100</f>
        <v>-24.974278696819503</v>
      </c>
      <c r="AD41" s="88">
        <f>(AB41/E41-1)*100</f>
        <v>-25.079985920063276</v>
      </c>
      <c r="AE41" s="88">
        <f>(AVERAGE(X41:AB41)/E41-1)*100</f>
        <v>-23.071664474049125</v>
      </c>
      <c r="AF41" s="89">
        <v>-12.5</v>
      </c>
      <c r="AG41" s="90">
        <v>41744</v>
      </c>
      <c r="AH41" s="52"/>
      <c r="AI41" s="91">
        <f>【背景情報】森林等吸収源!V41</f>
        <v>-2841.8657291648615</v>
      </c>
      <c r="AJ41" s="92">
        <f t="shared" si="12"/>
        <v>-0.36438654045218943</v>
      </c>
      <c r="AK41" s="93">
        <f t="shared" si="6"/>
        <v>-23.436051014501317</v>
      </c>
      <c r="AL41" s="52"/>
      <c r="AM41" s="94">
        <v>36946.890999999829</v>
      </c>
      <c r="AN41" s="95">
        <f t="shared" si="5"/>
        <v>0.94747261658350235</v>
      </c>
      <c r="AO41" s="96">
        <f t="shared" si="7"/>
        <v>-22.488578397917813</v>
      </c>
      <c r="AQ41" s="43">
        <f t="shared" si="1"/>
        <v>-25.079985920063276</v>
      </c>
      <c r="AR41" s="44"/>
    </row>
    <row r="42" spans="2:44">
      <c r="B42" s="26" t="s">
        <v>65</v>
      </c>
      <c r="C42" s="27" t="s">
        <v>66</v>
      </c>
      <c r="D42" s="28">
        <f>F42</f>
        <v>590908.11257650028</v>
      </c>
      <c r="E42" s="47" t="s">
        <v>67</v>
      </c>
      <c r="F42" s="48">
        <v>590908.11257650028</v>
      </c>
      <c r="G42" s="49">
        <v>583211.90907613875</v>
      </c>
      <c r="H42" s="49">
        <v>600162.22885517322</v>
      </c>
      <c r="I42" s="49">
        <v>602008.17658845405</v>
      </c>
      <c r="J42" s="49">
        <v>622358.34849303938</v>
      </c>
      <c r="K42" s="49">
        <v>639072.03156474023</v>
      </c>
      <c r="L42" s="49">
        <v>661055.11370916618</v>
      </c>
      <c r="M42" s="49">
        <v>675981.97143373382</v>
      </c>
      <c r="N42" s="49">
        <v>683279.18444773811</v>
      </c>
      <c r="O42" s="49">
        <v>696158.2707532139</v>
      </c>
      <c r="P42" s="49">
        <v>721362.48310751887</v>
      </c>
      <c r="Q42" s="49">
        <v>713949.95945996512</v>
      </c>
      <c r="R42" s="49">
        <v>719623.3872983756</v>
      </c>
      <c r="S42" s="49">
        <v>740178.6952880281</v>
      </c>
      <c r="T42" s="49">
        <v>743568.33058910305</v>
      </c>
      <c r="U42" s="49">
        <v>735829.04923692206</v>
      </c>
      <c r="V42" s="49">
        <v>727849.64531148796</v>
      </c>
      <c r="W42" s="49">
        <v>749288.91402140015</v>
      </c>
      <c r="X42" s="49">
        <v>731080.69659384922</v>
      </c>
      <c r="Y42" s="49">
        <v>689313.23840067838</v>
      </c>
      <c r="Z42" s="49">
        <v>699302.25524646766</v>
      </c>
      <c r="AA42" s="49">
        <v>701212.37412793294</v>
      </c>
      <c r="AB42" s="50">
        <v>698626.46791862382</v>
      </c>
      <c r="AC42" s="33">
        <f>(AB42-D42)/D42*100</f>
        <v>18.229290315958909</v>
      </c>
      <c r="AD42" s="34" t="s">
        <v>67</v>
      </c>
      <c r="AE42" s="34" t="s">
        <v>67</v>
      </c>
      <c r="AF42" s="35">
        <v>-6</v>
      </c>
      <c r="AG42" s="36">
        <v>41740</v>
      </c>
      <c r="AH42" s="37"/>
      <c r="AI42" s="12" t="s">
        <v>68</v>
      </c>
      <c r="AL42" s="6"/>
      <c r="AM42" s="12" t="s">
        <v>69</v>
      </c>
      <c r="AQ42" s="43">
        <f>AC42</f>
        <v>18.229290315958909</v>
      </c>
      <c r="AR42" s="44"/>
    </row>
    <row r="43" spans="2:44" ht="13.8" thickBot="1">
      <c r="B43" s="97" t="s">
        <v>70</v>
      </c>
      <c r="C43" s="98" t="s">
        <v>71</v>
      </c>
      <c r="D43" s="82">
        <f t="shared" si="13"/>
        <v>6219524.0216590939</v>
      </c>
      <c r="E43" s="83" t="s">
        <v>29</v>
      </c>
      <c r="F43" s="84">
        <v>6219524.0216590939</v>
      </c>
      <c r="G43" s="85">
        <v>6195074.5440702662</v>
      </c>
      <c r="H43" s="85">
        <v>6295803.9889222868</v>
      </c>
      <c r="I43" s="85">
        <v>6430339.4011521814</v>
      </c>
      <c r="J43" s="85">
        <v>6499923.3732363461</v>
      </c>
      <c r="K43" s="85">
        <v>6597665.2100262381</v>
      </c>
      <c r="L43" s="85">
        <v>6812323.3190750023</v>
      </c>
      <c r="M43" s="85">
        <v>6867121.1795373168</v>
      </c>
      <c r="N43" s="85">
        <v>6868760.619212647</v>
      </c>
      <c r="O43" s="85">
        <v>6930957.1545977406</v>
      </c>
      <c r="P43" s="85">
        <v>7075609.4145042207</v>
      </c>
      <c r="Q43" s="85">
        <v>6979196.3746135943</v>
      </c>
      <c r="R43" s="85">
        <v>7011195.6979156788</v>
      </c>
      <c r="S43" s="85">
        <v>7057538.8007921502</v>
      </c>
      <c r="T43" s="85">
        <v>7198378.9927401412</v>
      </c>
      <c r="U43" s="85">
        <v>7228293.1558574298</v>
      </c>
      <c r="V43" s="85">
        <v>7150743.5642244676</v>
      </c>
      <c r="W43" s="85">
        <v>7287750.1213966813</v>
      </c>
      <c r="X43" s="85">
        <v>7090753.1258011777</v>
      </c>
      <c r="Y43" s="85">
        <v>6642319.5872103963</v>
      </c>
      <c r="Z43" s="85">
        <v>6854728.1903574327</v>
      </c>
      <c r="AA43" s="85">
        <v>6716993.0216696532</v>
      </c>
      <c r="AB43" s="86">
        <v>6487847.0528939646</v>
      </c>
      <c r="AC43" s="87">
        <f>(AB43-D43)/D43*100</f>
        <v>4.3142052398294934</v>
      </c>
      <c r="AD43" s="99" t="s">
        <v>72</v>
      </c>
      <c r="AE43" s="99" t="s">
        <v>72</v>
      </c>
      <c r="AF43" s="100">
        <v>-7</v>
      </c>
      <c r="AG43" s="90">
        <v>41744</v>
      </c>
      <c r="AH43" s="37"/>
      <c r="AI43" s="37"/>
      <c r="AK43" s="101"/>
      <c r="AL43" s="102"/>
      <c r="AQ43" s="43">
        <f>AC43</f>
        <v>4.3142052398294934</v>
      </c>
      <c r="AR43" s="44"/>
    </row>
    <row r="44" spans="2:44" ht="5.25" customHeight="1" thickBot="1">
      <c r="B44" s="6"/>
      <c r="V44" s="9"/>
      <c r="W44" s="9"/>
      <c r="X44" s="9"/>
      <c r="Y44" s="9"/>
      <c r="Z44" s="9"/>
      <c r="AA44" s="9"/>
      <c r="AB44" s="9"/>
      <c r="AD44" s="11"/>
      <c r="AE44" s="11"/>
      <c r="AH44" s="9"/>
      <c r="AI44" s="9"/>
    </row>
    <row r="45" spans="2:44">
      <c r="B45" s="103" t="s">
        <v>73</v>
      </c>
      <c r="C45" s="104" t="s">
        <v>74</v>
      </c>
      <c r="D45" s="105">
        <f t="shared" ref="D45:D52" si="14">F45</f>
        <v>139151.22916856126</v>
      </c>
      <c r="E45" s="106" t="s">
        <v>29</v>
      </c>
      <c r="F45" s="107">
        <v>139151.22916856126</v>
      </c>
      <c r="G45" s="108">
        <v>131723.43224259259</v>
      </c>
      <c r="H45" s="108">
        <v>121980.91656881956</v>
      </c>
      <c r="I45" s="108">
        <v>107606.41133041555</v>
      </c>
      <c r="J45" s="108">
        <v>91729.909562961649</v>
      </c>
      <c r="K45" s="108">
        <v>82839.723370648353</v>
      </c>
      <c r="L45" s="108">
        <v>84907.857636664106</v>
      </c>
      <c r="M45" s="108">
        <v>86730.118993535682</v>
      </c>
      <c r="N45" s="108">
        <v>84949.762491504502</v>
      </c>
      <c r="O45" s="108">
        <v>81476.077967562465</v>
      </c>
      <c r="P45" s="108">
        <v>79165.101271911873</v>
      </c>
      <c r="Q45" s="108">
        <v>77216.621548496187</v>
      </c>
      <c r="R45" s="108">
        <v>76787.883273562256</v>
      </c>
      <c r="S45" s="108">
        <v>78561.581444325246</v>
      </c>
      <c r="T45" s="108">
        <v>82895.899129428901</v>
      </c>
      <c r="U45" s="108">
        <v>84173.718636756588</v>
      </c>
      <c r="V45" s="108">
        <v>88044.001504792061</v>
      </c>
      <c r="W45" s="108">
        <v>87311.660154292869</v>
      </c>
      <c r="X45" s="108">
        <v>90599.109172623997</v>
      </c>
      <c r="Y45" s="108">
        <v>87859.643195761717</v>
      </c>
      <c r="Z45" s="108">
        <v>89425.896790340295</v>
      </c>
      <c r="AA45" s="108">
        <v>87499.557324924826</v>
      </c>
      <c r="AB45" s="109">
        <v>89283.325862368816</v>
      </c>
      <c r="AC45" s="110">
        <f t="shared" ref="AC45:AC52" si="15">(AB45-D45)/D45*100</f>
        <v>-35.837199286098155</v>
      </c>
      <c r="AD45" s="111" t="s">
        <v>29</v>
      </c>
      <c r="AE45" s="112" t="s">
        <v>29</v>
      </c>
      <c r="AF45" s="113" t="s">
        <v>29</v>
      </c>
      <c r="AG45" s="114">
        <v>41744</v>
      </c>
      <c r="AH45" s="37"/>
      <c r="AI45" s="37"/>
      <c r="AJ45" s="37"/>
      <c r="AK45" s="115"/>
      <c r="AL45" s="116"/>
      <c r="AN45" s="12"/>
    </row>
    <row r="46" spans="2:44">
      <c r="B46" s="117" t="s">
        <v>73</v>
      </c>
      <c r="C46" s="118" t="s">
        <v>75</v>
      </c>
      <c r="D46" s="119">
        <f t="shared" si="14"/>
        <v>6087.8501728539968</v>
      </c>
      <c r="E46" s="120" t="s">
        <v>29</v>
      </c>
      <c r="F46" s="121">
        <v>6087.8501728539968</v>
      </c>
      <c r="G46" s="122">
        <v>6566.5652501595414</v>
      </c>
      <c r="H46" s="122">
        <v>7004.5549306922758</v>
      </c>
      <c r="I46" s="122">
        <v>7320.0543092855833</v>
      </c>
      <c r="J46" s="122">
        <v>7585.4986094170099</v>
      </c>
      <c r="K46" s="122">
        <v>7523.5281934759096</v>
      </c>
      <c r="L46" s="122">
        <v>7903.2915507759708</v>
      </c>
      <c r="M46" s="122">
        <v>8012.8707275997167</v>
      </c>
      <c r="N46" s="122">
        <v>8335.5080866927055</v>
      </c>
      <c r="O46" s="122">
        <v>8640.8537371484108</v>
      </c>
      <c r="P46" s="122">
        <v>8904.0438766965071</v>
      </c>
      <c r="Q46" s="122">
        <v>8900.1950224321208</v>
      </c>
      <c r="R46" s="122">
        <v>9188.1857280240765</v>
      </c>
      <c r="S46" s="122">
        <v>9571.6724833784228</v>
      </c>
      <c r="T46" s="122">
        <v>9794.7723237073296</v>
      </c>
      <c r="U46" s="122">
        <v>9886.133324268365</v>
      </c>
      <c r="V46" s="122">
        <v>10061.772124413323</v>
      </c>
      <c r="W46" s="122">
        <v>10381.763441439245</v>
      </c>
      <c r="X46" s="122">
        <v>10558.585439413813</v>
      </c>
      <c r="Y46" s="122">
        <v>10299.193153003602</v>
      </c>
      <c r="Z46" s="122">
        <v>9989.0386741583206</v>
      </c>
      <c r="AA46" s="122">
        <v>9682.229822008323</v>
      </c>
      <c r="AB46" s="123">
        <v>9259.301482268791</v>
      </c>
      <c r="AC46" s="33">
        <f t="shared" si="15"/>
        <v>52.094766122143433</v>
      </c>
      <c r="AD46" s="124" t="s">
        <v>67</v>
      </c>
      <c r="AE46" s="35" t="s">
        <v>67</v>
      </c>
      <c r="AF46" s="35" t="s">
        <v>67</v>
      </c>
      <c r="AG46" s="36">
        <v>41744</v>
      </c>
      <c r="AH46" s="9"/>
      <c r="AI46" s="9"/>
      <c r="AL46" s="125"/>
    </row>
    <row r="47" spans="2:44">
      <c r="B47" s="117" t="s">
        <v>73</v>
      </c>
      <c r="C47" s="118" t="s">
        <v>76</v>
      </c>
      <c r="D47" s="119">
        <f>F47</f>
        <v>357601.99179068243</v>
      </c>
      <c r="E47" s="120" t="s">
        <v>29</v>
      </c>
      <c r="F47" s="121">
        <v>357601.99179068243</v>
      </c>
      <c r="G47" s="122">
        <v>345478.84817230585</v>
      </c>
      <c r="H47" s="122">
        <v>320267.72567980475</v>
      </c>
      <c r="I47" s="122">
        <v>281285.20012675959</v>
      </c>
      <c r="J47" s="122">
        <v>235369.5159994709</v>
      </c>
      <c r="K47" s="122">
        <v>216927.58699741209</v>
      </c>
      <c r="L47" s="122">
        <v>196453.38035946363</v>
      </c>
      <c r="M47" s="122">
        <v>182828.69934030538</v>
      </c>
      <c r="N47" s="122">
        <v>186649.08469379134</v>
      </c>
      <c r="O47" s="122">
        <v>145399.41832259207</v>
      </c>
      <c r="P47" s="122">
        <v>171981.87793118035</v>
      </c>
      <c r="Q47" s="122">
        <v>162794.80000623097</v>
      </c>
      <c r="R47" s="122">
        <v>182753.6770326515</v>
      </c>
      <c r="S47" s="122">
        <v>202805.62253690147</v>
      </c>
      <c r="T47" s="122">
        <v>212183.31631318052</v>
      </c>
      <c r="U47" s="122">
        <v>226338.66518450595</v>
      </c>
      <c r="V47" s="122">
        <v>250224.93985925618</v>
      </c>
      <c r="W47" s="122">
        <v>257059.21980542666</v>
      </c>
      <c r="X47" s="122">
        <v>241228.39911925519</v>
      </c>
      <c r="Y47" s="122">
        <v>262127.22662510059</v>
      </c>
      <c r="Z47" s="122">
        <v>286103.42466090556</v>
      </c>
      <c r="AA47" s="122">
        <v>277953.15474117105</v>
      </c>
      <c r="AB47" s="123">
        <v>283549.96903281822</v>
      </c>
      <c r="AC47" s="33">
        <f>(AB47-D47)/D47*100</f>
        <v>-20.707944714471719</v>
      </c>
      <c r="AD47" s="124" t="s">
        <v>67</v>
      </c>
      <c r="AE47" s="35" t="s">
        <v>67</v>
      </c>
      <c r="AF47" s="35" t="s">
        <v>67</v>
      </c>
      <c r="AG47" s="36">
        <v>41786</v>
      </c>
      <c r="AH47" s="9"/>
      <c r="AI47" s="9"/>
      <c r="AL47" s="125"/>
    </row>
    <row r="48" spans="2:44">
      <c r="B48" s="117" t="s">
        <v>77</v>
      </c>
      <c r="C48" s="118" t="s">
        <v>78</v>
      </c>
      <c r="D48" s="119">
        <f t="shared" si="14"/>
        <v>1991.8363135034433</v>
      </c>
      <c r="E48" s="120" t="s">
        <v>29</v>
      </c>
      <c r="F48" s="121">
        <v>1991.8363135034433</v>
      </c>
      <c r="G48" s="122">
        <v>2177.8043296571659</v>
      </c>
      <c r="H48" s="122">
        <v>2297.3376691849439</v>
      </c>
      <c r="I48" s="122">
        <v>2307.9134292272292</v>
      </c>
      <c r="J48" s="122">
        <v>2433.4865241339462</v>
      </c>
      <c r="K48" s="122">
        <v>2418.3045212705229</v>
      </c>
      <c r="L48" s="122">
        <v>2464.6032304332593</v>
      </c>
      <c r="M48" s="122">
        <v>2542.0040664762305</v>
      </c>
      <c r="N48" s="122">
        <v>2520.7108618689849</v>
      </c>
      <c r="O48" s="122">
        <v>2612.1534913603941</v>
      </c>
      <c r="P48" s="122">
        <v>2551.0096502178812</v>
      </c>
      <c r="Q48" s="122">
        <v>2674.544133901858</v>
      </c>
      <c r="R48" s="122">
        <v>2708.5544856721854</v>
      </c>
      <c r="S48" s="122">
        <v>2896.2339447665759</v>
      </c>
      <c r="T48" s="122">
        <v>2878.1974409509667</v>
      </c>
      <c r="U48" s="122">
        <v>2977.427629273323</v>
      </c>
      <c r="V48" s="122">
        <v>2978.452697263172</v>
      </c>
      <c r="W48" s="122">
        <v>3091.412135260161</v>
      </c>
      <c r="X48" s="122">
        <v>3056.6784649841202</v>
      </c>
      <c r="Y48" s="122">
        <v>2993.1572758330085</v>
      </c>
      <c r="Z48" s="122">
        <v>2994.4677540335974</v>
      </c>
      <c r="AA48" s="122">
        <v>3027.0025025739565</v>
      </c>
      <c r="AB48" s="123">
        <v>3140.1535754477104</v>
      </c>
      <c r="AC48" s="33">
        <f t="shared" si="15"/>
        <v>57.651186202368734</v>
      </c>
      <c r="AD48" s="126" t="s">
        <v>79</v>
      </c>
      <c r="AE48" s="127" t="s">
        <v>79</v>
      </c>
      <c r="AF48" s="127" t="s">
        <v>79</v>
      </c>
      <c r="AG48" s="36">
        <v>41738</v>
      </c>
      <c r="AH48" s="9"/>
      <c r="AI48" s="9"/>
    </row>
    <row r="49" spans="2:53" ht="13.8" thickBot="1">
      <c r="B49" s="128" t="s">
        <v>73</v>
      </c>
      <c r="C49" s="129" t="s">
        <v>80</v>
      </c>
      <c r="D49" s="130">
        <f t="shared" si="14"/>
        <v>188434.2316876376</v>
      </c>
      <c r="E49" s="131" t="s">
        <v>29</v>
      </c>
      <c r="F49" s="84">
        <v>188434.2316876376</v>
      </c>
      <c r="G49" s="85">
        <v>200653.99623421676</v>
      </c>
      <c r="H49" s="85">
        <v>211729.34601612319</v>
      </c>
      <c r="I49" s="85">
        <v>223080.21718422999</v>
      </c>
      <c r="J49" s="85">
        <v>218530.04258970637</v>
      </c>
      <c r="K49" s="85">
        <v>238820.28237857996</v>
      </c>
      <c r="L49" s="85">
        <v>259939.00554147578</v>
      </c>
      <c r="M49" s="85">
        <v>273172.45811033034</v>
      </c>
      <c r="N49" s="85">
        <v>275193.33785312343</v>
      </c>
      <c r="O49" s="85">
        <v>275905.57033068564</v>
      </c>
      <c r="P49" s="85">
        <v>298090.86914365308</v>
      </c>
      <c r="Q49" s="85">
        <v>279074.89496814663</v>
      </c>
      <c r="R49" s="85">
        <v>287052.04219855467</v>
      </c>
      <c r="S49" s="85">
        <v>303537.08516864653</v>
      </c>
      <c r="T49" s="85">
        <v>313071.02021777479</v>
      </c>
      <c r="U49" s="85">
        <v>330740.33830482763</v>
      </c>
      <c r="V49" s="85">
        <v>350881.14544378733</v>
      </c>
      <c r="W49" s="85">
        <v>382378.39862757799</v>
      </c>
      <c r="X49" s="85">
        <v>368734.42072558601</v>
      </c>
      <c r="Y49" s="85">
        <v>371149.34690313338</v>
      </c>
      <c r="Z49" s="85">
        <v>403494.69664035621</v>
      </c>
      <c r="AA49" s="85">
        <v>424090.94758213899</v>
      </c>
      <c r="AB49" s="86">
        <v>439873.72456951853</v>
      </c>
      <c r="AC49" s="87">
        <f t="shared" si="15"/>
        <v>133.43620775798607</v>
      </c>
      <c r="AD49" s="99" t="s">
        <v>29</v>
      </c>
      <c r="AE49" s="99" t="s">
        <v>29</v>
      </c>
      <c r="AF49" s="99" t="s">
        <v>29</v>
      </c>
      <c r="AG49" s="90">
        <v>41744</v>
      </c>
      <c r="AH49" s="37"/>
      <c r="AI49" s="37"/>
      <c r="AJ49" s="37"/>
      <c r="AK49" s="101"/>
      <c r="AL49" s="101"/>
    </row>
    <row r="50" spans="2:53" ht="13.8" thickBot="1">
      <c r="B50" s="26"/>
      <c r="C50" s="118" t="s">
        <v>81</v>
      </c>
      <c r="D50" s="119">
        <f>F50</f>
        <v>5626259.7407669798</v>
      </c>
      <c r="E50" s="120" t="s">
        <v>29</v>
      </c>
      <c r="F50" s="132">
        <v>5626259.7407669798</v>
      </c>
      <c r="G50" s="133">
        <v>5522150.0836433172</v>
      </c>
      <c r="H50" s="133">
        <v>5324970.4793624692</v>
      </c>
      <c r="I50" s="133">
        <v>5223401.8945731176</v>
      </c>
      <c r="J50" s="133">
        <v>5198540.6489291601</v>
      </c>
      <c r="K50" s="133">
        <v>5253189.8036512816</v>
      </c>
      <c r="L50" s="133">
        <v>5360880.869456809</v>
      </c>
      <c r="M50" s="133">
        <v>5261178.0520920334</v>
      </c>
      <c r="N50" s="133">
        <v>5221242.6060634367</v>
      </c>
      <c r="O50" s="133">
        <v>5111343.4519299874</v>
      </c>
      <c r="P50" s="133">
        <v>5121651.8855864797</v>
      </c>
      <c r="Q50" s="133">
        <v>5172187.8157812702</v>
      </c>
      <c r="R50" s="133">
        <v>5131878.9756174795</v>
      </c>
      <c r="S50" s="133">
        <v>5216863.5412836233</v>
      </c>
      <c r="T50" s="133">
        <v>5217503.7918747319</v>
      </c>
      <c r="U50" s="133">
        <v>5178201.0348241273</v>
      </c>
      <c r="V50" s="134">
        <v>5173413.8338188091</v>
      </c>
      <c r="W50" s="133">
        <v>5118666.9863051977</v>
      </c>
      <c r="X50" s="133">
        <v>5006492.222345327</v>
      </c>
      <c r="Y50" s="133">
        <v>4642442.2665812457</v>
      </c>
      <c r="Z50" s="133">
        <v>4751060.4672235968</v>
      </c>
      <c r="AA50" s="133">
        <v>4603244.769918968</v>
      </c>
      <c r="AB50" s="135">
        <v>4544224.0248409864</v>
      </c>
      <c r="AC50" s="33">
        <f>(AB50-D50)/D50*100</f>
        <v>-19.23188344977633</v>
      </c>
      <c r="AD50" s="136" t="s">
        <v>82</v>
      </c>
      <c r="AE50" s="127" t="s">
        <v>82</v>
      </c>
      <c r="AF50" s="137" t="s">
        <v>82</v>
      </c>
      <c r="AG50" s="36">
        <v>41786</v>
      </c>
      <c r="AH50" s="37"/>
      <c r="AI50" s="37"/>
      <c r="AJ50" s="37"/>
      <c r="AK50" s="115"/>
      <c r="AL50" s="116"/>
    </row>
    <row r="51" spans="2:53">
      <c r="B51" s="138" t="s">
        <v>83</v>
      </c>
      <c r="C51" s="104" t="s">
        <v>84</v>
      </c>
      <c r="D51" s="105">
        <f t="shared" si="14"/>
        <v>560383.9564306481</v>
      </c>
      <c r="E51" s="106" t="s">
        <v>82</v>
      </c>
      <c r="F51" s="107">
        <v>560383.9564306481</v>
      </c>
      <c r="G51" s="108">
        <v>584125.1668913248</v>
      </c>
      <c r="H51" s="108">
        <v>574864.48762160749</v>
      </c>
      <c r="I51" s="108">
        <v>547997.28300903633</v>
      </c>
      <c r="J51" s="108">
        <v>548585.61526628002</v>
      </c>
      <c r="K51" s="108">
        <v>556875.44668647833</v>
      </c>
      <c r="L51" s="108">
        <v>571572.26763403753</v>
      </c>
      <c r="M51" s="108">
        <v>566289.53730627848</v>
      </c>
      <c r="N51" s="108">
        <v>581450.75380854891</v>
      </c>
      <c r="O51" s="108">
        <v>567058.43652477209</v>
      </c>
      <c r="P51" s="108">
        <v>564597.27581185265</v>
      </c>
      <c r="Q51" s="108">
        <v>562987.90745271789</v>
      </c>
      <c r="R51" s="108">
        <v>557941.21081035421</v>
      </c>
      <c r="S51" s="108">
        <v>563354.02812998067</v>
      </c>
      <c r="T51" s="108">
        <v>561771.57200740196</v>
      </c>
      <c r="U51" s="108">
        <v>563576.87663009588</v>
      </c>
      <c r="V51" s="108">
        <v>551867.76193529007</v>
      </c>
      <c r="W51" s="108">
        <v>542720.65878903051</v>
      </c>
      <c r="X51" s="108">
        <v>537952.87247376854</v>
      </c>
      <c r="Y51" s="108">
        <v>514380.38412713126</v>
      </c>
      <c r="Z51" s="108">
        <v>522155.77588701504</v>
      </c>
      <c r="AA51" s="108">
        <v>495981.67807812785</v>
      </c>
      <c r="AB51" s="109">
        <v>496221.21435545303</v>
      </c>
      <c r="AC51" s="110">
        <f t="shared" si="15"/>
        <v>-11.449782125076901</v>
      </c>
      <c r="AD51" s="111" t="s">
        <v>29</v>
      </c>
      <c r="AE51" s="112" t="s">
        <v>29</v>
      </c>
      <c r="AF51" s="113" t="s">
        <v>29</v>
      </c>
      <c r="AG51" s="114">
        <v>41786</v>
      </c>
      <c r="AH51" s="37"/>
      <c r="AI51" s="37"/>
      <c r="AK51" s="101"/>
      <c r="AL51" s="101"/>
    </row>
    <row r="52" spans="2:53" ht="13.8" thickBot="1">
      <c r="B52" s="97" t="s">
        <v>26</v>
      </c>
      <c r="C52" s="129" t="s">
        <v>85</v>
      </c>
      <c r="D52" s="130">
        <f t="shared" si="14"/>
        <v>70020.488434125524</v>
      </c>
      <c r="E52" s="131" t="s">
        <v>29</v>
      </c>
      <c r="F52" s="84">
        <v>70020.488434125524</v>
      </c>
      <c r="G52" s="85">
        <v>80532.187037596435</v>
      </c>
      <c r="H52" s="85">
        <v>74462.612814740743</v>
      </c>
      <c r="I52" s="85">
        <v>76641.825722263093</v>
      </c>
      <c r="J52" s="85">
        <v>80590.538865983501</v>
      </c>
      <c r="K52" s="85">
        <v>77280.442560769705</v>
      </c>
      <c r="L52" s="85">
        <v>90235.737659546343</v>
      </c>
      <c r="M52" s="85">
        <v>80739.739262255578</v>
      </c>
      <c r="N52" s="85">
        <v>76937.806989775476</v>
      </c>
      <c r="O52" s="85">
        <v>74271.003454303165</v>
      </c>
      <c r="P52" s="85">
        <v>69954.799084423648</v>
      </c>
      <c r="Q52" s="85">
        <v>71548.510438355734</v>
      </c>
      <c r="R52" s="85">
        <v>70932.837464905388</v>
      </c>
      <c r="S52" s="85">
        <v>75837.350099675925</v>
      </c>
      <c r="T52" s="85">
        <v>69889.775621365712</v>
      </c>
      <c r="U52" s="85">
        <v>65588.789132355974</v>
      </c>
      <c r="V52" s="85">
        <v>73469.671624864321</v>
      </c>
      <c r="W52" s="85">
        <v>68920.421692870805</v>
      </c>
      <c r="X52" s="85">
        <v>65404.38948262859</v>
      </c>
      <c r="Y52" s="85">
        <v>62511.411780697577</v>
      </c>
      <c r="Z52" s="85">
        <v>63006.531280647134</v>
      </c>
      <c r="AA52" s="85">
        <v>58051.673092497207</v>
      </c>
      <c r="AB52" s="86">
        <v>53118.009411381332</v>
      </c>
      <c r="AC52" s="87">
        <f t="shared" si="15"/>
        <v>-24.139333216228348</v>
      </c>
      <c r="AD52" s="99" t="s">
        <v>86</v>
      </c>
      <c r="AE52" s="99" t="s">
        <v>86</v>
      </c>
      <c r="AF52" s="99" t="s">
        <v>86</v>
      </c>
      <c r="AG52" s="90">
        <v>41744</v>
      </c>
      <c r="AH52" s="37"/>
      <c r="AI52" s="37"/>
      <c r="AK52" s="101"/>
      <c r="AL52" s="101"/>
    </row>
    <row r="53" spans="2:53">
      <c r="D53" s="139"/>
    </row>
    <row r="54" spans="2:53">
      <c r="D54" s="140" t="s">
        <v>87</v>
      </c>
      <c r="E54" s="140"/>
      <c r="F54" s="6"/>
      <c r="G54" s="6"/>
      <c r="H54" s="6"/>
      <c r="V54" s="141"/>
      <c r="W54" s="141"/>
      <c r="X54" s="141"/>
      <c r="Y54" s="141"/>
      <c r="Z54" s="141"/>
      <c r="AA54" s="141"/>
      <c r="AB54" s="141"/>
      <c r="AC54" s="142"/>
      <c r="AD54" s="143"/>
      <c r="AE54" s="143"/>
      <c r="AF54" s="144" t="s">
        <v>88</v>
      </c>
      <c r="AK54" s="145"/>
      <c r="AL54" s="12"/>
      <c r="AM54" s="145"/>
      <c r="AN54" s="145"/>
      <c r="AO54" s="145"/>
      <c r="AP54" s="145"/>
      <c r="AQ54" s="145"/>
      <c r="AR54" s="145"/>
      <c r="AS54" s="145"/>
      <c r="AT54" s="145"/>
      <c r="AU54" s="145"/>
      <c r="AV54" s="145"/>
      <c r="AW54" s="145"/>
      <c r="AX54" s="145"/>
      <c r="AY54" s="145"/>
      <c r="AZ54" s="145"/>
      <c r="BA54" s="145"/>
    </row>
    <row r="55" spans="2:53">
      <c r="D55" s="146"/>
      <c r="E55" s="146"/>
      <c r="F55" s="6"/>
      <c r="G55" s="6"/>
      <c r="H55" s="6"/>
      <c r="V55" s="9"/>
      <c r="W55" s="9"/>
      <c r="X55" s="9"/>
      <c r="Y55" s="9"/>
      <c r="Z55" s="9"/>
      <c r="AA55" s="9"/>
      <c r="AB55" s="9"/>
      <c r="AD55" s="11"/>
      <c r="AE55" s="11"/>
      <c r="AF55" s="147"/>
      <c r="AK55" s="145"/>
      <c r="AL55" s="145"/>
      <c r="AM55" s="145"/>
      <c r="AN55" s="145"/>
      <c r="AO55" s="145"/>
      <c r="AP55" s="145"/>
      <c r="AQ55" s="145"/>
      <c r="AR55" s="145"/>
      <c r="AS55" s="145"/>
      <c r="AT55" s="145"/>
      <c r="AU55" s="145"/>
      <c r="AV55" s="145"/>
      <c r="AW55" s="145"/>
      <c r="AX55" s="145"/>
      <c r="AY55" s="145"/>
      <c r="AZ55" s="145"/>
      <c r="BA55" s="145"/>
    </row>
    <row r="56" spans="2:53">
      <c r="D56" s="140"/>
      <c r="E56" s="146"/>
      <c r="F56" s="6"/>
      <c r="G56" s="6"/>
      <c r="H56" s="6"/>
      <c r="V56" s="9"/>
      <c r="W56" s="9"/>
      <c r="X56" s="9"/>
      <c r="Y56" s="9"/>
      <c r="Z56" s="9"/>
      <c r="AA56" s="9"/>
      <c r="AB56" s="9"/>
      <c r="AD56" s="11"/>
      <c r="AE56" s="11"/>
    </row>
    <row r="57" spans="2:53">
      <c r="C57" s="15"/>
      <c r="D57" s="148" t="s">
        <v>89</v>
      </c>
      <c r="E57" s="148"/>
      <c r="F57" s="148"/>
      <c r="G57" s="6"/>
      <c r="H57" s="6"/>
    </row>
    <row r="58" spans="2:53">
      <c r="D58" s="149" t="s">
        <v>90</v>
      </c>
      <c r="E58" s="149"/>
      <c r="F58" s="149"/>
      <c r="G58" s="6"/>
      <c r="H58" s="6"/>
    </row>
    <row r="59" spans="2:53">
      <c r="D59" s="150" t="s">
        <v>91</v>
      </c>
      <c r="E59" s="150"/>
      <c r="F59" s="150"/>
      <c r="G59" s="6"/>
      <c r="H59" s="6"/>
    </row>
    <row r="60" spans="2:53">
      <c r="D60" s="151" t="s">
        <v>92</v>
      </c>
      <c r="E60" s="152"/>
      <c r="F60" s="152"/>
    </row>
    <row r="62" spans="2:53">
      <c r="D62" s="153" t="s">
        <v>93</v>
      </c>
      <c r="E62" s="146"/>
      <c r="F62" s="6"/>
      <c r="G62" s="6"/>
      <c r="H62" s="6"/>
      <c r="I62" s="6"/>
      <c r="J62" s="6"/>
      <c r="K62" s="6"/>
      <c r="L62" s="6"/>
      <c r="M62" s="6"/>
      <c r="N62" s="6"/>
      <c r="O62" s="6"/>
    </row>
    <row r="63" spans="2:53">
      <c r="D63" s="153" t="s">
        <v>94</v>
      </c>
      <c r="E63" s="146"/>
      <c r="F63" s="6"/>
      <c r="G63" s="6"/>
      <c r="H63" s="6"/>
      <c r="I63" s="6"/>
      <c r="J63" s="6"/>
      <c r="K63" s="6"/>
      <c r="L63" s="6"/>
      <c r="M63" s="6"/>
      <c r="N63" s="6"/>
      <c r="O63" s="6"/>
    </row>
    <row r="64" spans="2:53">
      <c r="D64" s="153"/>
      <c r="E64" s="153" t="s">
        <v>95</v>
      </c>
      <c r="F64" s="6" t="s">
        <v>96</v>
      </c>
      <c r="G64" s="6"/>
      <c r="H64" s="6"/>
      <c r="I64" s="6"/>
      <c r="J64" s="6"/>
      <c r="K64" s="6"/>
      <c r="L64" s="6"/>
      <c r="M64" s="6"/>
      <c r="N64" s="6"/>
      <c r="O64" s="6"/>
    </row>
    <row r="65" spans="4:15">
      <c r="D65" s="153"/>
      <c r="E65" s="153" t="s">
        <v>97</v>
      </c>
      <c r="F65" s="6" t="s">
        <v>98</v>
      </c>
      <c r="G65" s="6"/>
      <c r="H65" s="6"/>
      <c r="I65" s="6"/>
      <c r="J65" s="6"/>
      <c r="K65" s="6"/>
      <c r="L65" s="6"/>
      <c r="M65" s="6"/>
      <c r="N65" s="6"/>
      <c r="O65" s="6"/>
    </row>
    <row r="66" spans="4:15">
      <c r="D66" s="153"/>
      <c r="E66" s="153" t="s">
        <v>99</v>
      </c>
      <c r="F66" s="6" t="s">
        <v>96</v>
      </c>
      <c r="G66" s="6"/>
      <c r="H66" s="6"/>
      <c r="I66" s="6"/>
      <c r="J66" s="6"/>
      <c r="K66" s="6"/>
      <c r="L66" s="6"/>
      <c r="M66" s="6"/>
      <c r="N66" s="6"/>
      <c r="O66" s="6"/>
    </row>
    <row r="67" spans="4:15">
      <c r="D67" s="153"/>
      <c r="E67" s="153" t="s">
        <v>100</v>
      </c>
      <c r="F67" s="6" t="s">
        <v>101</v>
      </c>
      <c r="G67" s="6"/>
      <c r="H67" s="6"/>
      <c r="I67" s="6"/>
      <c r="J67" s="6"/>
      <c r="K67" s="6"/>
      <c r="L67" s="6"/>
      <c r="M67" s="6"/>
      <c r="N67" s="6"/>
      <c r="O67" s="6"/>
    </row>
    <row r="68" spans="4:15">
      <c r="D68" s="153"/>
      <c r="E68" s="153" t="s">
        <v>102</v>
      </c>
      <c r="F68" s="6" t="s">
        <v>103</v>
      </c>
      <c r="G68" s="6"/>
      <c r="H68" s="6"/>
      <c r="I68" s="6"/>
      <c r="J68" s="6"/>
      <c r="K68" s="6"/>
      <c r="L68" s="6"/>
      <c r="M68" s="6"/>
      <c r="N68" s="6"/>
      <c r="O68" s="6"/>
    </row>
    <row r="69" spans="4:15">
      <c r="D69" s="153" t="s">
        <v>104</v>
      </c>
      <c r="E69" s="146"/>
      <c r="F69" s="6"/>
      <c r="G69" s="6"/>
      <c r="H69" s="6"/>
      <c r="I69" s="6"/>
      <c r="J69" s="6"/>
      <c r="K69" s="6"/>
      <c r="L69" s="6"/>
      <c r="M69" s="6"/>
      <c r="N69" s="6"/>
      <c r="O69" s="6"/>
    </row>
    <row r="70" spans="4:15">
      <c r="D70" s="153" t="s">
        <v>105</v>
      </c>
      <c r="E70" s="146"/>
      <c r="F70" s="6"/>
      <c r="G70" s="6"/>
      <c r="H70" s="6"/>
      <c r="I70" s="6"/>
      <c r="J70" s="6"/>
      <c r="K70" s="6"/>
      <c r="L70" s="6"/>
      <c r="M70" s="6"/>
      <c r="N70" s="6"/>
      <c r="O70" s="6"/>
    </row>
    <row r="71" spans="4:15">
      <c r="D71" s="153" t="s">
        <v>106</v>
      </c>
      <c r="E71" s="146"/>
      <c r="F71" s="6"/>
      <c r="G71" s="6"/>
      <c r="H71" s="6"/>
      <c r="I71" s="6"/>
      <c r="J71" s="6"/>
      <c r="K71" s="6"/>
      <c r="L71" s="6"/>
      <c r="M71" s="6"/>
      <c r="N71" s="6"/>
      <c r="O71" s="6"/>
    </row>
    <row r="72" spans="4:15">
      <c r="D72" s="154" t="s">
        <v>107</v>
      </c>
      <c r="E72" s="146"/>
      <c r="F72" s="6"/>
      <c r="G72" s="6"/>
      <c r="H72" s="6"/>
      <c r="I72" s="6"/>
      <c r="J72" s="6"/>
      <c r="K72" s="6"/>
      <c r="L72" s="6"/>
      <c r="M72" s="6"/>
      <c r="N72" s="6"/>
      <c r="O72" s="6"/>
    </row>
    <row r="73" spans="4:15">
      <c r="D73" s="153" t="s">
        <v>108</v>
      </c>
      <c r="E73" s="146"/>
      <c r="F73" s="6"/>
      <c r="G73" s="6"/>
      <c r="H73" s="6"/>
      <c r="I73" s="6"/>
      <c r="J73" s="6"/>
      <c r="K73" s="6"/>
      <c r="L73" s="6"/>
      <c r="M73" s="6"/>
      <c r="N73" s="6"/>
      <c r="O73" s="6"/>
    </row>
    <row r="74" spans="4:15">
      <c r="D74" s="153" t="s">
        <v>109</v>
      </c>
      <c r="E74" s="146"/>
      <c r="F74" s="6"/>
      <c r="G74" s="6"/>
      <c r="H74" s="6"/>
      <c r="I74" s="6"/>
      <c r="J74" s="6"/>
      <c r="K74" s="6"/>
      <c r="L74" s="6"/>
      <c r="M74" s="6"/>
      <c r="N74" s="6"/>
      <c r="O74" s="6"/>
    </row>
    <row r="75" spans="4:15">
      <c r="D75" s="153" t="s">
        <v>110</v>
      </c>
      <c r="E75" s="146"/>
      <c r="F75" s="6"/>
      <c r="G75" s="6"/>
      <c r="H75" s="6"/>
      <c r="I75" s="6"/>
      <c r="J75" s="6"/>
      <c r="K75" s="6"/>
      <c r="L75" s="6"/>
      <c r="M75" s="6"/>
      <c r="N75" s="6"/>
      <c r="O75" s="6"/>
    </row>
    <row r="76" spans="4:15">
      <c r="D76" s="153" t="s">
        <v>111</v>
      </c>
      <c r="E76" s="146"/>
      <c r="F76" s="6"/>
      <c r="G76" s="6"/>
      <c r="H76" s="6"/>
      <c r="I76" s="6"/>
      <c r="J76" s="6"/>
      <c r="K76" s="6"/>
      <c r="L76" s="6"/>
      <c r="M76" s="6"/>
      <c r="N76" s="6"/>
      <c r="O76" s="6"/>
    </row>
    <row r="77" spans="4:15">
      <c r="D77" s="153" t="s">
        <v>112</v>
      </c>
      <c r="E77" s="146"/>
      <c r="F77" s="6"/>
      <c r="G77" s="6"/>
      <c r="H77" s="6"/>
      <c r="I77" s="6"/>
      <c r="J77" s="6"/>
      <c r="K77" s="6"/>
      <c r="L77" s="6"/>
      <c r="M77" s="6"/>
      <c r="N77" s="6"/>
      <c r="O77" s="6"/>
    </row>
    <row r="78" spans="4:15">
      <c r="D78" s="153" t="s">
        <v>113</v>
      </c>
      <c r="E78" s="146"/>
      <c r="F78" s="6"/>
      <c r="G78" s="6"/>
      <c r="H78" s="6"/>
      <c r="I78" s="6"/>
      <c r="J78" s="6"/>
      <c r="K78" s="6"/>
      <c r="L78" s="6"/>
      <c r="M78" s="6"/>
      <c r="N78" s="6"/>
      <c r="O78" s="6"/>
    </row>
    <row r="79" spans="4:15">
      <c r="D79" s="153" t="s">
        <v>114</v>
      </c>
      <c r="E79" s="146"/>
      <c r="F79" s="6"/>
      <c r="G79" s="6"/>
      <c r="H79" s="6"/>
      <c r="I79" s="6"/>
      <c r="J79" s="6"/>
      <c r="K79" s="6"/>
      <c r="L79" s="6"/>
      <c r="M79" s="6"/>
      <c r="N79" s="6"/>
      <c r="O79" s="6"/>
    </row>
    <row r="80" spans="4:15">
      <c r="D80" s="140" t="s">
        <v>115</v>
      </c>
    </row>
    <row r="81" spans="4:17">
      <c r="D81" s="155" t="s">
        <v>116</v>
      </c>
      <c r="O81" s="6"/>
      <c r="Q81" s="6"/>
    </row>
    <row r="82" spans="4:17">
      <c r="D82" s="153" t="s">
        <v>117</v>
      </c>
      <c r="E82" s="146"/>
      <c r="F82" s="6"/>
      <c r="G82" s="6"/>
      <c r="H82" s="6"/>
      <c r="I82" s="6"/>
      <c r="J82" s="6"/>
      <c r="K82" s="6"/>
      <c r="L82" s="6"/>
      <c r="M82" s="6"/>
      <c r="N82" s="6"/>
      <c r="O82" s="6"/>
      <c r="P82" s="6"/>
      <c r="Q82" s="6"/>
    </row>
    <row r="83" spans="4:17">
      <c r="D83" s="154" t="s">
        <v>118</v>
      </c>
      <c r="E83" s="146"/>
      <c r="F83" s="6"/>
      <c r="G83" s="6"/>
      <c r="H83" s="6"/>
      <c r="I83" s="6"/>
      <c r="J83" s="6"/>
      <c r="K83" s="6"/>
      <c r="L83" s="6"/>
      <c r="M83" s="6"/>
      <c r="N83" s="6"/>
    </row>
    <row r="84" spans="4:17">
      <c r="D84" s="153" t="s">
        <v>119</v>
      </c>
      <c r="E84" s="146"/>
      <c r="F84" s="6"/>
      <c r="G84" s="6"/>
      <c r="H84" s="6"/>
      <c r="I84" s="6"/>
      <c r="J84" s="6"/>
      <c r="K84" s="6"/>
    </row>
    <row r="85" spans="4:17">
      <c r="D85" s="153" t="s">
        <v>120</v>
      </c>
      <c r="E85" s="146"/>
      <c r="F85" s="6"/>
      <c r="G85" s="6"/>
      <c r="H85" s="6"/>
      <c r="I85" s="6"/>
      <c r="J85" s="6"/>
      <c r="K85" s="6"/>
    </row>
    <row r="86" spans="4:17">
      <c r="D86" s="153" t="s">
        <v>121</v>
      </c>
      <c r="E86" s="146"/>
      <c r="F86" s="6"/>
      <c r="G86" s="6"/>
      <c r="H86" s="6"/>
      <c r="I86" s="6"/>
      <c r="J86" s="6"/>
      <c r="K86" s="6"/>
    </row>
    <row r="87" spans="4:17">
      <c r="D87" s="6" t="s">
        <v>122</v>
      </c>
      <c r="E87" s="6"/>
      <c r="F87" s="6"/>
      <c r="G87" s="6"/>
      <c r="H87" s="6"/>
      <c r="I87" s="6"/>
      <c r="J87" s="6"/>
      <c r="K87" s="6"/>
    </row>
    <row r="88" spans="4:17">
      <c r="D88" s="6" t="s">
        <v>123</v>
      </c>
      <c r="E88" s="156"/>
      <c r="F88" s="6"/>
      <c r="G88" s="6"/>
      <c r="H88" s="6"/>
      <c r="I88" s="6"/>
      <c r="J88" s="6"/>
      <c r="K88" s="6"/>
    </row>
    <row r="89" spans="4:17" ht="15.6">
      <c r="D89" s="6" t="s">
        <v>124</v>
      </c>
      <c r="E89" s="157"/>
      <c r="F89" s="158"/>
      <c r="G89" s="158"/>
      <c r="H89" s="158"/>
      <c r="I89" s="6"/>
      <c r="J89" s="6"/>
      <c r="K89" s="6"/>
    </row>
    <row r="90" spans="4:17">
      <c r="D90" s="6" t="s">
        <v>125</v>
      </c>
      <c r="E90" s="158"/>
      <c r="F90" s="158"/>
      <c r="G90" s="158"/>
      <c r="H90" s="158"/>
      <c r="I90" s="6"/>
      <c r="J90" s="6"/>
      <c r="K90" s="6"/>
    </row>
    <row r="91" spans="4:17">
      <c r="D91" s="140" t="s">
        <v>126</v>
      </c>
    </row>
  </sheetData>
  <phoneticPr fontId="3"/>
  <conditionalFormatting sqref="AK43:AL43 AJ49:AL49 AJ51:AL52 AJ45 AJ50 AR5:AR43">
    <cfRule type="cellIs" dxfId="4" priority="1" stopIfTrue="1" operator="equal">
      <formula>"達成"</formula>
    </cfRule>
  </conditionalFormatting>
  <dataValidations count="1">
    <dataValidation allowBlank="1" showInputMessage="1" showErrorMessage="1" sqref="F6:AB8 F49:AB49 F50:U50 F27:AB43 F51:AB52 F10:AB25 F45:AB45 W50:AB50"/>
  </dataValidations>
  <pageMargins left="0.47244094488188981" right="0.43307086614173229" top="0.62992125984251968" bottom="0.43307086614173229" header="0.51181102362204722" footer="0.31496062992125984"/>
  <pageSetup paperSize="9" scale="43" orientation="landscape" r:id="rId1"/>
  <headerFooter alignWithMargins="0">
    <oddHeader>&amp;A</oddHeader>
    <oddFooter>&amp;F</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X70"/>
  <sheetViews>
    <sheetView showZeros="0" zoomScaleNormal="100" workbookViewId="0">
      <pane xSplit="5" ySplit="4" topLeftCell="F5" activePane="bottomRight" state="frozen"/>
      <selection activeCell="F219" sqref="F219"/>
      <selection pane="topRight" activeCell="F219" sqref="F219"/>
      <selection pane="bottomLeft" activeCell="F219" sqref="F219"/>
      <selection pane="bottomRight" activeCell="I8" sqref="I8"/>
    </sheetView>
  </sheetViews>
  <sheetFormatPr defaultColWidth="9.33203125" defaultRowHeight="13.2"/>
  <cols>
    <col min="1" max="1" width="1" style="9" customWidth="1"/>
    <col min="2" max="2" width="5.6640625" style="9" bestFit="1" customWidth="1"/>
    <col min="3" max="3" width="25.109375" style="9" customWidth="1"/>
    <col min="4" max="4" width="8.44140625" style="9" customWidth="1"/>
    <col min="5" max="5" width="11.77734375" style="11" customWidth="1"/>
    <col min="6" max="6" width="2" style="6" customWidth="1"/>
    <col min="7" max="9" width="13" style="9" customWidth="1"/>
    <col min="10" max="10" width="2.33203125" style="9" customWidth="1"/>
    <col min="11" max="11" width="10.33203125" style="9" customWidth="1"/>
    <col min="12" max="13" width="12" style="9" customWidth="1"/>
    <col min="14" max="14" width="12.6640625" style="9" customWidth="1"/>
    <col min="15" max="15" width="13.6640625" style="9" customWidth="1"/>
    <col min="16" max="16" width="2.33203125" style="9" customWidth="1"/>
    <col min="17" max="17" width="11.44140625" style="9" customWidth="1"/>
    <col min="18" max="18" width="9.6640625" style="9" bestFit="1" customWidth="1"/>
    <col min="19" max="19" width="11.109375" style="9" customWidth="1"/>
    <col min="20" max="20" width="11" style="9" customWidth="1"/>
    <col min="21" max="21" width="2.109375" style="9" customWidth="1"/>
    <col min="22" max="22" width="12.33203125" style="9" customWidth="1"/>
    <col min="23" max="23" width="10.33203125" style="9" customWidth="1"/>
    <col min="24" max="24" width="2.77734375" style="9" customWidth="1"/>
    <col min="25" max="16384" width="9.33203125" style="9"/>
  </cols>
  <sheetData>
    <row r="1" spans="2:23" ht="21">
      <c r="B1" s="159"/>
      <c r="C1" s="160" t="s">
        <v>127</v>
      </c>
      <c r="D1" s="7"/>
      <c r="E1" s="161"/>
      <c r="F1" s="162"/>
      <c r="G1" s="7"/>
      <c r="H1" s="7"/>
      <c r="I1" s="7"/>
      <c r="J1" s="7"/>
      <c r="K1" s="7"/>
      <c r="L1" s="7"/>
      <c r="M1" s="7"/>
      <c r="N1" s="7"/>
      <c r="O1" s="7"/>
      <c r="P1" s="7"/>
      <c r="Q1" s="7"/>
      <c r="R1" s="7"/>
      <c r="S1" s="7"/>
      <c r="T1" s="7"/>
      <c r="U1" s="7"/>
      <c r="V1" s="7"/>
      <c r="W1" s="7"/>
    </row>
    <row r="2" spans="2:23" ht="16.2" thickBot="1">
      <c r="B2" s="159"/>
      <c r="C2" s="163" t="s">
        <v>128</v>
      </c>
      <c r="D2" s="163"/>
      <c r="E2" s="161"/>
      <c r="F2" s="7"/>
      <c r="G2" s="7"/>
      <c r="H2" s="7"/>
      <c r="I2" s="7"/>
      <c r="J2" s="7"/>
      <c r="K2" s="7"/>
      <c r="L2" s="7"/>
      <c r="M2" s="7"/>
      <c r="N2" s="7"/>
      <c r="O2" s="7"/>
      <c r="P2" s="7"/>
      <c r="Q2" s="7"/>
      <c r="R2" s="7"/>
      <c r="S2" s="7"/>
      <c r="T2" s="7"/>
      <c r="U2" s="7"/>
      <c r="V2" s="7"/>
      <c r="W2" s="7"/>
    </row>
    <row r="3" spans="2:23" ht="13.5" customHeight="1" thickBot="1">
      <c r="B3" s="238" t="str">
        <f>GHG排出量とKP達成状況!AF3</f>
        <v>14/5/28現在</v>
      </c>
      <c r="C3" s="239"/>
      <c r="D3" s="242" t="s">
        <v>11</v>
      </c>
      <c r="E3" s="244" t="s">
        <v>129</v>
      </c>
      <c r="F3" s="9"/>
      <c r="G3" s="246" t="s">
        <v>130</v>
      </c>
      <c r="H3" s="247"/>
      <c r="I3" s="248"/>
      <c r="J3" s="15"/>
      <c r="K3" s="246" t="s">
        <v>130</v>
      </c>
      <c r="L3" s="247"/>
      <c r="M3" s="247"/>
      <c r="N3" s="247"/>
      <c r="O3" s="248"/>
      <c r="P3" s="15"/>
      <c r="Q3" s="249" t="s">
        <v>130</v>
      </c>
      <c r="R3" s="250"/>
      <c r="S3" s="250"/>
      <c r="T3" s="251"/>
      <c r="U3" s="15"/>
      <c r="V3" s="236" t="s">
        <v>131</v>
      </c>
      <c r="W3" s="237"/>
    </row>
    <row r="4" spans="2:23" ht="52.2" thickBot="1">
      <c r="B4" s="240"/>
      <c r="C4" s="241"/>
      <c r="D4" s="243"/>
      <c r="E4" s="245"/>
      <c r="F4" s="9"/>
      <c r="G4" s="18" t="s">
        <v>132</v>
      </c>
      <c r="H4" s="18" t="s">
        <v>133</v>
      </c>
      <c r="I4" s="23" t="s">
        <v>134</v>
      </c>
      <c r="J4" s="15"/>
      <c r="K4" s="164" t="s">
        <v>135</v>
      </c>
      <c r="L4" s="164" t="s">
        <v>136</v>
      </c>
      <c r="M4" s="164" t="s">
        <v>137</v>
      </c>
      <c r="N4" s="164" t="s">
        <v>138</v>
      </c>
      <c r="O4" s="164" t="s">
        <v>139</v>
      </c>
      <c r="P4" s="165"/>
      <c r="Q4" s="164" t="s">
        <v>140</v>
      </c>
      <c r="R4" s="164" t="s">
        <v>141</v>
      </c>
      <c r="S4" s="164" t="s">
        <v>142</v>
      </c>
      <c r="T4" s="166" t="s">
        <v>143</v>
      </c>
      <c r="U4" s="15"/>
      <c r="V4" s="167" t="s">
        <v>144</v>
      </c>
      <c r="W4" s="168" t="s">
        <v>145</v>
      </c>
    </row>
    <row r="5" spans="2:23">
      <c r="B5" s="26"/>
      <c r="C5" s="118" t="s">
        <v>146</v>
      </c>
      <c r="D5" s="36">
        <f>GHG排出量とKP達成状況!AG5</f>
        <v>41744</v>
      </c>
      <c r="E5" s="169">
        <v>547699.84100000001</v>
      </c>
      <c r="F5" s="37"/>
      <c r="G5" s="170" t="s">
        <v>147</v>
      </c>
      <c r="H5" s="170" t="s">
        <v>147</v>
      </c>
      <c r="I5" s="171" t="s">
        <v>79</v>
      </c>
      <c r="J5" s="15"/>
      <c r="K5" s="172" t="s">
        <v>148</v>
      </c>
      <c r="L5" s="173">
        <v>23125.112809076014</v>
      </c>
      <c r="M5" s="173" t="s">
        <v>79</v>
      </c>
      <c r="N5" s="173" t="s">
        <v>79</v>
      </c>
      <c r="O5" s="174">
        <f>L5</f>
        <v>23125.112809076014</v>
      </c>
      <c r="P5" s="15"/>
      <c r="Q5" s="175" t="s">
        <v>79</v>
      </c>
      <c r="R5" s="176"/>
      <c r="S5" s="176"/>
      <c r="T5" s="177"/>
      <c r="U5" s="15"/>
      <c r="V5" s="178">
        <f>O5+R5+S5+T5</f>
        <v>23125.112809076014</v>
      </c>
      <c r="W5" s="179">
        <f t="shared" ref="W5:W26" si="0">V5/E5</f>
        <v>4.2222237579718436E-2</v>
      </c>
    </row>
    <row r="6" spans="2:23">
      <c r="B6" s="45"/>
      <c r="C6" s="180" t="s">
        <v>149</v>
      </c>
      <c r="D6" s="36">
        <f>GHG排出量とKP達成状況!AG6</f>
        <v>41743</v>
      </c>
      <c r="E6" s="169">
        <v>79049.657000000007</v>
      </c>
      <c r="F6" s="52"/>
      <c r="G6" s="181">
        <v>-630</v>
      </c>
      <c r="H6" s="181">
        <f>G6*44/12</f>
        <v>-2310</v>
      </c>
      <c r="I6" s="182">
        <f t="shared" ref="I6:I18" si="1">H6/E6</f>
        <v>-2.9222138180814622E-2</v>
      </c>
      <c r="J6" s="15"/>
      <c r="K6" s="172" t="s">
        <v>148</v>
      </c>
      <c r="L6" s="173">
        <v>-1357.3452557217211</v>
      </c>
      <c r="M6" s="173" t="s">
        <v>79</v>
      </c>
      <c r="N6" s="173" t="s">
        <v>79</v>
      </c>
      <c r="O6" s="174">
        <f>L6</f>
        <v>-1357.3452557217211</v>
      </c>
      <c r="P6" s="15"/>
      <c r="Q6" s="175" t="s">
        <v>150</v>
      </c>
      <c r="R6" s="176"/>
      <c r="S6" s="176"/>
      <c r="T6" s="177"/>
      <c r="U6" s="15"/>
      <c r="V6" s="178">
        <f t="shared" ref="V6:V41" si="2">O6+R6+S6+T6</f>
        <v>-1357.3452557217211</v>
      </c>
      <c r="W6" s="179">
        <f t="shared" si="0"/>
        <v>-1.7170792476958133E-2</v>
      </c>
    </row>
    <row r="7" spans="2:23" ht="12.75" customHeight="1">
      <c r="B7" s="45"/>
      <c r="C7" s="180" t="s">
        <v>151</v>
      </c>
      <c r="D7" s="36">
        <f>GHG排出量とKP達成状況!AG7</f>
        <v>41739</v>
      </c>
      <c r="E7" s="169">
        <v>145728.76300000001</v>
      </c>
      <c r="F7" s="52"/>
      <c r="G7" s="181">
        <v>-30</v>
      </c>
      <c r="H7" s="181">
        <f t="shared" ref="H7:H41" si="3">G7*44/12</f>
        <v>-110</v>
      </c>
      <c r="I7" s="182">
        <f t="shared" si="1"/>
        <v>-7.5482696576515914E-4</v>
      </c>
      <c r="J7" s="15"/>
      <c r="K7" s="172" t="s">
        <v>148</v>
      </c>
      <c r="L7" s="173">
        <v>216.16329943150785</v>
      </c>
      <c r="M7" s="173" t="s">
        <v>79</v>
      </c>
      <c r="N7" s="173" t="s">
        <v>79</v>
      </c>
      <c r="O7" s="174">
        <f>L7</f>
        <v>216.16329943150785</v>
      </c>
      <c r="P7" s="15"/>
      <c r="Q7" s="175" t="s">
        <v>79</v>
      </c>
      <c r="R7" s="176"/>
      <c r="S7" s="176"/>
      <c r="T7" s="177"/>
      <c r="U7" s="15"/>
      <c r="V7" s="178">
        <f t="shared" si="2"/>
        <v>216.16329943150785</v>
      </c>
      <c r="W7" s="179">
        <f t="shared" si="0"/>
        <v>1.483326249269733E-3</v>
      </c>
    </row>
    <row r="8" spans="2:23">
      <c r="B8" s="56"/>
      <c r="C8" s="183" t="s">
        <v>152</v>
      </c>
      <c r="D8" s="36">
        <f>GHG排出量とKP達成状況!AG8</f>
        <v>41744</v>
      </c>
      <c r="E8" s="184">
        <v>132618.658</v>
      </c>
      <c r="F8" s="37"/>
      <c r="G8" s="181">
        <v>-370</v>
      </c>
      <c r="H8" s="181">
        <f t="shared" si="3"/>
        <v>-1356.6666666666667</v>
      </c>
      <c r="I8" s="182">
        <f t="shared" si="1"/>
        <v>-1.0229832567500922E-2</v>
      </c>
      <c r="J8" s="15"/>
      <c r="K8" s="172" t="s">
        <v>148</v>
      </c>
      <c r="L8" s="173">
        <v>-729.44534658604857</v>
      </c>
      <c r="M8" s="173" t="s">
        <v>153</v>
      </c>
      <c r="N8" s="173" t="s">
        <v>153</v>
      </c>
      <c r="O8" s="174">
        <f>L8</f>
        <v>-729.44534658604857</v>
      </c>
      <c r="P8" s="15"/>
      <c r="Q8" s="175" t="s">
        <v>79</v>
      </c>
      <c r="R8" s="176"/>
      <c r="S8" s="176"/>
      <c r="T8" s="177"/>
      <c r="U8" s="15"/>
      <c r="V8" s="178">
        <f t="shared" si="2"/>
        <v>-729.44534658604857</v>
      </c>
      <c r="W8" s="179">
        <f t="shared" si="0"/>
        <v>-5.5003221838215901E-3</v>
      </c>
    </row>
    <row r="9" spans="2:23">
      <c r="B9" s="56"/>
      <c r="C9" s="183" t="s">
        <v>154</v>
      </c>
      <c r="D9" s="36">
        <f>GHG排出量とKP達成状況!AG9</f>
        <v>41740</v>
      </c>
      <c r="E9" s="63">
        <v>31321.79</v>
      </c>
      <c r="F9" s="37"/>
      <c r="G9" s="181">
        <v>-265</v>
      </c>
      <c r="H9" s="181">
        <f t="shared" si="3"/>
        <v>-971.66666666666663</v>
      </c>
      <c r="I9" s="182">
        <f t="shared" si="1"/>
        <v>-3.1022066959348959E-2</v>
      </c>
      <c r="J9" s="15"/>
      <c r="K9" s="185" t="s">
        <v>155</v>
      </c>
      <c r="L9" s="186">
        <v>45.457401880711217</v>
      </c>
      <c r="M9" s="186">
        <v>-8169.6173312752671</v>
      </c>
      <c r="N9" s="187">
        <f>IF(L9&gt;0,M9+L9,"―")</f>
        <v>-8124.1599293945555</v>
      </c>
      <c r="O9" s="188">
        <f>IF(H9-N9&gt;0,H9,N9)</f>
        <v>-971.66666666666663</v>
      </c>
      <c r="P9" s="15"/>
      <c r="Q9" s="175" t="s">
        <v>79</v>
      </c>
      <c r="R9" s="176"/>
      <c r="S9" s="176"/>
      <c r="T9" s="177"/>
      <c r="U9" s="15"/>
      <c r="V9" s="178">
        <f t="shared" si="2"/>
        <v>-971.66666666666663</v>
      </c>
      <c r="W9" s="179">
        <f t="shared" si="0"/>
        <v>-3.1022066959348959E-2</v>
      </c>
    </row>
    <row r="10" spans="2:23">
      <c r="B10" s="56"/>
      <c r="C10" s="183" t="s">
        <v>156</v>
      </c>
      <c r="D10" s="36">
        <f>GHG排出量とKP達成状況!AG10</f>
        <v>41744</v>
      </c>
      <c r="E10" s="169">
        <v>194248.21799999999</v>
      </c>
      <c r="F10" s="37"/>
      <c r="G10" s="181">
        <v>-320</v>
      </c>
      <c r="H10" s="181">
        <f t="shared" si="3"/>
        <v>-1173.3333333333333</v>
      </c>
      <c r="I10" s="182">
        <f t="shared" si="1"/>
        <v>-6.0403814532462444E-3</v>
      </c>
      <c r="J10" s="15"/>
      <c r="K10" s="185" t="s">
        <v>155</v>
      </c>
      <c r="L10" s="189">
        <v>-143.4923445269973</v>
      </c>
      <c r="M10" s="189">
        <v>-5708.2055078194189</v>
      </c>
      <c r="N10" s="190" t="str">
        <f>IF(L10&gt;0,M10+L10,"―")</f>
        <v>―</v>
      </c>
      <c r="O10" s="191">
        <f>IF(H10-M10&gt;0,H10+L10,M10+L10)</f>
        <v>-1316.8256778603306</v>
      </c>
      <c r="P10" s="15"/>
      <c r="Q10" s="175" t="s">
        <v>79</v>
      </c>
      <c r="R10" s="176"/>
      <c r="S10" s="176"/>
      <c r="T10" s="177"/>
      <c r="U10" s="15"/>
      <c r="V10" s="178">
        <f t="shared" si="2"/>
        <v>-1316.8256778603306</v>
      </c>
      <c r="W10" s="179">
        <f t="shared" si="0"/>
        <v>-6.7790875582721209E-3</v>
      </c>
    </row>
    <row r="11" spans="2:23">
      <c r="B11" s="45"/>
      <c r="C11" s="180" t="s">
        <v>157</v>
      </c>
      <c r="D11" s="36">
        <f>GHG排出量とKP達成状況!AG11</f>
        <v>41744</v>
      </c>
      <c r="E11" s="169">
        <v>69978.070000000007</v>
      </c>
      <c r="F11" s="52"/>
      <c r="G11" s="181">
        <v>-50</v>
      </c>
      <c r="H11" s="181">
        <f t="shared" si="3"/>
        <v>-183.33333333333334</v>
      </c>
      <c r="I11" s="182">
        <f t="shared" si="1"/>
        <v>-2.6198683863863825E-3</v>
      </c>
      <c r="J11" s="15"/>
      <c r="K11" s="185" t="s">
        <v>155</v>
      </c>
      <c r="L11" s="186">
        <v>51.187537491333366</v>
      </c>
      <c r="M11" s="186">
        <v>-4050.4492728141777</v>
      </c>
      <c r="N11" s="187">
        <f>IF(L11&gt;0,M11+L11,"―")</f>
        <v>-3999.2617353228443</v>
      </c>
      <c r="O11" s="188">
        <f>IF(H11-N11&gt;0,H11,N11)</f>
        <v>-183.33333333333334</v>
      </c>
      <c r="P11" s="15"/>
      <c r="Q11" s="192" t="s">
        <v>158</v>
      </c>
      <c r="R11" s="41">
        <v>-1649.8590028800013</v>
      </c>
      <c r="S11" s="41">
        <v>111.30752437583104</v>
      </c>
      <c r="T11" s="177"/>
      <c r="U11" s="15"/>
      <c r="V11" s="178">
        <f t="shared" si="2"/>
        <v>-1721.8848118375035</v>
      </c>
      <c r="W11" s="179">
        <f t="shared" si="0"/>
        <v>-2.460606318290149E-2</v>
      </c>
    </row>
    <row r="12" spans="2:23" ht="12.75" customHeight="1">
      <c r="B12" s="56"/>
      <c r="C12" s="183" t="s">
        <v>159</v>
      </c>
      <c r="D12" s="36">
        <f>GHG排出量とKP達成状況!AG12</f>
        <v>41744</v>
      </c>
      <c r="E12" s="169">
        <v>42622.311999999998</v>
      </c>
      <c r="F12" s="37"/>
      <c r="G12" s="181">
        <v>-100</v>
      </c>
      <c r="H12" s="181">
        <f t="shared" si="3"/>
        <v>-366.66666666666669</v>
      </c>
      <c r="I12" s="182">
        <f t="shared" si="1"/>
        <v>-8.6026930370803611E-3</v>
      </c>
      <c r="J12" s="15"/>
      <c r="K12" s="172" t="s">
        <v>148</v>
      </c>
      <c r="L12" s="173">
        <v>479.14442913611867</v>
      </c>
      <c r="M12" s="173" t="s">
        <v>160</v>
      </c>
      <c r="N12" s="173" t="s">
        <v>160</v>
      </c>
      <c r="O12" s="174">
        <f>L12</f>
        <v>479.14442913611867</v>
      </c>
      <c r="P12" s="15"/>
      <c r="Q12" s="175" t="s">
        <v>161</v>
      </c>
      <c r="R12" s="176"/>
      <c r="S12" s="176"/>
      <c r="T12" s="177"/>
      <c r="U12" s="15"/>
      <c r="V12" s="178">
        <f t="shared" si="2"/>
        <v>479.14442913611867</v>
      </c>
      <c r="W12" s="179">
        <f t="shared" si="0"/>
        <v>1.1241633938959451E-2</v>
      </c>
    </row>
    <row r="13" spans="2:23">
      <c r="B13" s="66"/>
      <c r="C13" s="193" t="s">
        <v>162</v>
      </c>
      <c r="D13" s="36">
        <f>GHG排出量とKP達成状況!AG13</f>
        <v>41786</v>
      </c>
      <c r="E13" s="169">
        <v>4265517.7189999996</v>
      </c>
      <c r="F13" s="37"/>
      <c r="G13" s="194">
        <f>SUM(G6+G7+G11+ G14+G15+G16+G17+G20+G21+G26+G28+G32+G37+G38+G41)</f>
        <v>-7770</v>
      </c>
      <c r="H13" s="195">
        <f t="shared" si="3"/>
        <v>-28490</v>
      </c>
      <c r="I13" s="196">
        <f t="shared" si="1"/>
        <v>-6.679142340236051E-3</v>
      </c>
      <c r="J13" s="15"/>
      <c r="K13" s="197" t="s">
        <v>155</v>
      </c>
      <c r="L13" s="198">
        <v>-16060.845558671717</v>
      </c>
      <c r="M13" s="198">
        <v>-263695.53532035247</v>
      </c>
      <c r="N13" s="194"/>
      <c r="O13" s="194">
        <f>SUM(O6+O7+O11+O14+O15+O16+O17+O20+O21+O26+O28+O32+O37+O38+O41)</f>
        <v>-52420.532347664812</v>
      </c>
      <c r="P13" s="15"/>
      <c r="Q13" s="199"/>
      <c r="R13" s="200"/>
      <c r="S13" s="200"/>
      <c r="T13" s="201"/>
      <c r="U13" s="15"/>
      <c r="V13" s="202">
        <f>SUM(V6+V7+V11+ V14+V15+V16+V17+V20+V21+V26+V28+V32+V37+V38+V41)</f>
        <v>-58597.603729420138</v>
      </c>
      <c r="W13" s="203">
        <f t="shared" si="0"/>
        <v>-1.3737512674817268E-2</v>
      </c>
    </row>
    <row r="14" spans="2:23">
      <c r="B14" s="45"/>
      <c r="C14" s="180" t="s">
        <v>163</v>
      </c>
      <c r="D14" s="36">
        <f>GHG排出量とKP達成状況!AG14</f>
        <v>41744</v>
      </c>
      <c r="E14" s="169">
        <v>71003.509000000005</v>
      </c>
      <c r="F14" s="52"/>
      <c r="G14" s="181">
        <v>-160</v>
      </c>
      <c r="H14" s="181">
        <f t="shared" si="3"/>
        <v>-586.66666666666663</v>
      </c>
      <c r="I14" s="182">
        <f t="shared" si="1"/>
        <v>-8.2625024443040776E-3</v>
      </c>
      <c r="J14" s="15"/>
      <c r="K14" s="185" t="s">
        <v>155</v>
      </c>
      <c r="L14" s="186">
        <v>2807.9581821254169</v>
      </c>
      <c r="M14" s="186">
        <v>-37850.269334755329</v>
      </c>
      <c r="N14" s="187">
        <f>IF(L14&gt;0,M14+L14,"―")</f>
        <v>-35042.311152629911</v>
      </c>
      <c r="O14" s="188">
        <f>IF(H14-N14&gt;0,H14,N14)</f>
        <v>-586.66666666666663</v>
      </c>
      <c r="P14" s="15"/>
      <c r="Q14" s="175" t="s">
        <v>79</v>
      </c>
      <c r="R14" s="176"/>
      <c r="S14" s="176"/>
      <c r="T14" s="177"/>
      <c r="U14" s="15"/>
      <c r="V14" s="178">
        <f t="shared" si="2"/>
        <v>-586.66666666666663</v>
      </c>
      <c r="W14" s="179">
        <f t="shared" si="0"/>
        <v>-8.2625024443040776E-3</v>
      </c>
    </row>
    <row r="15" spans="2:23">
      <c r="B15" s="45"/>
      <c r="C15" s="180" t="s">
        <v>164</v>
      </c>
      <c r="D15" s="36">
        <f>GHG排出量とKP達成状況!AG15</f>
        <v>41786</v>
      </c>
      <c r="E15" s="169">
        <v>563925.32799999998</v>
      </c>
      <c r="F15" s="52"/>
      <c r="G15" s="181">
        <v>-880</v>
      </c>
      <c r="H15" s="181">
        <f t="shared" si="3"/>
        <v>-3226.6666666666665</v>
      </c>
      <c r="I15" s="182">
        <f t="shared" si="1"/>
        <v>-5.721797738913877E-3</v>
      </c>
      <c r="J15" s="15"/>
      <c r="K15" s="185" t="s">
        <v>155</v>
      </c>
      <c r="L15" s="186">
        <v>5690.5993961129152</v>
      </c>
      <c r="M15" s="186">
        <v>-57403.536856000057</v>
      </c>
      <c r="N15" s="187">
        <f>IF(L15&gt;0,M15+L15,"―")</f>
        <v>-51712.937459887144</v>
      </c>
      <c r="O15" s="188">
        <f>IF(H15-N15&gt;0,H15,N15)</f>
        <v>-3226.6666666666665</v>
      </c>
      <c r="P15" s="15"/>
      <c r="Q15" s="175" t="s">
        <v>165</v>
      </c>
      <c r="R15" s="176"/>
      <c r="S15" s="176"/>
      <c r="T15" s="177"/>
      <c r="U15" s="15"/>
      <c r="V15" s="178">
        <f t="shared" si="2"/>
        <v>-3226.6666666666665</v>
      </c>
      <c r="W15" s="179">
        <f t="shared" si="0"/>
        <v>-5.721797738913877E-3</v>
      </c>
    </row>
    <row r="16" spans="2:23">
      <c r="B16" s="45"/>
      <c r="C16" s="180" t="s">
        <v>166</v>
      </c>
      <c r="D16" s="36">
        <f>GHG排出量とKP達成状況!AG16</f>
        <v>41744</v>
      </c>
      <c r="E16" s="169">
        <v>1232429.5430000001</v>
      </c>
      <c r="F16" s="52"/>
      <c r="G16" s="181">
        <v>-1240</v>
      </c>
      <c r="H16" s="181">
        <f t="shared" si="3"/>
        <v>-4546.666666666667</v>
      </c>
      <c r="I16" s="182">
        <f t="shared" si="1"/>
        <v>-3.6891899358393316E-3</v>
      </c>
      <c r="J16" s="15"/>
      <c r="K16" s="185" t="s">
        <v>155</v>
      </c>
      <c r="L16" s="189">
        <v>-3398.9659119771532</v>
      </c>
      <c r="M16" s="189">
        <v>-46658.422728498081</v>
      </c>
      <c r="N16" s="190" t="str">
        <f>IF(L16&gt;0,M16+L16,"―")</f>
        <v>―</v>
      </c>
      <c r="O16" s="191">
        <f>IF(H16-M16&gt;0,H16+L16,M16+L16)</f>
        <v>-7945.6325786438201</v>
      </c>
      <c r="P16" s="15"/>
      <c r="Q16" s="175" t="s">
        <v>79</v>
      </c>
      <c r="R16" s="176"/>
      <c r="S16" s="176"/>
      <c r="T16" s="177"/>
      <c r="U16" s="15"/>
      <c r="V16" s="178">
        <f t="shared" si="2"/>
        <v>-7945.6325786438201</v>
      </c>
      <c r="W16" s="179">
        <f t="shared" si="0"/>
        <v>-6.4471292689904465E-3</v>
      </c>
    </row>
    <row r="17" spans="2:23">
      <c r="B17" s="45"/>
      <c r="C17" s="180" t="s">
        <v>167</v>
      </c>
      <c r="D17" s="36">
        <f>GHG排出量とKP達成状況!AG17</f>
        <v>41744</v>
      </c>
      <c r="E17" s="169">
        <v>106987.16899999999</v>
      </c>
      <c r="F17" s="52"/>
      <c r="G17" s="181">
        <v>-90</v>
      </c>
      <c r="H17" s="181">
        <f t="shared" si="3"/>
        <v>-330</v>
      </c>
      <c r="I17" s="182">
        <f t="shared" si="1"/>
        <v>-3.0844820279336488E-3</v>
      </c>
      <c r="J17" s="15"/>
      <c r="K17" s="185" t="s">
        <v>155</v>
      </c>
      <c r="L17" s="189">
        <v>-81.149012405390962</v>
      </c>
      <c r="M17" s="189">
        <v>-1834.7328866198288</v>
      </c>
      <c r="N17" s="190" t="str">
        <f>IF(L17&gt;0,M17+L17,"―")</f>
        <v>―</v>
      </c>
      <c r="O17" s="191">
        <f>IF(H17-M17&gt;0,H17+L17,M17+L17)</f>
        <v>-411.14901240539098</v>
      </c>
      <c r="P17" s="15"/>
      <c r="Q17" s="175" t="s">
        <v>168</v>
      </c>
      <c r="R17" s="176"/>
      <c r="S17" s="176"/>
      <c r="T17" s="177"/>
      <c r="U17" s="15"/>
      <c r="V17" s="178">
        <f t="shared" si="2"/>
        <v>-411.14901240539098</v>
      </c>
      <c r="W17" s="179">
        <f t="shared" si="0"/>
        <v>-3.8429749683851436E-3</v>
      </c>
    </row>
    <row r="18" spans="2:23">
      <c r="B18" s="56"/>
      <c r="C18" s="183" t="s">
        <v>169</v>
      </c>
      <c r="D18" s="36">
        <f>GHG排出量とKP達成状況!AG18</f>
        <v>41786</v>
      </c>
      <c r="E18" s="184">
        <v>115397.149</v>
      </c>
      <c r="F18" s="37"/>
      <c r="G18" s="181">
        <v>-290</v>
      </c>
      <c r="H18" s="181">
        <f t="shared" si="3"/>
        <v>-1063.3333333333333</v>
      </c>
      <c r="I18" s="182">
        <f t="shared" si="1"/>
        <v>-9.2145546276306469E-3</v>
      </c>
      <c r="J18" s="15"/>
      <c r="K18" s="185" t="s">
        <v>155</v>
      </c>
      <c r="L18" s="189">
        <v>-1128.1164959614537</v>
      </c>
      <c r="M18" s="189">
        <v>-2033.5244114832979</v>
      </c>
      <c r="N18" s="190" t="str">
        <f>IF(L18&gt;0,M18+L18,"―")</f>
        <v>―</v>
      </c>
      <c r="O18" s="191">
        <f>IF(H18-M18&gt;0,H18+L18,M18+L18)</f>
        <v>-2191.4498292947869</v>
      </c>
      <c r="P18" s="15"/>
      <c r="Q18" s="175" t="s">
        <v>170</v>
      </c>
      <c r="R18" s="176"/>
      <c r="S18" s="176"/>
      <c r="T18" s="177"/>
      <c r="U18" s="15"/>
      <c r="V18" s="178">
        <f t="shared" si="2"/>
        <v>-2191.4498292947869</v>
      </c>
      <c r="W18" s="179">
        <f t="shared" si="0"/>
        <v>-1.8990502350233859E-2</v>
      </c>
    </row>
    <row r="19" spans="2:23">
      <c r="B19" s="26"/>
      <c r="C19" s="118" t="s">
        <v>171</v>
      </c>
      <c r="D19" s="36">
        <f>GHG排出量とKP達成状況!AG19</f>
        <v>41744</v>
      </c>
      <c r="E19" s="169">
        <v>3367.9720000000002</v>
      </c>
      <c r="F19" s="37"/>
      <c r="G19" s="170" t="s">
        <v>147</v>
      </c>
      <c r="H19" s="170" t="s">
        <v>147</v>
      </c>
      <c r="I19" s="171" t="s">
        <v>79</v>
      </c>
      <c r="J19" s="15"/>
      <c r="K19" s="172" t="s">
        <v>148</v>
      </c>
      <c r="L19" s="173">
        <v>-136.045869032122</v>
      </c>
      <c r="M19" s="173" t="s">
        <v>79</v>
      </c>
      <c r="N19" s="173" t="s">
        <v>79</v>
      </c>
      <c r="O19" s="174">
        <f>L19</f>
        <v>-136.045869032122</v>
      </c>
      <c r="P19" s="15"/>
      <c r="Q19" s="192" t="s">
        <v>172</v>
      </c>
      <c r="R19" s="176"/>
      <c r="S19" s="176"/>
      <c r="T19" s="204">
        <v>-172.34609832000012</v>
      </c>
      <c r="U19" s="15"/>
      <c r="V19" s="178">
        <f t="shared" si="2"/>
        <v>-308.39196735212215</v>
      </c>
      <c r="W19" s="179">
        <f t="shared" si="0"/>
        <v>-9.1566072209662702E-2</v>
      </c>
    </row>
    <row r="20" spans="2:23">
      <c r="B20" s="45"/>
      <c r="C20" s="180" t="s">
        <v>173</v>
      </c>
      <c r="D20" s="36">
        <f>GHG排出量とKP達成状況!AG20</f>
        <v>41774</v>
      </c>
      <c r="E20" s="169">
        <v>55607.836000000003</v>
      </c>
      <c r="F20" s="52"/>
      <c r="G20" s="181">
        <v>-50</v>
      </c>
      <c r="H20" s="181">
        <f t="shared" si="3"/>
        <v>-183.33333333333334</v>
      </c>
      <c r="I20" s="182">
        <f t="shared" ref="I20:I26" si="4">H20/E20</f>
        <v>-3.2968974612378969E-3</v>
      </c>
      <c r="J20" s="15"/>
      <c r="K20" s="172" t="s">
        <v>148</v>
      </c>
      <c r="L20" s="173">
        <v>-3258.2306215087892</v>
      </c>
      <c r="M20" s="173" t="s">
        <v>174</v>
      </c>
      <c r="N20" s="173" t="s">
        <v>174</v>
      </c>
      <c r="O20" s="174">
        <f>L20</f>
        <v>-3258.2306215087892</v>
      </c>
      <c r="P20" s="15"/>
      <c r="Q20" s="175" t="s">
        <v>175</v>
      </c>
      <c r="R20" s="176"/>
      <c r="S20" s="176"/>
      <c r="T20" s="177"/>
      <c r="U20" s="15"/>
      <c r="V20" s="178">
        <f t="shared" si="2"/>
        <v>-3258.2306215087892</v>
      </c>
      <c r="W20" s="179">
        <f t="shared" si="0"/>
        <v>-5.8593012350072193E-2</v>
      </c>
    </row>
    <row r="21" spans="2:23">
      <c r="B21" s="45"/>
      <c r="C21" s="180" t="s">
        <v>176</v>
      </c>
      <c r="D21" s="36">
        <f>GHG排出量とKP達成状況!AG21</f>
        <v>41733</v>
      </c>
      <c r="E21" s="169">
        <v>516850.88699999999</v>
      </c>
      <c r="F21" s="52"/>
      <c r="G21" s="181">
        <v>-2780</v>
      </c>
      <c r="H21" s="181">
        <f t="shared" si="3"/>
        <v>-10193.333333333334</v>
      </c>
      <c r="I21" s="182">
        <f t="shared" si="4"/>
        <v>-1.9722000270715089E-2</v>
      </c>
      <c r="J21" s="15"/>
      <c r="K21" s="185" t="s">
        <v>155</v>
      </c>
      <c r="L21" s="189">
        <v>-4861.9863704814952</v>
      </c>
      <c r="M21" s="189">
        <v>-27227.766336869146</v>
      </c>
      <c r="N21" s="190" t="str">
        <f>IF(L21&gt;0,M21+L21,"―")</f>
        <v>―</v>
      </c>
      <c r="O21" s="191">
        <f>IF(H21-M21&gt;0,H21+L21,M21+L21)</f>
        <v>-15055.319703814828</v>
      </c>
      <c r="P21" s="15"/>
      <c r="Q21" s="175" t="s">
        <v>79</v>
      </c>
      <c r="R21" s="176"/>
      <c r="S21" s="176"/>
      <c r="T21" s="177"/>
      <c r="U21" s="15"/>
      <c r="V21" s="178">
        <f t="shared" si="2"/>
        <v>-15055.319703814828</v>
      </c>
      <c r="W21" s="179">
        <f t="shared" si="0"/>
        <v>-2.9128942374853327E-2</v>
      </c>
    </row>
    <row r="22" spans="2:23">
      <c r="B22" s="26"/>
      <c r="C22" s="118" t="s">
        <v>177</v>
      </c>
      <c r="D22" s="36">
        <f>GHG排出量とKP達成状況!AG22</f>
        <v>41744</v>
      </c>
      <c r="E22" s="169">
        <v>1261331.4180000001</v>
      </c>
      <c r="F22" s="37"/>
      <c r="G22" s="181">
        <v>-13000</v>
      </c>
      <c r="H22" s="181">
        <f t="shared" si="3"/>
        <v>-47666.666666666664</v>
      </c>
      <c r="I22" s="182">
        <f t="shared" si="4"/>
        <v>-3.7790755059640212E-2</v>
      </c>
      <c r="J22" s="15"/>
      <c r="K22" s="185" t="s">
        <v>155</v>
      </c>
      <c r="L22" s="186">
        <v>1823.5671495594906</v>
      </c>
      <c r="M22" s="186">
        <v>-50034.131386963432</v>
      </c>
      <c r="N22" s="187">
        <f>IF(L22&gt;0,M22+L22,"―")</f>
        <v>-48210.564237403945</v>
      </c>
      <c r="O22" s="188">
        <f>IF(H22-N22&gt;0,H22,N22)</f>
        <v>-47666.666666666664</v>
      </c>
      <c r="P22" s="15"/>
      <c r="Q22" s="192" t="s">
        <v>172</v>
      </c>
      <c r="R22" s="176"/>
      <c r="S22" s="176"/>
      <c r="T22" s="204">
        <v>-1046.809003436842</v>
      </c>
      <c r="U22" s="15"/>
      <c r="V22" s="178">
        <f t="shared" si="2"/>
        <v>-48713.475670103508</v>
      </c>
      <c r="W22" s="179">
        <f t="shared" si="0"/>
        <v>-3.8620678891313799E-2</v>
      </c>
    </row>
    <row r="23" spans="2:23">
      <c r="B23" s="56"/>
      <c r="C23" s="183" t="s">
        <v>178</v>
      </c>
      <c r="D23" s="36">
        <f>GHG排出量とKP達成状況!AG23</f>
        <v>41744</v>
      </c>
      <c r="E23" s="169">
        <v>25909.159</v>
      </c>
      <c r="F23" s="37"/>
      <c r="G23" s="181">
        <v>-340</v>
      </c>
      <c r="H23" s="181">
        <f t="shared" si="3"/>
        <v>-1246.6666666666667</v>
      </c>
      <c r="I23" s="182">
        <f t="shared" si="4"/>
        <v>-4.811683260991477E-2</v>
      </c>
      <c r="J23" s="15"/>
      <c r="K23" s="185" t="s">
        <v>155</v>
      </c>
      <c r="L23" s="186">
        <v>967.85170930013396</v>
      </c>
      <c r="M23" s="186">
        <v>-13343.723415816576</v>
      </c>
      <c r="N23" s="187">
        <f>IF(L23&gt;0,M23+L23,"―")</f>
        <v>-12375.871706516442</v>
      </c>
      <c r="O23" s="188">
        <f>IF(H23-N23&gt;0,H23,N23)</f>
        <v>-1246.6666666666667</v>
      </c>
      <c r="P23" s="15"/>
      <c r="Q23" s="175" t="s">
        <v>79</v>
      </c>
      <c r="R23" s="176"/>
      <c r="S23" s="176"/>
      <c r="T23" s="177"/>
      <c r="U23" s="15"/>
      <c r="V23" s="178">
        <f t="shared" si="2"/>
        <v>-1246.6666666666667</v>
      </c>
      <c r="W23" s="179">
        <f t="shared" si="0"/>
        <v>-4.811683260991477E-2</v>
      </c>
    </row>
    <row r="24" spans="2:23">
      <c r="B24" s="26"/>
      <c r="C24" s="118" t="s">
        <v>179</v>
      </c>
      <c r="D24" s="36">
        <f>GHG排出量とKP達成状況!AG24</f>
        <v>41744</v>
      </c>
      <c r="E24" s="169">
        <v>229.483</v>
      </c>
      <c r="F24" s="37"/>
      <c r="G24" s="181">
        <v>-10</v>
      </c>
      <c r="H24" s="181">
        <f t="shared" si="3"/>
        <v>-36.666666666666664</v>
      </c>
      <c r="I24" s="182">
        <f t="shared" si="4"/>
        <v>-0.15977944626254087</v>
      </c>
      <c r="J24" s="15"/>
      <c r="K24" s="172" t="s">
        <v>148</v>
      </c>
      <c r="L24" s="173">
        <v>0.1461565343333335</v>
      </c>
      <c r="M24" s="173" t="s">
        <v>79</v>
      </c>
      <c r="N24" s="173" t="s">
        <v>79</v>
      </c>
      <c r="O24" s="174">
        <f>L24</f>
        <v>0.1461565343333335</v>
      </c>
      <c r="P24" s="15"/>
      <c r="Q24" s="175" t="s">
        <v>79</v>
      </c>
      <c r="R24" s="176"/>
      <c r="S24" s="176"/>
      <c r="T24" s="177"/>
      <c r="U24" s="15"/>
      <c r="V24" s="178">
        <f t="shared" si="2"/>
        <v>0.1461565343333335</v>
      </c>
      <c r="W24" s="179">
        <f t="shared" si="0"/>
        <v>6.3689482154814737E-4</v>
      </c>
    </row>
    <row r="25" spans="2:23">
      <c r="B25" s="56"/>
      <c r="C25" s="183" t="s">
        <v>180</v>
      </c>
      <c r="D25" s="36">
        <f>GHG排出量とKP達成状況!AG25</f>
        <v>41744</v>
      </c>
      <c r="E25" s="169">
        <v>49414.385999999999</v>
      </c>
      <c r="F25" s="37"/>
      <c r="G25" s="181">
        <v>-280</v>
      </c>
      <c r="H25" s="181">
        <f t="shared" si="3"/>
        <v>-1026.6666666666667</v>
      </c>
      <c r="I25" s="182">
        <f t="shared" si="4"/>
        <v>-2.0776675575138518E-2</v>
      </c>
      <c r="J25" s="15"/>
      <c r="K25" s="185" t="s">
        <v>155</v>
      </c>
      <c r="L25" s="189">
        <v>-116.53015219867454</v>
      </c>
      <c r="M25" s="189">
        <v>-10275.495352590797</v>
      </c>
      <c r="N25" s="190" t="str">
        <f>IF(L25&gt;0,M25+L25,"―")</f>
        <v>―</v>
      </c>
      <c r="O25" s="191">
        <f>IF(H25-M25&gt;0,H25+L25,M25+L25)</f>
        <v>-1143.1968188653414</v>
      </c>
      <c r="P25" s="15"/>
      <c r="Q25" s="175" t="s">
        <v>79</v>
      </c>
      <c r="R25" s="176"/>
      <c r="S25" s="176"/>
      <c r="T25" s="177"/>
      <c r="U25" s="15"/>
      <c r="V25" s="178">
        <f t="shared" si="2"/>
        <v>-1143.1968188653414</v>
      </c>
      <c r="W25" s="179">
        <f t="shared" si="0"/>
        <v>-2.3134898789703495E-2</v>
      </c>
    </row>
    <row r="26" spans="2:23">
      <c r="B26" s="45"/>
      <c r="C26" s="180" t="s">
        <v>181</v>
      </c>
      <c r="D26" s="36">
        <f>GHG排出量とKP達成状況!AG26</f>
        <v>41744</v>
      </c>
      <c r="E26" s="205">
        <v>13167.499</v>
      </c>
      <c r="F26" s="52"/>
      <c r="G26" s="181">
        <v>-10</v>
      </c>
      <c r="H26" s="181">
        <f t="shared" si="3"/>
        <v>-36.666666666666664</v>
      </c>
      <c r="I26" s="182">
        <f t="shared" si="4"/>
        <v>-2.784634095409209E-3</v>
      </c>
      <c r="J26" s="15"/>
      <c r="K26" s="172" t="s">
        <v>148</v>
      </c>
      <c r="L26" s="173">
        <v>-70.528894593351566</v>
      </c>
      <c r="M26" s="173" t="s">
        <v>79</v>
      </c>
      <c r="N26" s="173" t="s">
        <v>79</v>
      </c>
      <c r="O26" s="174">
        <f>L26</f>
        <v>-70.528894593351566</v>
      </c>
      <c r="P26" s="15"/>
      <c r="Q26" s="175" t="s">
        <v>79</v>
      </c>
      <c r="R26" s="176"/>
      <c r="S26" s="176"/>
      <c r="T26" s="177"/>
      <c r="U26" s="15"/>
      <c r="V26" s="178">
        <f t="shared" si="2"/>
        <v>-70.528894593351566</v>
      </c>
      <c r="W26" s="179">
        <f t="shared" si="0"/>
        <v>-5.3562863071682457E-3</v>
      </c>
    </row>
    <row r="27" spans="2:23">
      <c r="B27" s="26"/>
      <c r="C27" s="118" t="s">
        <v>182</v>
      </c>
      <c r="D27" s="36">
        <f>GHG排出量とKP達成状況!AG27</f>
        <v>41744</v>
      </c>
      <c r="E27" s="169">
        <v>107.658</v>
      </c>
      <c r="F27" s="37"/>
      <c r="G27" s="170" t="s">
        <v>147</v>
      </c>
      <c r="H27" s="170" t="s">
        <v>147</v>
      </c>
      <c r="I27" s="171" t="s">
        <v>79</v>
      </c>
      <c r="J27" s="15"/>
      <c r="K27" s="172" t="s">
        <v>148</v>
      </c>
      <c r="L27" s="173" t="s">
        <v>183</v>
      </c>
      <c r="M27" s="173" t="s">
        <v>79</v>
      </c>
      <c r="N27" s="173" t="s">
        <v>79</v>
      </c>
      <c r="O27" s="173" t="str">
        <f>L27</f>
        <v>NA</v>
      </c>
      <c r="P27" s="15"/>
      <c r="Q27" s="175" t="s">
        <v>79</v>
      </c>
      <c r="R27" s="176"/>
      <c r="S27" s="176"/>
      <c r="T27" s="177"/>
      <c r="U27" s="15"/>
      <c r="V27" s="206" t="s">
        <v>183</v>
      </c>
      <c r="W27" s="207" t="s">
        <v>183</v>
      </c>
    </row>
    <row r="28" spans="2:23">
      <c r="B28" s="45"/>
      <c r="C28" s="180" t="s">
        <v>184</v>
      </c>
      <c r="D28" s="36">
        <f>GHG排出量とKP達成状況!AG28</f>
        <v>41744</v>
      </c>
      <c r="E28" s="169">
        <v>213034.49799999999</v>
      </c>
      <c r="F28" s="52"/>
      <c r="G28" s="181">
        <v>-10</v>
      </c>
      <c r="H28" s="181">
        <f t="shared" si="3"/>
        <v>-36.666666666666664</v>
      </c>
      <c r="I28" s="182">
        <f t="shared" ref="I28:I41" si="5">H28/E28</f>
        <v>-1.7211609861735475E-4</v>
      </c>
      <c r="J28" s="15"/>
      <c r="K28" s="172" t="s">
        <v>148</v>
      </c>
      <c r="L28" s="173">
        <v>413.60776299628367</v>
      </c>
      <c r="M28" s="173" t="s">
        <v>79</v>
      </c>
      <c r="N28" s="173" t="s">
        <v>79</v>
      </c>
      <c r="O28" s="174">
        <f>L28</f>
        <v>413.60776299628367</v>
      </c>
      <c r="P28" s="15"/>
      <c r="Q28" s="175" t="s">
        <v>79</v>
      </c>
      <c r="R28" s="176"/>
      <c r="S28" s="176"/>
      <c r="T28" s="177"/>
      <c r="U28" s="15"/>
      <c r="V28" s="178">
        <f t="shared" si="2"/>
        <v>413.60776299628367</v>
      </c>
      <c r="W28" s="179">
        <f t="shared" ref="W28:W41" si="6">V28/E28</f>
        <v>1.941506032493778E-3</v>
      </c>
    </row>
    <row r="29" spans="2:23">
      <c r="B29" s="26"/>
      <c r="C29" s="118" t="s">
        <v>185</v>
      </c>
      <c r="D29" s="36">
        <f>GHG排出量とKP達成状況!AG29</f>
        <v>41740</v>
      </c>
      <c r="E29" s="169">
        <v>61912.947</v>
      </c>
      <c r="F29" s="37"/>
      <c r="G29" s="181">
        <v>-200</v>
      </c>
      <c r="H29" s="181">
        <f t="shared" si="3"/>
        <v>-733.33333333333337</v>
      </c>
      <c r="I29" s="182">
        <f t="shared" si="5"/>
        <v>-1.1844587745650895E-2</v>
      </c>
      <c r="J29" s="15"/>
      <c r="K29" s="172" t="s">
        <v>148</v>
      </c>
      <c r="L29" s="173">
        <v>-14310.559547581777</v>
      </c>
      <c r="M29" s="173" t="s">
        <v>186</v>
      </c>
      <c r="N29" s="173" t="s">
        <v>186</v>
      </c>
      <c r="O29" s="174">
        <f>L29</f>
        <v>-14310.559547581777</v>
      </c>
      <c r="P29" s="15"/>
      <c r="Q29" s="175" t="s">
        <v>187</v>
      </c>
      <c r="R29" s="176"/>
      <c r="S29" s="176"/>
      <c r="T29" s="177"/>
      <c r="U29" s="15"/>
      <c r="V29" s="178">
        <f t="shared" si="2"/>
        <v>-14310.559547581777</v>
      </c>
      <c r="W29" s="179">
        <f t="shared" si="6"/>
        <v>-0.23114001579640164</v>
      </c>
    </row>
    <row r="30" spans="2:23">
      <c r="B30" s="26"/>
      <c r="C30" s="118" t="s">
        <v>188</v>
      </c>
      <c r="D30" s="36">
        <f>GHG排出量とKP達成状況!AG30</f>
        <v>41739</v>
      </c>
      <c r="E30" s="169">
        <v>49619.167999999998</v>
      </c>
      <c r="F30" s="37"/>
      <c r="G30" s="181">
        <v>-400</v>
      </c>
      <c r="H30" s="181">
        <f t="shared" si="3"/>
        <v>-1466.6666666666667</v>
      </c>
      <c r="I30" s="182">
        <f t="shared" si="5"/>
        <v>-2.9558469554883848E-2</v>
      </c>
      <c r="J30" s="15"/>
      <c r="K30" s="185" t="s">
        <v>155</v>
      </c>
      <c r="L30" s="186">
        <v>1831.5589478666902</v>
      </c>
      <c r="M30" s="186">
        <v>-30901.414486709575</v>
      </c>
      <c r="N30" s="187">
        <f>IF(L30&gt;0,M30+L30,"―")</f>
        <v>-29069.855538842883</v>
      </c>
      <c r="O30" s="188">
        <f>IF(H30-N30&gt;0,H30,N30)</f>
        <v>-1466.6666666666667</v>
      </c>
      <c r="P30" s="15"/>
      <c r="Q30" s="175" t="s">
        <v>187</v>
      </c>
      <c r="R30" s="176"/>
      <c r="S30" s="176"/>
      <c r="T30" s="177"/>
      <c r="U30" s="15"/>
      <c r="V30" s="178">
        <f t="shared" si="2"/>
        <v>-1466.6666666666667</v>
      </c>
      <c r="W30" s="179">
        <f t="shared" si="6"/>
        <v>-2.9558469554883848E-2</v>
      </c>
    </row>
    <row r="31" spans="2:23">
      <c r="B31" s="56"/>
      <c r="C31" s="183" t="s">
        <v>189</v>
      </c>
      <c r="D31" s="36">
        <f>GHG排出量とKP達成状況!AG31</f>
        <v>41786</v>
      </c>
      <c r="E31" s="169">
        <v>563442.77399999998</v>
      </c>
      <c r="F31" s="37"/>
      <c r="G31" s="181">
        <v>-820</v>
      </c>
      <c r="H31" s="181">
        <f t="shared" si="3"/>
        <v>-3006.6666666666665</v>
      </c>
      <c r="I31" s="182">
        <f t="shared" si="5"/>
        <v>-5.3362414168908424E-3</v>
      </c>
      <c r="J31" s="15"/>
      <c r="K31" s="185" t="s">
        <v>155</v>
      </c>
      <c r="L31" s="189">
        <v>-2207.6466643309091</v>
      </c>
      <c r="M31" s="189">
        <v>-36695.616177260446</v>
      </c>
      <c r="N31" s="190" t="str">
        <f>IF(L31&gt;0,M31+L31,"―")</f>
        <v>―</v>
      </c>
      <c r="O31" s="191">
        <f>IF(H31-M31&gt;0,H31+L31,M31+L31)</f>
        <v>-5214.3133309975756</v>
      </c>
      <c r="P31" s="15"/>
      <c r="Q31" s="175" t="s">
        <v>79</v>
      </c>
      <c r="R31" s="176"/>
      <c r="S31" s="176"/>
      <c r="T31" s="177"/>
      <c r="U31" s="15"/>
      <c r="V31" s="178">
        <f t="shared" si="2"/>
        <v>-5214.3133309975756</v>
      </c>
      <c r="W31" s="179">
        <f t="shared" si="6"/>
        <v>-9.2543796311026529E-3</v>
      </c>
    </row>
    <row r="32" spans="2:23">
      <c r="B32" s="45"/>
      <c r="C32" s="180" t="s">
        <v>190</v>
      </c>
      <c r="D32" s="36">
        <f>GHG排出量とKP達成状況!AG32</f>
        <v>41785</v>
      </c>
      <c r="E32" s="169">
        <v>60147.642</v>
      </c>
      <c r="F32" s="52"/>
      <c r="G32" s="181">
        <v>-220</v>
      </c>
      <c r="H32" s="181">
        <f t="shared" si="3"/>
        <v>-806.66666666666663</v>
      </c>
      <c r="I32" s="182">
        <f t="shared" si="5"/>
        <v>-1.3411442906883475E-2</v>
      </c>
      <c r="J32" s="15"/>
      <c r="K32" s="185" t="s">
        <v>155</v>
      </c>
      <c r="L32" s="189">
        <v>-4737.6889805364026</v>
      </c>
      <c r="M32" s="189">
        <v>-10081.900869640524</v>
      </c>
      <c r="N32" s="190" t="str">
        <f>IF(L32&gt;0,M32+L32,"―")</f>
        <v>―</v>
      </c>
      <c r="O32" s="191">
        <f>IF(H32-M32&gt;0,H32+L32,M32+L32)</f>
        <v>-5544.3556472030696</v>
      </c>
      <c r="P32" s="15"/>
      <c r="Q32" s="192" t="s">
        <v>191</v>
      </c>
      <c r="R32" s="41">
        <v>-3428.6813724669141</v>
      </c>
      <c r="S32" s="41">
        <v>-1096.2640433905422</v>
      </c>
      <c r="T32" s="177"/>
      <c r="U32" s="15"/>
      <c r="V32" s="178">
        <f t="shared" si="2"/>
        <v>-10069.301063060526</v>
      </c>
      <c r="W32" s="179">
        <f t="shared" si="6"/>
        <v>-0.16740973923899669</v>
      </c>
    </row>
    <row r="33" spans="2:24">
      <c r="B33" s="56"/>
      <c r="C33" s="183" t="s">
        <v>192</v>
      </c>
      <c r="D33" s="36">
        <f>GHG排出量とKP達成状況!AG33</f>
        <v>41767</v>
      </c>
      <c r="E33" s="184">
        <v>278225.022</v>
      </c>
      <c r="F33" s="37"/>
      <c r="G33" s="181">
        <v>-1100</v>
      </c>
      <c r="H33" s="181">
        <f t="shared" si="3"/>
        <v>-4033.3333333333335</v>
      </c>
      <c r="I33" s="182">
        <f t="shared" si="5"/>
        <v>-1.4496659230503479E-2</v>
      </c>
      <c r="J33" s="15"/>
      <c r="K33" s="185" t="s">
        <v>155</v>
      </c>
      <c r="L33" s="186">
        <v>1427.3521810254424</v>
      </c>
      <c r="M33" s="186">
        <v>-21496.591587364161</v>
      </c>
      <c r="N33" s="187">
        <f>IF(L33&gt;0,M33+L33,"―")</f>
        <v>-20069.239406338718</v>
      </c>
      <c r="O33" s="188">
        <f>IF(H33-N33&gt;0,H33,N33)</f>
        <v>-4033.3333333333335</v>
      </c>
      <c r="P33" s="15"/>
      <c r="Q33" s="192" t="s">
        <v>172</v>
      </c>
      <c r="R33" s="176"/>
      <c r="S33" s="176"/>
      <c r="T33" s="204">
        <v>389.65927964355478</v>
      </c>
      <c r="U33" s="15"/>
      <c r="V33" s="178">
        <f t="shared" si="2"/>
        <v>-3643.6740536897787</v>
      </c>
      <c r="W33" s="179">
        <f t="shared" si="6"/>
        <v>-1.3096140769430073E-2</v>
      </c>
    </row>
    <row r="34" spans="2:24">
      <c r="B34" s="56"/>
      <c r="C34" s="183" t="s">
        <v>193</v>
      </c>
      <c r="D34" s="36">
        <f>GHG排出量とKP達成状況!AG34</f>
        <v>41785</v>
      </c>
      <c r="E34" s="169">
        <v>3323419.0639999998</v>
      </c>
      <c r="F34" s="37"/>
      <c r="G34" s="181">
        <v>-33000</v>
      </c>
      <c r="H34" s="181">
        <f t="shared" si="3"/>
        <v>-121000</v>
      </c>
      <c r="I34" s="182">
        <f t="shared" si="5"/>
        <v>-3.6408288473367197E-2</v>
      </c>
      <c r="J34" s="15"/>
      <c r="K34" s="185" t="s">
        <v>155</v>
      </c>
      <c r="L34" s="186">
        <v>10705.491779990221</v>
      </c>
      <c r="M34" s="186">
        <v>-514842.17552238313</v>
      </c>
      <c r="N34" s="187">
        <f>IF(L34&gt;0,M34+L34,"―")</f>
        <v>-504136.68374239292</v>
      </c>
      <c r="O34" s="188">
        <f>IF(H34-N34&gt;0,H34,N34)</f>
        <v>-121000</v>
      </c>
      <c r="P34" s="15"/>
      <c r="Q34" s="175" t="s">
        <v>79</v>
      </c>
      <c r="R34" s="176"/>
      <c r="S34" s="176"/>
      <c r="T34" s="177"/>
      <c r="U34" s="15"/>
      <c r="V34" s="178">
        <f t="shared" si="2"/>
        <v>-121000</v>
      </c>
      <c r="W34" s="179">
        <f t="shared" si="6"/>
        <v>-3.6408288473367197E-2</v>
      </c>
    </row>
    <row r="35" spans="2:24">
      <c r="B35" s="56"/>
      <c r="C35" s="183" t="s">
        <v>194</v>
      </c>
      <c r="D35" s="36">
        <f>GHG排出量とKP達成状況!AG35</f>
        <v>41744</v>
      </c>
      <c r="E35" s="169">
        <v>72050.763999999996</v>
      </c>
      <c r="F35" s="37"/>
      <c r="G35" s="181">
        <v>-500</v>
      </c>
      <c r="H35" s="181">
        <f t="shared" si="3"/>
        <v>-1833.3333333333333</v>
      </c>
      <c r="I35" s="182">
        <f t="shared" si="5"/>
        <v>-2.5445022808270754E-2</v>
      </c>
      <c r="J35" s="15"/>
      <c r="K35" s="172" t="s">
        <v>148</v>
      </c>
      <c r="L35" s="173">
        <v>-278.16768424225268</v>
      </c>
      <c r="M35" s="173" t="s">
        <v>79</v>
      </c>
      <c r="N35" s="173" t="s">
        <v>79</v>
      </c>
      <c r="O35" s="174">
        <f>L35</f>
        <v>-278.16768424225268</v>
      </c>
      <c r="P35" s="15"/>
      <c r="Q35" s="175" t="s">
        <v>79</v>
      </c>
      <c r="R35" s="176"/>
      <c r="S35" s="176"/>
      <c r="T35" s="177"/>
      <c r="U35" s="15"/>
      <c r="V35" s="178">
        <f t="shared" si="2"/>
        <v>-278.16768424225268</v>
      </c>
      <c r="W35" s="179">
        <f t="shared" si="6"/>
        <v>-3.8607180382188963E-3</v>
      </c>
    </row>
    <row r="36" spans="2:24">
      <c r="B36" s="56"/>
      <c r="C36" s="183" t="s">
        <v>195</v>
      </c>
      <c r="D36" s="36">
        <f>GHG排出量とKP達成状況!AG36</f>
        <v>41744</v>
      </c>
      <c r="E36" s="184">
        <v>20354.042000000001</v>
      </c>
      <c r="F36" s="37"/>
      <c r="G36" s="181">
        <v>-360</v>
      </c>
      <c r="H36" s="181">
        <f t="shared" si="3"/>
        <v>-1320</v>
      </c>
      <c r="I36" s="182">
        <f t="shared" si="5"/>
        <v>-6.4851983699355631E-2</v>
      </c>
      <c r="J36" s="15"/>
      <c r="K36" s="185" t="s">
        <v>155</v>
      </c>
      <c r="L36" s="186">
        <v>259.54992773306225</v>
      </c>
      <c r="M36" s="186">
        <v>-6283.5530123908557</v>
      </c>
      <c r="N36" s="187">
        <f t="shared" ref="N36:N41" si="7">IF(L36&gt;0,M36+L36,"―")</f>
        <v>-6024.0030846577938</v>
      </c>
      <c r="O36" s="188">
        <f>IF(H36-N36&gt;0,H36,N36)</f>
        <v>-1320</v>
      </c>
      <c r="P36" s="15"/>
      <c r="Q36" s="175" t="s">
        <v>79</v>
      </c>
      <c r="R36" s="176"/>
      <c r="S36" s="176"/>
      <c r="T36" s="177"/>
      <c r="U36" s="15"/>
      <c r="V36" s="178">
        <f t="shared" si="2"/>
        <v>-1320</v>
      </c>
      <c r="W36" s="179">
        <f t="shared" si="6"/>
        <v>-6.4851983699355631E-2</v>
      </c>
    </row>
    <row r="37" spans="2:24">
      <c r="B37" s="45"/>
      <c r="C37" s="180" t="s">
        <v>196</v>
      </c>
      <c r="D37" s="36">
        <f>GHG排出量とKP達成状況!AG37</f>
        <v>41744</v>
      </c>
      <c r="E37" s="169">
        <v>289773.20500000002</v>
      </c>
      <c r="F37" s="52"/>
      <c r="G37" s="181">
        <v>-670</v>
      </c>
      <c r="H37" s="181">
        <f t="shared" si="3"/>
        <v>-2456.6666666666665</v>
      </c>
      <c r="I37" s="182">
        <f t="shared" si="5"/>
        <v>-8.4778945198423928E-3</v>
      </c>
      <c r="J37" s="15"/>
      <c r="K37" s="185" t="s">
        <v>155</v>
      </c>
      <c r="L37" s="189">
        <v>-7985.8759670367726</v>
      </c>
      <c r="M37" s="189">
        <v>-23765.557222771273</v>
      </c>
      <c r="N37" s="190" t="str">
        <f t="shared" si="7"/>
        <v>―</v>
      </c>
      <c r="O37" s="191">
        <f>IF(H37-M37&gt;0,H37+L37,M37+L37)</f>
        <v>-10442.542633703439</v>
      </c>
      <c r="P37" s="15"/>
      <c r="Q37" s="192" t="s">
        <v>197</v>
      </c>
      <c r="R37" s="41">
        <v>-113.57448739370125</v>
      </c>
      <c r="S37" s="176"/>
      <c r="T37" s="177"/>
      <c r="U37" s="15"/>
      <c r="V37" s="178">
        <f t="shared" si="2"/>
        <v>-10556.117121097141</v>
      </c>
      <c r="W37" s="179">
        <f t="shared" si="6"/>
        <v>-3.6428893144544332E-2</v>
      </c>
    </row>
    <row r="38" spans="2:24">
      <c r="B38" s="45"/>
      <c r="C38" s="180" t="s">
        <v>198</v>
      </c>
      <c r="D38" s="36">
        <f>GHG排出量とKP達成状況!AG38</f>
        <v>41740</v>
      </c>
      <c r="E38" s="169">
        <v>72151.645999999993</v>
      </c>
      <c r="F38" s="52"/>
      <c r="G38" s="181">
        <v>-580</v>
      </c>
      <c r="H38" s="181">
        <f t="shared" si="3"/>
        <v>-2126.6666666666665</v>
      </c>
      <c r="I38" s="182">
        <f t="shared" si="5"/>
        <v>-2.9474957046255974E-2</v>
      </c>
      <c r="J38" s="15"/>
      <c r="K38" s="185" t="s">
        <v>155</v>
      </c>
      <c r="L38" s="186">
        <v>1996.517514933335</v>
      </c>
      <c r="M38" s="186">
        <v>-39624.366083933368</v>
      </c>
      <c r="N38" s="187">
        <f t="shared" si="7"/>
        <v>-37627.848569000031</v>
      </c>
      <c r="O38" s="188">
        <f>IF(H38-N38&gt;0,H38,N38)</f>
        <v>-2126.6666666666665</v>
      </c>
      <c r="P38" s="15"/>
      <c r="Q38" s="175" t="s">
        <v>79</v>
      </c>
      <c r="R38" s="176"/>
      <c r="S38" s="176"/>
      <c r="T38" s="177"/>
      <c r="U38" s="15"/>
      <c r="V38" s="178">
        <f t="shared" si="2"/>
        <v>-2126.6666666666665</v>
      </c>
      <c r="W38" s="179">
        <f t="shared" si="6"/>
        <v>-2.9474957046255974E-2</v>
      </c>
    </row>
    <row r="39" spans="2:24">
      <c r="B39" s="26"/>
      <c r="C39" s="118" t="s">
        <v>199</v>
      </c>
      <c r="D39" s="36">
        <f>GHG排出量とKP達成状況!AG39</f>
        <v>41744</v>
      </c>
      <c r="E39" s="169">
        <v>52790.957000000002</v>
      </c>
      <c r="F39" s="37"/>
      <c r="G39" s="181">
        <v>-500</v>
      </c>
      <c r="H39" s="181">
        <f t="shared" si="3"/>
        <v>-1833.3333333333333</v>
      </c>
      <c r="I39" s="182">
        <f t="shared" si="5"/>
        <v>-3.4728170079078753E-2</v>
      </c>
      <c r="J39" s="15"/>
      <c r="K39" s="185" t="s">
        <v>155</v>
      </c>
      <c r="L39" s="186">
        <v>169.46473193100013</v>
      </c>
      <c r="M39" s="186">
        <v>-1788.4554583269351</v>
      </c>
      <c r="N39" s="187">
        <f t="shared" si="7"/>
        <v>-1618.9907263959349</v>
      </c>
      <c r="O39" s="188">
        <f>IF(H39-N39&gt;0,H39,N39)</f>
        <v>-1618.9907263959349</v>
      </c>
      <c r="P39" s="15"/>
      <c r="Q39" s="175" t="s">
        <v>79</v>
      </c>
      <c r="R39" s="176"/>
      <c r="S39" s="176"/>
      <c r="T39" s="177"/>
      <c r="U39" s="15"/>
      <c r="V39" s="178">
        <f t="shared" si="2"/>
        <v>-1618.9907263959349</v>
      </c>
      <c r="W39" s="179">
        <f t="shared" si="6"/>
        <v>-3.066795561967052E-2</v>
      </c>
    </row>
    <row r="40" spans="2:24">
      <c r="B40" s="56"/>
      <c r="C40" s="183" t="s">
        <v>200</v>
      </c>
      <c r="D40" s="36">
        <f>GHG排出量とKP達成状況!AG40</f>
        <v>41744</v>
      </c>
      <c r="E40" s="169">
        <v>920836.93299999996</v>
      </c>
      <c r="F40" s="37"/>
      <c r="G40" s="181">
        <v>-1110</v>
      </c>
      <c r="H40" s="181">
        <f t="shared" si="3"/>
        <v>-4070</v>
      </c>
      <c r="I40" s="182">
        <f t="shared" si="5"/>
        <v>-4.4198922242837538E-3</v>
      </c>
      <c r="J40" s="15"/>
      <c r="K40" s="185" t="s">
        <v>155</v>
      </c>
      <c r="L40" s="189">
        <v>-499.73636674203482</v>
      </c>
      <c r="M40" s="189">
        <v>-58534.811141174847</v>
      </c>
      <c r="N40" s="190" t="str">
        <f t="shared" si="7"/>
        <v>―</v>
      </c>
      <c r="O40" s="191">
        <f>IF(H40-M40&gt;0,H40+L40,M40+L40)</f>
        <v>-4569.736366742035</v>
      </c>
      <c r="P40" s="15"/>
      <c r="Q40" s="175" t="s">
        <v>79</v>
      </c>
      <c r="R40" s="176"/>
      <c r="S40" s="176"/>
      <c r="T40" s="177"/>
      <c r="U40" s="15"/>
      <c r="V40" s="178">
        <f t="shared" si="2"/>
        <v>-4569.736366742035</v>
      </c>
      <c r="W40" s="179">
        <f t="shared" si="6"/>
        <v>-4.9625902295798068E-3</v>
      </c>
    </row>
    <row r="41" spans="2:24" ht="13.8" thickBot="1">
      <c r="B41" s="80"/>
      <c r="C41" s="208" t="s">
        <v>201</v>
      </c>
      <c r="D41" s="90">
        <f>GHG排出量とKP達成状況!AG41</f>
        <v>41744</v>
      </c>
      <c r="E41" s="209">
        <v>779904.14399999997</v>
      </c>
      <c r="F41" s="52"/>
      <c r="G41" s="210">
        <v>-370</v>
      </c>
      <c r="H41" s="210">
        <f t="shared" si="3"/>
        <v>-1356.6666666666667</v>
      </c>
      <c r="I41" s="211">
        <f t="shared" si="5"/>
        <v>-1.7395300141739814E-3</v>
      </c>
      <c r="J41" s="15"/>
      <c r="K41" s="212" t="s">
        <v>155</v>
      </c>
      <c r="L41" s="213">
        <v>-1485.199062498195</v>
      </c>
      <c r="M41" s="213">
        <v>-15239.256811170917</v>
      </c>
      <c r="N41" s="214" t="str">
        <f t="shared" si="7"/>
        <v>―</v>
      </c>
      <c r="O41" s="215">
        <f>IF(H41-M41&gt;0,H41+L41,M41+L41)</f>
        <v>-2841.8657291648615</v>
      </c>
      <c r="P41" s="15"/>
      <c r="Q41" s="216" t="s">
        <v>79</v>
      </c>
      <c r="R41" s="217"/>
      <c r="S41" s="217"/>
      <c r="T41" s="218"/>
      <c r="U41" s="15"/>
      <c r="V41" s="219">
        <f t="shared" si="2"/>
        <v>-2841.8657291648615</v>
      </c>
      <c r="W41" s="220">
        <f t="shared" si="6"/>
        <v>-3.6438654045218943E-3</v>
      </c>
    </row>
    <row r="43" spans="2:24">
      <c r="C43" s="140" t="s">
        <v>87</v>
      </c>
      <c r="N43" s="156"/>
      <c r="O43" s="145"/>
      <c r="P43" s="145"/>
      <c r="R43" s="145"/>
      <c r="S43" s="145"/>
      <c r="T43" s="145"/>
      <c r="U43" s="145"/>
      <c r="V43" s="145"/>
      <c r="W43" s="145"/>
      <c r="X43" s="145"/>
    </row>
    <row r="44" spans="2:24">
      <c r="E44" s="153"/>
      <c r="O44" s="145"/>
      <c r="P44" s="145"/>
      <c r="R44" s="145"/>
      <c r="S44" s="145"/>
      <c r="T44" s="145"/>
      <c r="U44" s="145"/>
      <c r="V44" s="145"/>
      <c r="W44" s="145"/>
      <c r="X44" s="145"/>
    </row>
    <row r="45" spans="2:24">
      <c r="C45" s="148" t="s">
        <v>89</v>
      </c>
      <c r="G45" s="156"/>
      <c r="H45" s="156"/>
      <c r="I45" s="12"/>
      <c r="J45" s="145"/>
      <c r="K45" s="145"/>
      <c r="L45" s="221" t="s">
        <v>202</v>
      </c>
      <c r="M45" s="221"/>
      <c r="N45" s="222"/>
      <c r="O45" s="222"/>
      <c r="Q45" s="156" t="s">
        <v>203</v>
      </c>
    </row>
    <row r="46" spans="2:24">
      <c r="C46" s="149" t="s">
        <v>90</v>
      </c>
      <c r="E46" s="146"/>
      <c r="H46" s="156"/>
      <c r="I46" s="145"/>
      <c r="J46" s="145"/>
      <c r="K46" s="145"/>
      <c r="L46" s="223" t="s">
        <v>204</v>
      </c>
      <c r="M46" s="223"/>
      <c r="N46" s="224"/>
      <c r="O46" s="224"/>
      <c r="Q46" s="156" t="s">
        <v>205</v>
      </c>
    </row>
    <row r="47" spans="2:24">
      <c r="E47" s="146"/>
      <c r="H47" s="6"/>
      <c r="L47" s="225" t="s">
        <v>206</v>
      </c>
      <c r="M47" s="225"/>
      <c r="N47" s="226"/>
      <c r="O47" s="226"/>
      <c r="Q47" s="156" t="s">
        <v>207</v>
      </c>
    </row>
    <row r="48" spans="2:24">
      <c r="H48" s="6"/>
    </row>
    <row r="49" spans="5:21">
      <c r="G49" s="156"/>
      <c r="H49" s="6"/>
    </row>
    <row r="50" spans="5:21" ht="15.6">
      <c r="E50" s="9"/>
      <c r="G50" s="157" t="s">
        <v>208</v>
      </c>
      <c r="H50"/>
      <c r="I50"/>
      <c r="J50"/>
      <c r="K50"/>
      <c r="L50"/>
      <c r="M50"/>
      <c r="N50"/>
      <c r="O50"/>
      <c r="P50"/>
      <c r="Q50"/>
      <c r="R50" s="158"/>
    </row>
    <row r="51" spans="5:21">
      <c r="E51" s="227"/>
      <c r="G51"/>
      <c r="H51"/>
      <c r="I51"/>
      <c r="J51"/>
      <c r="K51"/>
      <c r="L51"/>
      <c r="M51"/>
      <c r="N51"/>
      <c r="O51"/>
      <c r="P51"/>
      <c r="Q51"/>
      <c r="R51" s="158"/>
    </row>
    <row r="52" spans="5:21">
      <c r="G52" s="153" t="s">
        <v>209</v>
      </c>
      <c r="H52" s="6"/>
      <c r="I52" s="6"/>
      <c r="J52" s="6"/>
      <c r="K52" s="6"/>
      <c r="L52" s="6"/>
      <c r="M52" s="6"/>
      <c r="N52" s="6"/>
      <c r="O52" s="6"/>
      <c r="P52" s="6"/>
      <c r="Q52" s="6"/>
      <c r="R52" s="6"/>
      <c r="U52"/>
    </row>
    <row r="53" spans="5:21">
      <c r="G53" s="153" t="s">
        <v>210</v>
      </c>
      <c r="H53" s="6"/>
      <c r="I53" s="6"/>
      <c r="J53" s="6"/>
      <c r="K53" s="6"/>
      <c r="L53" s="6"/>
      <c r="M53" s="6"/>
      <c r="N53" s="6"/>
      <c r="O53" s="6"/>
      <c r="P53" s="6"/>
      <c r="Q53" s="6"/>
      <c r="R53" s="6"/>
      <c r="S53"/>
      <c r="T53"/>
      <c r="U53"/>
    </row>
    <row r="54" spans="5:21">
      <c r="G54" s="228" t="s">
        <v>211</v>
      </c>
      <c r="H54" s="6"/>
      <c r="I54" s="6"/>
      <c r="J54" s="6"/>
      <c r="K54" s="6"/>
      <c r="L54" s="229"/>
      <c r="M54" s="6"/>
      <c r="N54" s="229"/>
      <c r="O54" s="229"/>
      <c r="P54" s="229"/>
      <c r="Q54" s="229"/>
      <c r="R54" s="229"/>
      <c r="S54"/>
      <c r="T54"/>
    </row>
    <row r="55" spans="5:21">
      <c r="G55" s="153" t="s">
        <v>212</v>
      </c>
      <c r="H55" s="229"/>
      <c r="I55" s="229"/>
      <c r="J55" s="229"/>
      <c r="K55" s="229"/>
      <c r="L55" s="6"/>
      <c r="M55" s="6"/>
      <c r="N55" s="6"/>
      <c r="O55" s="6"/>
      <c r="P55" s="6"/>
      <c r="Q55" s="6"/>
      <c r="R55" s="6"/>
    </row>
    <row r="56" spans="5:21">
      <c r="G56" s="228" t="s">
        <v>213</v>
      </c>
      <c r="H56" s="6"/>
      <c r="I56" s="6"/>
      <c r="J56" s="6"/>
      <c r="K56" s="6"/>
      <c r="L56" s="6"/>
      <c r="M56" s="6"/>
      <c r="N56" s="6"/>
      <c r="O56" s="6"/>
      <c r="P56" s="6"/>
      <c r="Q56" s="6"/>
      <c r="R56" s="6"/>
      <c r="U56" s="230"/>
    </row>
    <row r="57" spans="5:21">
      <c r="G57" s="6" t="s">
        <v>214</v>
      </c>
      <c r="H57" s="6"/>
      <c r="I57" s="6"/>
      <c r="J57" s="6"/>
      <c r="K57" s="6"/>
      <c r="L57" s="6"/>
      <c r="M57" s="6"/>
      <c r="N57" s="6"/>
      <c r="O57" s="6"/>
      <c r="P57" s="6"/>
      <c r="Q57" s="6"/>
      <c r="R57" s="6"/>
      <c r="S57" s="230"/>
      <c r="T57" s="230"/>
    </row>
    <row r="58" spans="5:21">
      <c r="G58" s="228" t="s">
        <v>215</v>
      </c>
      <c r="H58" s="6"/>
      <c r="I58" s="6"/>
      <c r="J58" s="6"/>
      <c r="K58" s="6"/>
      <c r="L58" s="6"/>
      <c r="M58" s="6"/>
      <c r="N58" s="6"/>
      <c r="O58" s="6"/>
      <c r="P58" s="6"/>
      <c r="Q58" s="6"/>
      <c r="R58" s="6"/>
    </row>
    <row r="59" spans="5:21">
      <c r="E59" s="153"/>
      <c r="G59" s="6"/>
      <c r="H59" s="6"/>
      <c r="I59" s="6"/>
      <c r="J59" s="6"/>
      <c r="K59" s="6"/>
      <c r="L59" s="6"/>
      <c r="M59" s="6"/>
      <c r="N59" s="6"/>
      <c r="O59" s="6"/>
      <c r="P59" s="6"/>
      <c r="Q59" s="6"/>
      <c r="R59" s="6"/>
    </row>
    <row r="60" spans="5:21" ht="13.8">
      <c r="E60" s="153"/>
      <c r="G60" s="231" t="s">
        <v>216</v>
      </c>
      <c r="H60" s="231"/>
      <c r="I60" s="231"/>
      <c r="J60" s="232"/>
      <c r="K60" s="232"/>
      <c r="L60" s="232"/>
      <c r="M60" s="6"/>
      <c r="N60" s="232"/>
      <c r="O60" s="232"/>
      <c r="P60" s="232"/>
      <c r="Q60" s="232"/>
      <c r="R60" s="232"/>
    </row>
    <row r="61" spans="5:21" ht="13.8">
      <c r="E61" s="154"/>
      <c r="G61" s="231"/>
      <c r="H61" s="233" t="s">
        <v>217</v>
      </c>
      <c r="I61" s="233"/>
      <c r="J61" s="232"/>
      <c r="K61" s="232"/>
      <c r="L61" s="232"/>
      <c r="M61" s="234"/>
      <c r="N61" s="232"/>
      <c r="O61" s="232"/>
      <c r="P61" s="232"/>
      <c r="Q61" s="232"/>
      <c r="R61" s="232"/>
    </row>
    <row r="62" spans="5:21" ht="13.8">
      <c r="E62" s="153"/>
      <c r="G62" s="232"/>
      <c r="H62" s="231" t="s">
        <v>218</v>
      </c>
      <c r="I62" s="232"/>
      <c r="J62" s="232"/>
      <c r="K62" s="232"/>
      <c r="L62" s="232"/>
      <c r="M62" s="234"/>
      <c r="N62" s="232"/>
      <c r="O62" s="232"/>
      <c r="P62" s="232"/>
      <c r="Q62" s="232"/>
      <c r="R62" s="232"/>
      <c r="U62" s="235"/>
    </row>
    <row r="63" spans="5:21" ht="13.8">
      <c r="E63" s="227"/>
      <c r="S63" s="235"/>
      <c r="T63" s="235"/>
      <c r="U63" s="235"/>
    </row>
    <row r="64" spans="5:21" ht="13.8">
      <c r="E64" s="154"/>
      <c r="S64" s="235"/>
      <c r="T64" s="235"/>
      <c r="U64" s="235"/>
    </row>
    <row r="65" spans="5:20" ht="13.8">
      <c r="E65" s="154"/>
      <c r="S65" s="235"/>
      <c r="T65" s="235"/>
    </row>
    <row r="66" spans="5:20">
      <c r="E66" s="139"/>
    </row>
    <row r="68" spans="5:20">
      <c r="E68" s="153"/>
    </row>
    <row r="69" spans="5:20">
      <c r="E69" s="154"/>
    </row>
    <row r="70" spans="5:20">
      <c r="E70" s="146"/>
    </row>
  </sheetData>
  <mergeCells count="7">
    <mergeCell ref="V3:W3"/>
    <mergeCell ref="B3:C4"/>
    <mergeCell ref="D3:D4"/>
    <mergeCell ref="E3:E4"/>
    <mergeCell ref="G3:I3"/>
    <mergeCell ref="K3:O3"/>
    <mergeCell ref="Q3:T3"/>
  </mergeCells>
  <phoneticPr fontId="3"/>
  <conditionalFormatting sqref="G5:G41">
    <cfRule type="cellIs" dxfId="3" priority="4" stopIfTrue="1" operator="equal">
      <formula>"達成"</formula>
    </cfRule>
  </conditionalFormatting>
  <conditionalFormatting sqref="H5">
    <cfRule type="cellIs" dxfId="2" priority="3" stopIfTrue="1" operator="equal">
      <formula>"達成"</formula>
    </cfRule>
  </conditionalFormatting>
  <conditionalFormatting sqref="H19">
    <cfRule type="cellIs" dxfId="1" priority="2" stopIfTrue="1" operator="equal">
      <formula>"達成"</formula>
    </cfRule>
  </conditionalFormatting>
  <conditionalFormatting sqref="H27">
    <cfRule type="cellIs" dxfId="0" priority="1" stopIfTrue="1" operator="equal">
      <formula>"達成"</formula>
    </cfRule>
  </conditionalFormatting>
  <dataValidations count="1">
    <dataValidation allowBlank="1" showInputMessage="1" showErrorMessage="1" sqref="N13"/>
  </dataValidations>
  <pageMargins left="0.47244094488188981" right="0.43307086614173229" top="0.62992125984251968" bottom="0.43307086614173229" header="0.51181102362204722" footer="0.31496062992125984"/>
  <pageSetup paperSize="9" scale="53" orientation="landscape" r:id="rId1"/>
  <headerFooter alignWithMargins="0">
    <oddHeader>&amp;A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GHG排出量とKP達成状況</vt:lpstr>
      <vt:lpstr>【背景情報】森林等吸収源</vt:lpstr>
      <vt:lpstr>【背景情報】森林等吸収源!Print_Area</vt:lpstr>
      <vt:lpstr>GHG排出量とKP達成状況!Print_Area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dc:creator>
  <dcterms:created xsi:type="dcterms:W3CDTF">2014-05-29T02:17:09Z</dcterms:created>
  <dcterms:modified xsi:type="dcterms:W3CDTF">2014-06-03T01:42:08Z</dcterms:modified>
</cp:coreProperties>
</file>