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Box\Box\0700204_契約第二係（全員）\012 NIESホームページ更新依頼\20250515更新依頼\"/>
    </mc:Choice>
  </mc:AlternateContent>
  <xr:revisionPtr revIDLastSave="0" documentId="13_ncr:1_{9D627288-4B18-4486-B0BA-42BFE9A4D780}" xr6:coauthVersionLast="47" xr6:coauthVersionMax="47" xr10:uidLastSave="{00000000-0000-0000-0000-000000000000}"/>
  <bookViews>
    <workbookView xWindow="-110" yWindow="-16310" windowWidth="29020" windowHeight="15820" tabRatio="757" xr2:uid="{00000000-000D-0000-FFFF-FFFF00000000}"/>
  </bookViews>
  <sheets>
    <sheet name="実施計画書（３）②③（４）" sheetId="140" r:id="rId1"/>
    <sheet name="①人件費" sheetId="127" r:id="rId2"/>
    <sheet name="（参考１）①人件費計算表" sheetId="129" r:id="rId3"/>
    <sheet name="（参考２）①人件費計算表【日単価】" sheetId="136" r:id="rId4"/>
    <sheet name="（参考３）人件費計算表【エフォート率】" sheetId="137" r:id="rId5"/>
    <sheet name="②－１国内旅費" sheetId="144" r:id="rId6"/>
    <sheet name="②－２外国旅費" sheetId="145" r:id="rId7"/>
    <sheet name="③諸謝金" sheetId="119" r:id="rId8"/>
    <sheet name="④備品費" sheetId="138" r:id="rId9"/>
    <sheet name="⑤消耗品費" sheetId="120" r:id="rId10"/>
    <sheet name="消耗品計上理由" sheetId="152" r:id="rId11"/>
    <sheet name="⑥賃金" sheetId="121" r:id="rId12"/>
    <sheet name="（参考１）⑥賃金計算表" sheetId="148" r:id="rId13"/>
    <sheet name="（参考２）⑥賃金計算表【日単価】 (2)" sheetId="149" r:id="rId14"/>
    <sheet name="（参考３）⑥賃金計算表【エフォート率】 " sheetId="150" r:id="rId15"/>
    <sheet name="⑦借料損料" sheetId="122" r:id="rId16"/>
    <sheet name="⑧雑役務費" sheetId="123" r:id="rId17"/>
    <sheet name="⑨印刷製本費" sheetId="124" r:id="rId18"/>
    <sheet name="⑩その他" sheetId="141" r:id="rId19"/>
    <sheet name="⑪外注費" sheetId="126" r:id="rId20"/>
    <sheet name="⑫再委託費" sheetId="151" r:id="rId21"/>
    <sheet name="【参考】一般管理費の算出方法" sheetId="135"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10" hidden="1">消耗品計上理由!$A$6:$D$10</definedName>
    <definedName name="a">#REF!</definedName>
    <definedName name="aa">'[1]（記入例）【様式6】旅費単価（参考用）'!#REF!</definedName>
    <definedName name="ab">'[1]（記入例）【様式6】旅費単価（参考用）'!#REF!</definedName>
    <definedName name="asaa">'[1]（記入例）【様式6】旅費単価（参考用）'!#REF!</definedName>
    <definedName name="az">'[1]（記入例）【様式6】旅費単価（参考用）'!#REF!</definedName>
    <definedName name="bb">'[1]（記入例）【様式6】旅費単価（参考用）'!#REF!</definedName>
    <definedName name="_xlnm.Criteria">[2]見積書!#REF!</definedName>
    <definedName name="ddd">'[3]（記入例）【様式6】旅費単価（参考用）'!#REF!</definedName>
    <definedName name="ｆ">#REF!</definedName>
    <definedName name="FkJkt" localSheetId="6">'[3]（記入例）【様式6】旅費単価（参考用）'!#REF!</definedName>
    <definedName name="FkJkt">'[3]（記入例）【様式6】旅費単価（参考用）'!#REF!</definedName>
    <definedName name="FkJkt1" localSheetId="6">'[3]（記入例）【様式6】旅費単価（参考用）'!#REF!</definedName>
    <definedName name="FkJkt1">'[3]（記入例）【様式6】旅費単価（参考用）'!#REF!</definedName>
    <definedName name="Fk空港税" localSheetId="2">[4]単価!$B$19</definedName>
    <definedName name="Fk空港税" localSheetId="12">[4]単価!$B$19</definedName>
    <definedName name="Fk空港税" localSheetId="3">[4]単価!$B$19</definedName>
    <definedName name="Fk空港税" localSheetId="13">[4]単価!$B$19</definedName>
    <definedName name="Fk空港税" localSheetId="14">[4]単価!$B$19</definedName>
    <definedName name="Fk空港税" localSheetId="4">[4]単価!$B$19</definedName>
    <definedName name="Fk空港税">[5]単価!$B$19</definedName>
    <definedName name="itaku">'[3]（記入例）【様式6】旅費単価（参考用）'!#REF!</definedName>
    <definedName name="itakua">'[1]（記入例）【様式6】旅費単価（参考用）'!#REF!</definedName>
    <definedName name="JktBal" localSheetId="6">'[3]（記入例）【様式6】旅費単価（参考用）'!#REF!</definedName>
    <definedName name="JktBal">'[3]（記入例）【様式6】旅費単価（参考用）'!#REF!</definedName>
    <definedName name="JktFk" localSheetId="6">'[3]（記入例）【様式6】旅費単価（参考用）'!#REF!</definedName>
    <definedName name="JktFk">'[3]（記入例）【様式6】旅費単価（参考用）'!#REF!</definedName>
    <definedName name="JktPad" localSheetId="6">'[3]（記入例）【様式6】旅費単価（参考用）'!#REF!</definedName>
    <definedName name="JktPad">'[3]（記入例）【様式6】旅費単価（参考用）'!#REF!</definedName>
    <definedName name="ｋ">'[1]（記入例）【様式6】旅費単価（参考用）'!#REF!</definedName>
    <definedName name="ｌ">'[1]（記入例）【様式6】旅費単価（参考用）'!#REF!</definedName>
    <definedName name="ｌｌ">'[1]（記入例）【様式6】旅費単価（参考用）'!#REF!</definedName>
    <definedName name="morikawaA">#REF!</definedName>
    <definedName name="n">'[1]（記入例）【様式6】旅費単価（参考用）'!#REF!</definedName>
    <definedName name="nm">'[1]（記入例）【様式6】旅費単価（参考用）'!#REF!</definedName>
    <definedName name="ｐ">#REF!</definedName>
    <definedName name="_xlnm.Print_Area" localSheetId="2">'（参考１）①人件費計算表'!$B$2:$T$26</definedName>
    <definedName name="_xlnm.Print_Area" localSheetId="12">'（参考１）⑥賃金計算表'!$B$2:$T$26</definedName>
    <definedName name="_xlnm.Print_Area" localSheetId="3">'（参考２）①人件費計算表【日単価】'!$B$2:$T$26</definedName>
    <definedName name="_xlnm.Print_Area" localSheetId="13">'（参考２）⑥賃金計算表【日単価】 (2)'!$B$2:$T$26</definedName>
    <definedName name="_xlnm.Print_Area" localSheetId="14">'（参考３）⑥賃金計算表【エフォート率】 '!$B$2:$T$26</definedName>
    <definedName name="_xlnm.Print_Area" localSheetId="4">'（参考３）人件費計算表【エフォート率】'!$B$2:$T$26</definedName>
    <definedName name="_xlnm.Print_Area" localSheetId="5">'②－１国内旅費'!$A$2:$X$38</definedName>
    <definedName name="_xlnm.Print_Area" localSheetId="6">'②－２外国旅費'!$A$2:$AG$41</definedName>
    <definedName name="_xlnm.Print_Area" localSheetId="15">⑦借料損料!$A$1:$E$27</definedName>
    <definedName name="_xlnm.Print_Area" localSheetId="16">⑧雑役務費!$A$1:$G$28</definedName>
    <definedName name="_xlnm.Print_Area" localSheetId="17">⑨印刷製本費!$A$1:$E$28</definedName>
    <definedName name="_xlnm.Print_Area" localSheetId="19">⑪外注費!$A$1:$E$28</definedName>
    <definedName name="_xlnm.Print_Area" localSheetId="20">⑫再委託費!$A$1:$E$28</definedName>
    <definedName name="_xlnm.Print_Area" localSheetId="0">'実施計画書（３）②③（４）'!$A$2:$J$92</definedName>
    <definedName name="_xlnm.Print_Area" localSheetId="10">消耗品計上理由!$A$3:$F$10</definedName>
    <definedName name="_xlnm.Print_Area">#REF!</definedName>
    <definedName name="PRINT_AREA_MI">#REF!</definedName>
    <definedName name="_xlnm.Print_Titles" localSheetId="5">'②－１国内旅費'!$2:$2</definedName>
    <definedName name="_xlnm.Print_Titles" localSheetId="0">'実施計画書（３）②③（４）'!$2:$4</definedName>
    <definedName name="ｑ">#REF!</definedName>
    <definedName name="rr">[5]単価!$B$19</definedName>
    <definedName name="ｓ">#REF!</definedName>
    <definedName name="VISA" localSheetId="6">'[3]（記入例）【様式6】旅費単価（参考用）'!#REF!</definedName>
    <definedName name="VISA">'[3]（記入例）【様式6】旅費単価（参考用）'!#REF!</definedName>
    <definedName name="VISA_">'[1]（記入例）【様式6】旅費単価（参考用）'!#REF!</definedName>
    <definedName name="w">#REF!</definedName>
    <definedName name="ああ">'[1]（記入例）【様式6】旅費単価（参考用）'!#REF!</definedName>
    <definedName name="あああ">#REF!</definedName>
    <definedName name="お">'[1]（記入例）【様式6】旅費単価（参考用）'!#REF!</definedName>
    <definedName name="ががが">#REF!</definedName>
    <definedName name="さなえ">#REF!</definedName>
    <definedName name="たあたたたたたた">#REF!</definedName>
    <definedName name="っｒ">'[1]（記入例）【様式6】旅費単価（参考用）'!#REF!</definedName>
    <definedName name="っっｒ">'[1]（記入例）【様式6】旅費単価（参考用）'!#REF!</definedName>
    <definedName name="ノグチ">#REF!</definedName>
    <definedName name="ハヤシ">#REF!</definedName>
    <definedName name="びゅお">#REF!</definedName>
    <definedName name="ふぁ" localSheetId="6">'[3]（記入例）【様式6】旅費単価（参考用）'!#REF!</definedName>
    <definedName name="ふぁ">'[3]（記入例）【様式6】旅費単価（参考用）'!#REF!</definedName>
    <definedName name="ゆゆゆゆ">#REF!</definedName>
    <definedName name="れれれれ">#REF!</definedName>
    <definedName name="安岡">#REF!</definedName>
    <definedName name="安藤">#REF!</definedName>
    <definedName name="一覧表">#REF!</definedName>
    <definedName name="下田">#REF!</definedName>
    <definedName name="外国宿泊" localSheetId="2">[4]単価!$B$6</definedName>
    <definedName name="外国宿泊" localSheetId="12">[4]単価!$B$6</definedName>
    <definedName name="外国宿泊" localSheetId="3">[4]単価!$B$6</definedName>
    <definedName name="外国宿泊" localSheetId="13">[4]単価!$B$6</definedName>
    <definedName name="外国宿泊" localSheetId="14">[4]単価!$B$6</definedName>
    <definedName name="外国宿泊" localSheetId="4">[4]単価!$B$6</definedName>
    <definedName name="外国宿泊">[5]単価!$B$6</definedName>
    <definedName name="外国日当" localSheetId="2">[4]単価!$B$5</definedName>
    <definedName name="外国日当" localSheetId="12">[4]単価!$B$5</definedName>
    <definedName name="外国日当" localSheetId="3">[4]単価!$B$5</definedName>
    <definedName name="外国日当" localSheetId="13">[4]単価!$B$5</definedName>
    <definedName name="外国日当" localSheetId="14">[4]単価!$B$5</definedName>
    <definedName name="外国日当" localSheetId="4">[4]単価!$B$5</definedName>
    <definedName name="外国日当">[5]単価!$B$5</definedName>
    <definedName name="掛金料率">#REF!</definedName>
    <definedName name="掛金料率_2019">#REF!</definedName>
    <definedName name="掛金料率①">#REF!</definedName>
    <definedName name="掛金料率②">#REF!</definedName>
    <definedName name="月山本">#REF!</definedName>
    <definedName name="減額率">'[6](3)外国旅費内訳_ (2)'!$K$2</definedName>
    <definedName name="戸高">#REF!</definedName>
    <definedName name="雇用保険料率">#REF!</definedName>
    <definedName name="国内宿泊" localSheetId="2">[4]単価!$B$3</definedName>
    <definedName name="国内宿泊" localSheetId="12">[4]単価!$B$3</definedName>
    <definedName name="国内宿泊" localSheetId="3">[4]単価!$B$3</definedName>
    <definedName name="国内宿泊" localSheetId="13">[4]単価!$B$3</definedName>
    <definedName name="国内宿泊" localSheetId="14">[4]単価!$B$3</definedName>
    <definedName name="国内宿泊" localSheetId="4">[4]単価!$B$3</definedName>
    <definedName name="国内宿泊">[5]単価!$B$3</definedName>
    <definedName name="国内日当" localSheetId="2">[4]単価!$B$2</definedName>
    <definedName name="国内日当" localSheetId="12">[4]単価!$B$2</definedName>
    <definedName name="国内日当" localSheetId="3">[4]単価!$B$2</definedName>
    <definedName name="国内日当" localSheetId="13">[4]単価!$B$2</definedName>
    <definedName name="国内日当" localSheetId="14">[4]単価!$B$2</definedName>
    <definedName name="国内日当" localSheetId="4">[4]単価!$B$2</definedName>
    <definedName name="国内日当">[5]単価!$B$2</definedName>
    <definedName name="紺子">#REF!</definedName>
    <definedName name="子ども手当拠出金料率">#REF!</definedName>
    <definedName name="時給">#REF!</definedName>
    <definedName name="時給制">#REF!</definedName>
    <definedName name="時給制４">#REF!</definedName>
    <definedName name="時給制a">#REF!</definedName>
    <definedName name="時給制もりかわ">#REF!</definedName>
    <definedName name="時給制金丸">#REF!</definedName>
    <definedName name="鹿児島東京" localSheetId="6">'[3]（記入例）【様式6】旅費単価（参考用）'!#REF!</definedName>
    <definedName name="鹿児島東京">'[3]（記入例）【様式6】旅費単価（参考用）'!#REF!</definedName>
    <definedName name="鹿福" localSheetId="2">[4]単価!$B$8</definedName>
    <definedName name="鹿福" localSheetId="12">[4]単価!$B$8</definedName>
    <definedName name="鹿福" localSheetId="3">[4]単価!$B$8</definedName>
    <definedName name="鹿福" localSheetId="13">[4]単価!$B$8</definedName>
    <definedName name="鹿福" localSheetId="14">[4]単価!$B$8</definedName>
    <definedName name="鹿福" localSheetId="4">[4]単価!$B$8</definedName>
    <definedName name="鹿福">[5]単価!$B$8</definedName>
    <definedName name="出羽・事務補佐員">#REF!</definedName>
    <definedName name="上野">#REF!</definedName>
    <definedName name="千葉">#REF!</definedName>
    <definedName name="中岡">#REF!</definedName>
    <definedName name="中村">#REF!</definedName>
    <definedName name="当該年度">[7]表紙!$B$2</definedName>
    <definedName name="日給">#REF!</definedName>
    <definedName name="日給下田">#REF!</definedName>
    <definedName name="日給制その他">#REF!</definedName>
    <definedName name="日当宿泊">[8]単価表!$C$24:$F$30</definedName>
    <definedName name="日本宿泊" localSheetId="6">'[3]（記入例）【様式6】旅費単価（参考用）'!#REF!</definedName>
    <definedName name="日本宿泊">'[3]（記入例）【様式6】旅費単価（参考用）'!#REF!</definedName>
    <definedName name="年度別ﾘｸﾙｰﾄ者数">#REF!</definedName>
    <definedName name="年俸い">#REF!</definedName>
    <definedName name="年俸制">#REF!</definedName>
    <definedName name="納品">[2]見積書!#REF!</definedName>
    <definedName name="納品場所">[2]見積書!#REF!</definedName>
    <definedName name="別紙１２消耗品費">[2]見積書!#REF!</definedName>
    <definedName name="門田">#REF!</definedName>
    <definedName name="野口">#REF!</definedName>
    <definedName name="林林">#REF!</definedName>
    <definedName name="澤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52" l="1"/>
  <c r="D5" i="152"/>
  <c r="D6" i="152"/>
  <c r="D7" i="152"/>
  <c r="D8" i="152"/>
  <c r="D9" i="152"/>
  <c r="D10" i="152"/>
  <c r="AG28" i="145"/>
  <c r="AG30" i="145"/>
  <c r="AF7" i="145"/>
  <c r="L26" i="144"/>
  <c r="D28" i="151"/>
  <c r="H65" i="140" s="1"/>
  <c r="C28" i="151"/>
  <c r="H61" i="140" s="1"/>
  <c r="D28" i="126"/>
  <c r="H58" i="140" s="1"/>
  <c r="C28" i="126"/>
  <c r="H57" i="140" s="1"/>
  <c r="H49" i="140"/>
  <c r="H50" i="140" s="1"/>
  <c r="E29" i="141"/>
  <c r="H51" i="140" s="1"/>
  <c r="D29" i="141"/>
  <c r="C29" i="141"/>
  <c r="H48" i="140" s="1"/>
  <c r="D28" i="124"/>
  <c r="H45" i="140" s="1"/>
  <c r="C28" i="124"/>
  <c r="H44" i="140" s="1"/>
  <c r="F28" i="123"/>
  <c r="H41" i="140" s="1"/>
  <c r="E28" i="123"/>
  <c r="H40" i="140" s="1"/>
  <c r="D27" i="122"/>
  <c r="C27" i="122"/>
  <c r="I23" i="150"/>
  <c r="H23" i="150"/>
  <c r="G23" i="150"/>
  <c r="F23" i="150"/>
  <c r="T25" i="150" s="1"/>
  <c r="F26" i="150" s="1"/>
  <c r="J26" i="150" s="1"/>
  <c r="C23" i="150"/>
  <c r="K22" i="150"/>
  <c r="N22" i="150" s="1"/>
  <c r="J22" i="150"/>
  <c r="R22" i="150" s="1"/>
  <c r="J21" i="150"/>
  <c r="Q21" i="150" s="1"/>
  <c r="O20" i="150"/>
  <c r="N20" i="150"/>
  <c r="M20" i="150"/>
  <c r="L20" i="150"/>
  <c r="D20" i="150"/>
  <c r="J20" i="150" s="1"/>
  <c r="O19" i="150"/>
  <c r="N19" i="150"/>
  <c r="M19" i="150"/>
  <c r="L19" i="150"/>
  <c r="D19" i="150"/>
  <c r="J19" i="150" s="1"/>
  <c r="O18" i="150"/>
  <c r="N18" i="150"/>
  <c r="M18" i="150"/>
  <c r="L18" i="150"/>
  <c r="D18" i="150"/>
  <c r="J18" i="150" s="1"/>
  <c r="R18" i="150" s="1"/>
  <c r="O17" i="150"/>
  <c r="N17" i="150"/>
  <c r="M17" i="150"/>
  <c r="L17" i="150"/>
  <c r="D17" i="150"/>
  <c r="J17" i="150" s="1"/>
  <c r="O16" i="150"/>
  <c r="N16" i="150"/>
  <c r="M16" i="150"/>
  <c r="L16" i="150"/>
  <c r="D16" i="150"/>
  <c r="J16" i="150" s="1"/>
  <c r="O15" i="150"/>
  <c r="N15" i="150"/>
  <c r="M15" i="150"/>
  <c r="L15" i="150"/>
  <c r="D15" i="150"/>
  <c r="J15" i="150" s="1"/>
  <c r="O14" i="150"/>
  <c r="N14" i="150"/>
  <c r="M14" i="150"/>
  <c r="L14" i="150"/>
  <c r="D14" i="150"/>
  <c r="J14" i="150" s="1"/>
  <c r="O13" i="150"/>
  <c r="N13" i="150"/>
  <c r="M13" i="150"/>
  <c r="L13" i="150"/>
  <c r="D13" i="150"/>
  <c r="J13" i="150" s="1"/>
  <c r="R13" i="150" s="1"/>
  <c r="O12" i="150"/>
  <c r="N12" i="150"/>
  <c r="M12" i="150"/>
  <c r="L12" i="150"/>
  <c r="D12" i="150"/>
  <c r="J12" i="150" s="1"/>
  <c r="Q12" i="150" s="1"/>
  <c r="O11" i="150"/>
  <c r="N11" i="150"/>
  <c r="M11" i="150"/>
  <c r="L11" i="150"/>
  <c r="D11" i="150"/>
  <c r="J11" i="150" s="1"/>
  <c r="P11" i="150" s="1"/>
  <c r="O10" i="150"/>
  <c r="N10" i="150"/>
  <c r="M10" i="150"/>
  <c r="L10" i="150"/>
  <c r="D10" i="150"/>
  <c r="J10" i="150" s="1"/>
  <c r="O9" i="150"/>
  <c r="N9" i="150"/>
  <c r="M9" i="150"/>
  <c r="L9" i="150"/>
  <c r="D9" i="150"/>
  <c r="T25" i="149"/>
  <c r="F26" i="149" s="1"/>
  <c r="I23" i="149"/>
  <c r="H23" i="149"/>
  <c r="G23" i="149"/>
  <c r="F23" i="149"/>
  <c r="C23" i="149"/>
  <c r="Q22" i="149"/>
  <c r="J22" i="149"/>
  <c r="P21" i="149"/>
  <c r="L21" i="149"/>
  <c r="J21" i="149"/>
  <c r="K21" i="149" s="1"/>
  <c r="O20" i="149"/>
  <c r="N20" i="149"/>
  <c r="M20" i="149"/>
  <c r="L20" i="149"/>
  <c r="J20" i="149"/>
  <c r="D20" i="149"/>
  <c r="O19" i="149"/>
  <c r="N19" i="149"/>
  <c r="M19" i="149"/>
  <c r="L19" i="149"/>
  <c r="D19" i="149"/>
  <c r="J19" i="149" s="1"/>
  <c r="Q18" i="149"/>
  <c r="O18" i="149"/>
  <c r="N18" i="149"/>
  <c r="M18" i="149"/>
  <c r="L18" i="149"/>
  <c r="D18" i="149"/>
  <c r="J18" i="149" s="1"/>
  <c r="O17" i="149"/>
  <c r="N17" i="149"/>
  <c r="M17" i="149"/>
  <c r="L17" i="149"/>
  <c r="J17" i="149"/>
  <c r="R17" i="149" s="1"/>
  <c r="D17" i="149"/>
  <c r="O16" i="149"/>
  <c r="N16" i="149"/>
  <c r="M16" i="149"/>
  <c r="L16" i="149"/>
  <c r="J16" i="149"/>
  <c r="D16" i="149"/>
  <c r="O15" i="149"/>
  <c r="N15" i="149"/>
  <c r="M15" i="149"/>
  <c r="L15" i="149"/>
  <c r="D15" i="149"/>
  <c r="J15" i="149" s="1"/>
  <c r="O14" i="149"/>
  <c r="N14" i="149"/>
  <c r="M14" i="149"/>
  <c r="L14" i="149"/>
  <c r="D14" i="149"/>
  <c r="J14" i="149" s="1"/>
  <c r="O13" i="149"/>
  <c r="N13" i="149"/>
  <c r="M13" i="149"/>
  <c r="L13" i="149"/>
  <c r="J13" i="149"/>
  <c r="R13" i="149" s="1"/>
  <c r="D13" i="149"/>
  <c r="O12" i="149"/>
  <c r="N12" i="149"/>
  <c r="M12" i="149"/>
  <c r="L12" i="149"/>
  <c r="J12" i="149"/>
  <c r="D12" i="149"/>
  <c r="R11" i="149"/>
  <c r="O11" i="149"/>
  <c r="N11" i="149"/>
  <c r="M11" i="149"/>
  <c r="L11" i="149"/>
  <c r="D11" i="149"/>
  <c r="J11" i="149" s="1"/>
  <c r="O10" i="149"/>
  <c r="N10" i="149"/>
  <c r="M10" i="149"/>
  <c r="L10" i="149"/>
  <c r="D10" i="149"/>
  <c r="J10" i="149" s="1"/>
  <c r="Q10" i="149" s="1"/>
  <c r="O9" i="149"/>
  <c r="N9" i="149"/>
  <c r="M9" i="149"/>
  <c r="L9" i="149"/>
  <c r="J9" i="149"/>
  <c r="P9" i="149" s="1"/>
  <c r="D9" i="149"/>
  <c r="E23" i="149" s="1"/>
  <c r="I23" i="148"/>
  <c r="H23" i="148"/>
  <c r="G23" i="148"/>
  <c r="F23" i="148"/>
  <c r="T25" i="148" s="1"/>
  <c r="C23" i="148"/>
  <c r="Q22" i="148"/>
  <c r="J22" i="148"/>
  <c r="P21" i="148"/>
  <c r="L21" i="148"/>
  <c r="K21" i="148"/>
  <c r="O21" i="148" s="1"/>
  <c r="J21" i="148"/>
  <c r="R21" i="148" s="1"/>
  <c r="O20" i="148"/>
  <c r="N20" i="148"/>
  <c r="M20" i="148"/>
  <c r="L20" i="148"/>
  <c r="J20" i="148"/>
  <c r="D20" i="148"/>
  <c r="O19" i="148"/>
  <c r="N19" i="148"/>
  <c r="M19" i="148"/>
  <c r="L19" i="148"/>
  <c r="D19" i="148"/>
  <c r="J19" i="148" s="1"/>
  <c r="R19" i="148" s="1"/>
  <c r="Q18" i="148"/>
  <c r="O18" i="148"/>
  <c r="N18" i="148"/>
  <c r="M18" i="148"/>
  <c r="L18" i="148"/>
  <c r="D18" i="148"/>
  <c r="J18" i="148" s="1"/>
  <c r="P17" i="148"/>
  <c r="O17" i="148"/>
  <c r="N17" i="148"/>
  <c r="M17" i="148"/>
  <c r="L17" i="148"/>
  <c r="J17" i="148"/>
  <c r="R17" i="148" s="1"/>
  <c r="D17" i="148"/>
  <c r="O16" i="148"/>
  <c r="N16" i="148"/>
  <c r="M16" i="148"/>
  <c r="L16" i="148"/>
  <c r="J16" i="148"/>
  <c r="D16" i="148"/>
  <c r="O15" i="148"/>
  <c r="N15" i="148"/>
  <c r="M15" i="148"/>
  <c r="L15" i="148"/>
  <c r="D15" i="148"/>
  <c r="J15" i="148" s="1"/>
  <c r="R15" i="148" s="1"/>
  <c r="Q14" i="148"/>
  <c r="O14" i="148"/>
  <c r="N14" i="148"/>
  <c r="M14" i="148"/>
  <c r="L14" i="148"/>
  <c r="D14" i="148"/>
  <c r="J14" i="148" s="1"/>
  <c r="P13" i="148"/>
  <c r="O13" i="148"/>
  <c r="N13" i="148"/>
  <c r="M13" i="148"/>
  <c r="L13" i="148"/>
  <c r="J13" i="148"/>
  <c r="R13" i="148" s="1"/>
  <c r="D13" i="148"/>
  <c r="O12" i="148"/>
  <c r="N12" i="148"/>
  <c r="M12" i="148"/>
  <c r="L12" i="148"/>
  <c r="J12" i="148"/>
  <c r="D12" i="148"/>
  <c r="R11" i="148"/>
  <c r="O11" i="148"/>
  <c r="N11" i="148"/>
  <c r="M11" i="148"/>
  <c r="L11" i="148"/>
  <c r="D11" i="148"/>
  <c r="J11" i="148" s="1"/>
  <c r="Q10" i="148"/>
  <c r="O10" i="148"/>
  <c r="N10" i="148"/>
  <c r="M10" i="148"/>
  <c r="L10" i="148"/>
  <c r="J10" i="148"/>
  <c r="D10" i="148"/>
  <c r="O9" i="148"/>
  <c r="N9" i="148"/>
  <c r="M9" i="148"/>
  <c r="L9" i="148"/>
  <c r="J9" i="148"/>
  <c r="P9" i="148" s="1"/>
  <c r="D9" i="148"/>
  <c r="E29" i="120"/>
  <c r="H29" i="140" s="1"/>
  <c r="D29" i="120"/>
  <c r="H27" i="140" s="1"/>
  <c r="C29" i="120"/>
  <c r="H26" i="140" s="1"/>
  <c r="D30" i="119"/>
  <c r="H19" i="140" s="1"/>
  <c r="C30" i="119"/>
  <c r="H18" i="140" s="1"/>
  <c r="AC31" i="145"/>
  <c r="X31" i="145"/>
  <c r="AC30" i="145"/>
  <c r="X30" i="145"/>
  <c r="AC29" i="145"/>
  <c r="X29" i="145"/>
  <c r="AC28" i="145"/>
  <c r="Y28" i="145"/>
  <c r="X28" i="145"/>
  <c r="AC27" i="145"/>
  <c r="X27" i="145"/>
  <c r="AC26" i="145"/>
  <c r="X26" i="145"/>
  <c r="AG11" i="145"/>
  <c r="AG9" i="145"/>
  <c r="AG7" i="145"/>
  <c r="V31" i="144"/>
  <c r="S31" i="144"/>
  <c r="W31" i="144" s="1"/>
  <c r="X31" i="144" s="1"/>
  <c r="V30" i="144"/>
  <c r="S30" i="144"/>
  <c r="V29" i="144"/>
  <c r="S29" i="144"/>
  <c r="W29" i="144" s="1"/>
  <c r="X29" i="144" s="1"/>
  <c r="V28" i="144"/>
  <c r="S28" i="144"/>
  <c r="W28" i="144" s="1"/>
  <c r="X28" i="144" s="1"/>
  <c r="V27" i="144"/>
  <c r="S27" i="144"/>
  <c r="W27" i="144" s="1"/>
  <c r="X27" i="144" s="1"/>
  <c r="V26" i="144"/>
  <c r="S26" i="144"/>
  <c r="W26" i="144" s="1"/>
  <c r="X26" i="144" s="1"/>
  <c r="V25" i="144"/>
  <c r="S25" i="144"/>
  <c r="W25" i="144" s="1"/>
  <c r="X25" i="144" s="1"/>
  <c r="V13" i="144"/>
  <c r="S13" i="144"/>
  <c r="W13" i="144" s="1"/>
  <c r="X13" i="144" s="1"/>
  <c r="V12" i="144"/>
  <c r="S12" i="144"/>
  <c r="W12" i="144" s="1"/>
  <c r="X12" i="144" s="1"/>
  <c r="V11" i="144"/>
  <c r="S11" i="144"/>
  <c r="W11" i="144" s="1"/>
  <c r="X11" i="144" s="1"/>
  <c r="V10" i="144"/>
  <c r="S10" i="144"/>
  <c r="W10" i="144" s="1"/>
  <c r="X10" i="144" s="1"/>
  <c r="V9" i="144"/>
  <c r="S9" i="144"/>
  <c r="W9" i="144" s="1"/>
  <c r="X9" i="144" s="1"/>
  <c r="V8" i="144"/>
  <c r="S8" i="144"/>
  <c r="W8" i="144" s="1"/>
  <c r="X8" i="144" s="1"/>
  <c r="V7" i="144"/>
  <c r="S7" i="144"/>
  <c r="AC12" i="145"/>
  <c r="X12" i="145"/>
  <c r="AC11" i="145"/>
  <c r="X11" i="145"/>
  <c r="AC10" i="145"/>
  <c r="X10" i="145"/>
  <c r="AC9" i="145"/>
  <c r="X9" i="145"/>
  <c r="AC8" i="145"/>
  <c r="X8" i="145"/>
  <c r="AC7" i="145"/>
  <c r="X7" i="145"/>
  <c r="H64" i="140"/>
  <c r="H62" i="140"/>
  <c r="C62" i="140"/>
  <c r="G68" i="140" l="1"/>
  <c r="H68" i="140" s="1"/>
  <c r="C68" i="140" s="1"/>
  <c r="P17" i="149"/>
  <c r="P13" i="149"/>
  <c r="J23" i="148"/>
  <c r="R16" i="148"/>
  <c r="Q16" i="148"/>
  <c r="P16" i="148"/>
  <c r="R20" i="149"/>
  <c r="Q20" i="149"/>
  <c r="P20" i="149"/>
  <c r="S20" i="149" s="1"/>
  <c r="T20" i="149" s="1"/>
  <c r="Q19" i="149"/>
  <c r="P19" i="149"/>
  <c r="H26" i="149"/>
  <c r="H25" i="149"/>
  <c r="R10" i="150"/>
  <c r="Q10" i="150"/>
  <c r="P10" i="150"/>
  <c r="R15" i="150"/>
  <c r="Q15" i="150"/>
  <c r="P15" i="150"/>
  <c r="S15" i="150" s="1"/>
  <c r="T15" i="150" s="1"/>
  <c r="Q11" i="148"/>
  <c r="P11" i="148"/>
  <c r="S11" i="148" s="1"/>
  <c r="T11" i="148" s="1"/>
  <c r="P18" i="148"/>
  <c r="R18" i="148"/>
  <c r="J23" i="149"/>
  <c r="R12" i="149"/>
  <c r="Q12" i="149"/>
  <c r="P12" i="149"/>
  <c r="Q15" i="149"/>
  <c r="P15" i="149"/>
  <c r="R19" i="149"/>
  <c r="O21" i="149"/>
  <c r="N21" i="149"/>
  <c r="M21" i="149"/>
  <c r="E23" i="150"/>
  <c r="J9" i="150"/>
  <c r="P12" i="150"/>
  <c r="S12" i="150" s="1"/>
  <c r="T12" i="150" s="1"/>
  <c r="R12" i="150"/>
  <c r="P16" i="150"/>
  <c r="Q16" i="150"/>
  <c r="R16" i="150"/>
  <c r="P19" i="150"/>
  <c r="R19" i="150"/>
  <c r="S19" i="150" s="1"/>
  <c r="T19" i="150" s="1"/>
  <c r="Q19" i="150"/>
  <c r="Q19" i="148"/>
  <c r="P19" i="148"/>
  <c r="S19" i="148" s="1"/>
  <c r="T19" i="148" s="1"/>
  <c r="P14" i="149"/>
  <c r="R14" i="149"/>
  <c r="Q13" i="150"/>
  <c r="P13" i="150"/>
  <c r="S13" i="150" s="1"/>
  <c r="T13" i="150" s="1"/>
  <c r="R12" i="148"/>
  <c r="Q12" i="148"/>
  <c r="P12" i="148"/>
  <c r="S12" i="148" s="1"/>
  <c r="T12" i="148" s="1"/>
  <c r="Q15" i="148"/>
  <c r="P15" i="148"/>
  <c r="P10" i="149"/>
  <c r="R10" i="149"/>
  <c r="Q14" i="149"/>
  <c r="R16" i="149"/>
  <c r="Q16" i="149"/>
  <c r="P16" i="149"/>
  <c r="S16" i="149" s="1"/>
  <c r="T16" i="149" s="1"/>
  <c r="J26" i="149"/>
  <c r="E23" i="148"/>
  <c r="P14" i="148"/>
  <c r="R14" i="148"/>
  <c r="S14" i="148" s="1"/>
  <c r="T14" i="148" s="1"/>
  <c r="R20" i="148"/>
  <c r="Q20" i="148"/>
  <c r="P20" i="148"/>
  <c r="S9" i="149"/>
  <c r="Q11" i="149"/>
  <c r="P11" i="149"/>
  <c r="S11" i="149" s="1"/>
  <c r="T11" i="149" s="1"/>
  <c r="R15" i="149"/>
  <c r="P18" i="149"/>
  <c r="R18" i="149"/>
  <c r="R11" i="150"/>
  <c r="Q11" i="150"/>
  <c r="S11" i="150" s="1"/>
  <c r="T11" i="150" s="1"/>
  <c r="R14" i="150"/>
  <c r="Q14" i="150"/>
  <c r="P14" i="150"/>
  <c r="Q17" i="150"/>
  <c r="R17" i="150"/>
  <c r="P17" i="150"/>
  <c r="S17" i="150" s="1"/>
  <c r="T17" i="150" s="1"/>
  <c r="P20" i="150"/>
  <c r="Q20" i="150"/>
  <c r="R20" i="150"/>
  <c r="Q9" i="148"/>
  <c r="R10" i="148"/>
  <c r="Q13" i="148"/>
  <c r="S13" i="148" s="1"/>
  <c r="T13" i="148" s="1"/>
  <c r="Q17" i="148"/>
  <c r="S17" i="148" s="1"/>
  <c r="T17" i="148" s="1"/>
  <c r="M21" i="148"/>
  <c r="Q21" i="148"/>
  <c r="R22" i="148"/>
  <c r="Q9" i="149"/>
  <c r="Q13" i="149"/>
  <c r="S13" i="149" s="1"/>
  <c r="T13" i="149" s="1"/>
  <c r="Q17" i="149"/>
  <c r="S17" i="149" s="1"/>
  <c r="T17" i="149" s="1"/>
  <c r="Q21" i="149"/>
  <c r="R22" i="149"/>
  <c r="P18" i="150"/>
  <c r="K21" i="150"/>
  <c r="L22" i="150"/>
  <c r="P22" i="150"/>
  <c r="O22" i="150"/>
  <c r="R9" i="148"/>
  <c r="N21" i="148"/>
  <c r="K22" i="148"/>
  <c r="R9" i="149"/>
  <c r="R21" i="149"/>
  <c r="K22" i="149"/>
  <c r="Q18" i="150"/>
  <c r="P21" i="150"/>
  <c r="M22" i="150"/>
  <c r="Q22" i="150"/>
  <c r="R21" i="150"/>
  <c r="P10" i="148"/>
  <c r="S10" i="148" s="1"/>
  <c r="T10" i="148" s="1"/>
  <c r="P22" i="148"/>
  <c r="P22" i="149"/>
  <c r="AD30" i="145"/>
  <c r="Y11" i="145"/>
  <c r="AD26" i="145"/>
  <c r="AE26" i="145" s="1"/>
  <c r="AF26" i="145" s="1"/>
  <c r="AD28" i="145"/>
  <c r="AG14" i="145"/>
  <c r="Y26" i="145"/>
  <c r="Y30" i="145"/>
  <c r="AE30" i="145" s="1"/>
  <c r="AF30" i="145" s="1"/>
  <c r="AE28" i="145"/>
  <c r="AF28" i="145" s="1"/>
  <c r="AD7" i="145"/>
  <c r="Y9" i="145"/>
  <c r="AD9" i="145"/>
  <c r="AD11" i="145"/>
  <c r="AE11" i="145" s="1"/>
  <c r="AF11" i="145" s="1"/>
  <c r="Y7" i="145"/>
  <c r="AE7" i="145" s="1"/>
  <c r="W30" i="144"/>
  <c r="X30" i="144" s="1"/>
  <c r="X32" i="144" s="1"/>
  <c r="W7" i="144"/>
  <c r="X7" i="144" s="1"/>
  <c r="X14" i="144" s="1"/>
  <c r="H52" i="140"/>
  <c r="C48" i="140" s="1"/>
  <c r="H46" i="140"/>
  <c r="C44" i="140" s="1"/>
  <c r="H59" i="140"/>
  <c r="C57" i="140" s="1"/>
  <c r="H63" i="140"/>
  <c r="H66" i="140" s="1"/>
  <c r="C61" i="140" s="1"/>
  <c r="AG26" i="145" l="1"/>
  <c r="AG33" i="145" s="1"/>
  <c r="AG39" i="145" s="1"/>
  <c r="H14" i="140" s="1"/>
  <c r="X38" i="144"/>
  <c r="H11" i="140" s="1"/>
  <c r="H12" i="140" s="1"/>
  <c r="S18" i="150"/>
  <c r="T18" i="150" s="1"/>
  <c r="S16" i="150"/>
  <c r="T16" i="150" s="1"/>
  <c r="S22" i="150"/>
  <c r="T22" i="150" s="1"/>
  <c r="S20" i="150"/>
  <c r="T20" i="150" s="1"/>
  <c r="S10" i="150"/>
  <c r="T10" i="150" s="1"/>
  <c r="P23" i="149"/>
  <c r="S15" i="149"/>
  <c r="T15" i="149" s="1"/>
  <c r="S21" i="149"/>
  <c r="T21" i="149" s="1"/>
  <c r="S18" i="149"/>
  <c r="T18" i="149" s="1"/>
  <c r="S14" i="149"/>
  <c r="T14" i="149" s="1"/>
  <c r="S12" i="149"/>
  <c r="T12" i="149" s="1"/>
  <c r="S19" i="149"/>
  <c r="T19" i="149" s="1"/>
  <c r="S18" i="148"/>
  <c r="T18" i="148" s="1"/>
  <c r="R23" i="148"/>
  <c r="Q23" i="148"/>
  <c r="S15" i="148"/>
  <c r="T15" i="148" s="1"/>
  <c r="S16" i="148"/>
  <c r="T16" i="148" s="1"/>
  <c r="S9" i="148"/>
  <c r="S10" i="149"/>
  <c r="T10" i="149" s="1"/>
  <c r="R23" i="149"/>
  <c r="M21" i="150"/>
  <c r="M23" i="150" s="1"/>
  <c r="L21" i="150"/>
  <c r="N21" i="150"/>
  <c r="N23" i="150" s="1"/>
  <c r="O21" i="150"/>
  <c r="O23" i="150" s="1"/>
  <c r="Q23" i="149"/>
  <c r="L22" i="148"/>
  <c r="O22" i="148"/>
  <c r="O23" i="148" s="1"/>
  <c r="N22" i="148"/>
  <c r="N23" i="148" s="1"/>
  <c r="M22" i="148"/>
  <c r="M23" i="148" s="1"/>
  <c r="T9" i="149"/>
  <c r="Q9" i="150"/>
  <c r="Q23" i="150" s="1"/>
  <c r="J23" i="150"/>
  <c r="P9" i="150"/>
  <c r="R9" i="150"/>
  <c r="R23" i="150" s="1"/>
  <c r="P23" i="148"/>
  <c r="S21" i="148"/>
  <c r="T21" i="148" s="1"/>
  <c r="L22" i="149"/>
  <c r="O22" i="149"/>
  <c r="O23" i="149" s="1"/>
  <c r="N22" i="149"/>
  <c r="N23" i="149" s="1"/>
  <c r="M22" i="149"/>
  <c r="M23" i="149" s="1"/>
  <c r="S14" i="150"/>
  <c r="T14" i="150" s="1"/>
  <c r="S20" i="148"/>
  <c r="T20" i="148" s="1"/>
  <c r="AG32" i="145"/>
  <c r="AE9" i="145"/>
  <c r="AF9" i="145" s="1"/>
  <c r="AG13" i="145" s="1"/>
  <c r="AG15" i="145" s="1"/>
  <c r="AG34" i="145" l="1"/>
  <c r="AG40" i="145" s="1"/>
  <c r="H15" i="140" s="1"/>
  <c r="S22" i="148"/>
  <c r="T22" i="148" s="1"/>
  <c r="L23" i="148"/>
  <c r="S21" i="150"/>
  <c r="T21" i="150" s="1"/>
  <c r="L23" i="150"/>
  <c r="S23" i="148"/>
  <c r="T9" i="148"/>
  <c r="S22" i="149"/>
  <c r="L23" i="149"/>
  <c r="P23" i="150"/>
  <c r="S9" i="150"/>
  <c r="H37" i="140"/>
  <c r="D28" i="138"/>
  <c r="C28" i="138"/>
  <c r="H22" i="140" s="1"/>
  <c r="I23" i="137"/>
  <c r="H23" i="137"/>
  <c r="G23" i="137"/>
  <c r="F23" i="137"/>
  <c r="T25" i="137" s="1"/>
  <c r="F26" i="137" s="1"/>
  <c r="J26" i="137" s="1"/>
  <c r="C23" i="137"/>
  <c r="K22" i="137"/>
  <c r="N22" i="137" s="1"/>
  <c r="J22" i="137"/>
  <c r="R22" i="137" s="1"/>
  <c r="J21" i="137"/>
  <c r="Q21" i="137" s="1"/>
  <c r="O20" i="137"/>
  <c r="N20" i="137"/>
  <c r="M20" i="137"/>
  <c r="L20" i="137"/>
  <c r="D20" i="137"/>
  <c r="J20" i="137" s="1"/>
  <c r="O19" i="137"/>
  <c r="N19" i="137"/>
  <c r="M19" i="137"/>
  <c r="L19" i="137"/>
  <c r="D19" i="137"/>
  <c r="J19" i="137" s="1"/>
  <c r="O18" i="137"/>
  <c r="N18" i="137"/>
  <c r="M18" i="137"/>
  <c r="L18" i="137"/>
  <c r="D18" i="137"/>
  <c r="J18" i="137" s="1"/>
  <c r="R18" i="137" s="1"/>
  <c r="O17" i="137"/>
  <c r="N17" i="137"/>
  <c r="M17" i="137"/>
  <c r="L17" i="137"/>
  <c r="D17" i="137"/>
  <c r="J17" i="137" s="1"/>
  <c r="O16" i="137"/>
  <c r="N16" i="137"/>
  <c r="M16" i="137"/>
  <c r="L16" i="137"/>
  <c r="D16" i="137"/>
  <c r="J16" i="137" s="1"/>
  <c r="Q16" i="137" s="1"/>
  <c r="O15" i="137"/>
  <c r="N15" i="137"/>
  <c r="M15" i="137"/>
  <c r="L15" i="137"/>
  <c r="D15" i="137"/>
  <c r="J15" i="137" s="1"/>
  <c r="O14" i="137"/>
  <c r="N14" i="137"/>
  <c r="M14" i="137"/>
  <c r="L14" i="137"/>
  <c r="J14" i="137"/>
  <c r="R14" i="137" s="1"/>
  <c r="D14" i="137"/>
  <c r="O13" i="137"/>
  <c r="N13" i="137"/>
  <c r="M13" i="137"/>
  <c r="L13" i="137"/>
  <c r="D13" i="137"/>
  <c r="J13" i="137" s="1"/>
  <c r="O12" i="137"/>
  <c r="N12" i="137"/>
  <c r="M12" i="137"/>
  <c r="L12" i="137"/>
  <c r="J12" i="137"/>
  <c r="Q12" i="137" s="1"/>
  <c r="D12" i="137"/>
  <c r="O11" i="137"/>
  <c r="N11" i="137"/>
  <c r="M11" i="137"/>
  <c r="L11" i="137"/>
  <c r="D11" i="137"/>
  <c r="J11" i="137" s="1"/>
  <c r="O10" i="137"/>
  <c r="N10" i="137"/>
  <c r="M10" i="137"/>
  <c r="L10" i="137"/>
  <c r="D10" i="137"/>
  <c r="J10" i="137" s="1"/>
  <c r="R10" i="137" s="1"/>
  <c r="O9" i="137"/>
  <c r="N9" i="137"/>
  <c r="M9" i="137"/>
  <c r="L9" i="137"/>
  <c r="D9" i="137"/>
  <c r="I23" i="136"/>
  <c r="H23" i="136"/>
  <c r="G23" i="136"/>
  <c r="F23" i="136"/>
  <c r="T25" i="136" s="1"/>
  <c r="F26" i="136" s="1"/>
  <c r="C23" i="136"/>
  <c r="H26" i="136" s="1"/>
  <c r="J26" i="136" s="1"/>
  <c r="J22" i="136"/>
  <c r="R22" i="136" s="1"/>
  <c r="J21" i="136"/>
  <c r="Q21" i="136" s="1"/>
  <c r="O20" i="136"/>
  <c r="N20" i="136"/>
  <c r="M20" i="136"/>
  <c r="L20" i="136"/>
  <c r="D20" i="136"/>
  <c r="J20" i="136" s="1"/>
  <c r="O19" i="136"/>
  <c r="N19" i="136"/>
  <c r="M19" i="136"/>
  <c r="L19" i="136"/>
  <c r="D19" i="136"/>
  <c r="J19" i="136" s="1"/>
  <c r="O18" i="136"/>
  <c r="N18" i="136"/>
  <c r="M18" i="136"/>
  <c r="L18" i="136"/>
  <c r="D18" i="136"/>
  <c r="J18" i="136" s="1"/>
  <c r="R18" i="136" s="1"/>
  <c r="O17" i="136"/>
  <c r="N17" i="136"/>
  <c r="M17" i="136"/>
  <c r="L17" i="136"/>
  <c r="D17" i="136"/>
  <c r="J17" i="136" s="1"/>
  <c r="O16" i="136"/>
  <c r="N16" i="136"/>
  <c r="M16" i="136"/>
  <c r="L16" i="136"/>
  <c r="J16" i="136"/>
  <c r="Q16" i="136" s="1"/>
  <c r="D16" i="136"/>
  <c r="O15" i="136"/>
  <c r="N15" i="136"/>
  <c r="M15" i="136"/>
  <c r="L15" i="136"/>
  <c r="D15" i="136"/>
  <c r="J15" i="136" s="1"/>
  <c r="O14" i="136"/>
  <c r="N14" i="136"/>
  <c r="M14" i="136"/>
  <c r="L14" i="136"/>
  <c r="D14" i="136"/>
  <c r="J14" i="136" s="1"/>
  <c r="R14" i="136" s="1"/>
  <c r="O13" i="136"/>
  <c r="N13" i="136"/>
  <c r="M13" i="136"/>
  <c r="L13" i="136"/>
  <c r="D13" i="136"/>
  <c r="J13" i="136" s="1"/>
  <c r="O12" i="136"/>
  <c r="N12" i="136"/>
  <c r="M12" i="136"/>
  <c r="L12" i="136"/>
  <c r="D12" i="136"/>
  <c r="J12" i="136" s="1"/>
  <c r="Q12" i="136" s="1"/>
  <c r="O11" i="136"/>
  <c r="N11" i="136"/>
  <c r="M11" i="136"/>
  <c r="L11" i="136"/>
  <c r="D11" i="136"/>
  <c r="J11" i="136" s="1"/>
  <c r="O10" i="136"/>
  <c r="N10" i="136"/>
  <c r="M10" i="136"/>
  <c r="L10" i="136"/>
  <c r="J10" i="136"/>
  <c r="R10" i="136" s="1"/>
  <c r="D10" i="136"/>
  <c r="O9" i="136"/>
  <c r="N9" i="136"/>
  <c r="M9" i="136"/>
  <c r="L9" i="136"/>
  <c r="D9" i="136"/>
  <c r="E23" i="136" s="1"/>
  <c r="C26" i="135"/>
  <c r="F25" i="135"/>
  <c r="F23" i="135"/>
  <c r="C23" i="135"/>
  <c r="C12" i="135"/>
  <c r="C13" i="135" s="1"/>
  <c r="C14" i="135" s="1"/>
  <c r="H16" i="140" l="1"/>
  <c r="C11" i="140" s="1"/>
  <c r="E23" i="137"/>
  <c r="H25" i="136"/>
  <c r="K22" i="136"/>
  <c r="N22" i="136" s="1"/>
  <c r="S23" i="150"/>
  <c r="T9" i="150"/>
  <c r="T23" i="150" s="1"/>
  <c r="T24" i="150" s="1"/>
  <c r="F25" i="150" s="1"/>
  <c r="J25" i="150" s="1"/>
  <c r="T23" i="148"/>
  <c r="T24" i="148" s="1"/>
  <c r="T22" i="149"/>
  <c r="T23" i="149" s="1"/>
  <c r="T24" i="149" s="1"/>
  <c r="F25" i="149" s="1"/>
  <c r="J25" i="149" s="1"/>
  <c r="S23" i="149"/>
  <c r="H23" i="140"/>
  <c r="H24" i="140" s="1"/>
  <c r="C22" i="140" s="1"/>
  <c r="H28" i="140"/>
  <c r="R11" i="137"/>
  <c r="Q11" i="137"/>
  <c r="P11" i="137"/>
  <c r="S11" i="137" s="1"/>
  <c r="T11" i="137" s="1"/>
  <c r="R19" i="137"/>
  <c r="Q19" i="137"/>
  <c r="S19" i="137" s="1"/>
  <c r="T19" i="137" s="1"/>
  <c r="P19" i="137"/>
  <c r="Q13" i="137"/>
  <c r="P13" i="137"/>
  <c r="R13" i="137"/>
  <c r="R15" i="137"/>
  <c r="Q15" i="137"/>
  <c r="P15" i="137"/>
  <c r="Q17" i="137"/>
  <c r="P17" i="137"/>
  <c r="R17" i="137"/>
  <c r="P20" i="137"/>
  <c r="R20" i="137"/>
  <c r="Q20" i="137"/>
  <c r="S20" i="137" s="1"/>
  <c r="T20" i="137" s="1"/>
  <c r="R21" i="137"/>
  <c r="O22" i="137"/>
  <c r="J9" i="137"/>
  <c r="P10" i="137"/>
  <c r="S10" i="137" s="1"/>
  <c r="T10" i="137" s="1"/>
  <c r="R12" i="137"/>
  <c r="P14" i="137"/>
  <c r="S14" i="137" s="1"/>
  <c r="T14" i="137" s="1"/>
  <c r="R16" i="137"/>
  <c r="P18" i="137"/>
  <c r="S18" i="137" s="1"/>
  <c r="T18" i="137" s="1"/>
  <c r="K21" i="137"/>
  <c r="L22" i="137"/>
  <c r="P22" i="137"/>
  <c r="Q10" i="137"/>
  <c r="Q14" i="137"/>
  <c r="Q18" i="137"/>
  <c r="P21" i="137"/>
  <c r="M22" i="137"/>
  <c r="Q22" i="137"/>
  <c r="P12" i="137"/>
  <c r="S12" i="137" s="1"/>
  <c r="T12" i="137" s="1"/>
  <c r="P16" i="137"/>
  <c r="S16" i="137" s="1"/>
  <c r="T16" i="137" s="1"/>
  <c r="R11" i="136"/>
  <c r="Q11" i="136"/>
  <c r="S11" i="136" s="1"/>
  <c r="T11" i="136" s="1"/>
  <c r="P11" i="136"/>
  <c r="Q13" i="136"/>
  <c r="R13" i="136"/>
  <c r="P13" i="136"/>
  <c r="S13" i="136" s="1"/>
  <c r="T13" i="136" s="1"/>
  <c r="R19" i="136"/>
  <c r="Q19" i="136"/>
  <c r="P19" i="136"/>
  <c r="S19" i="136" s="1"/>
  <c r="T19" i="136" s="1"/>
  <c r="P15" i="136"/>
  <c r="S15" i="136" s="1"/>
  <c r="T15" i="136" s="1"/>
  <c r="R15" i="136"/>
  <c r="Q15" i="136"/>
  <c r="Q17" i="136"/>
  <c r="P17" i="136"/>
  <c r="S17" i="136" s="1"/>
  <c r="T17" i="136" s="1"/>
  <c r="R17" i="136"/>
  <c r="P20" i="136"/>
  <c r="Q20" i="136"/>
  <c r="R20" i="136"/>
  <c r="J9" i="136"/>
  <c r="P10" i="136"/>
  <c r="R12" i="136"/>
  <c r="P14" i="136"/>
  <c r="R16" i="136"/>
  <c r="P18" i="136"/>
  <c r="S18" i="136" s="1"/>
  <c r="T18" i="136" s="1"/>
  <c r="K21" i="136"/>
  <c r="P22" i="136"/>
  <c r="S10" i="136"/>
  <c r="T10" i="136" s="1"/>
  <c r="Q10" i="136"/>
  <c r="Q14" i="136"/>
  <c r="S14" i="136" s="1"/>
  <c r="T14" i="136" s="1"/>
  <c r="Q18" i="136"/>
  <c r="P21" i="136"/>
  <c r="Q22" i="136"/>
  <c r="R21" i="136"/>
  <c r="P12" i="136"/>
  <c r="S12" i="136" s="1"/>
  <c r="T12" i="136" s="1"/>
  <c r="P16" i="136"/>
  <c r="C27" i="135"/>
  <c r="F26" i="135"/>
  <c r="F27" i="135" s="1"/>
  <c r="S17" i="137" l="1"/>
  <c r="T17" i="137" s="1"/>
  <c r="S15" i="137"/>
  <c r="T15" i="137" s="1"/>
  <c r="S13" i="137"/>
  <c r="T13" i="137" s="1"/>
  <c r="S16" i="136"/>
  <c r="T16" i="136" s="1"/>
  <c r="M22" i="136"/>
  <c r="S20" i="136"/>
  <c r="T20" i="136" s="1"/>
  <c r="L22" i="136"/>
  <c r="O22" i="136"/>
  <c r="Q9" i="137"/>
  <c r="Q23" i="137" s="1"/>
  <c r="P9" i="137"/>
  <c r="J23" i="137"/>
  <c r="R9" i="137"/>
  <c r="R23" i="137" s="1"/>
  <c r="S22" i="137"/>
  <c r="T22" i="137" s="1"/>
  <c r="M21" i="137"/>
  <c r="M23" i="137" s="1"/>
  <c r="L21" i="137"/>
  <c r="O21" i="137"/>
  <c r="O23" i="137" s="1"/>
  <c r="N21" i="137"/>
  <c r="N23" i="137" s="1"/>
  <c r="M21" i="136"/>
  <c r="M23" i="136" s="1"/>
  <c r="L21" i="136"/>
  <c r="O21" i="136"/>
  <c r="O23" i="136" s="1"/>
  <c r="N21" i="136"/>
  <c r="N23" i="136" s="1"/>
  <c r="Q9" i="136"/>
  <c r="Q23" i="136" s="1"/>
  <c r="P9" i="136"/>
  <c r="J23" i="136"/>
  <c r="R9" i="136"/>
  <c r="R23" i="136" s="1"/>
  <c r="S22" i="136"/>
  <c r="T22" i="136" s="1"/>
  <c r="D9" i="129"/>
  <c r="J9" i="129" s="1"/>
  <c r="L9" i="129"/>
  <c r="M9" i="129"/>
  <c r="N9" i="129"/>
  <c r="O9" i="129"/>
  <c r="D10" i="129"/>
  <c r="J10" i="129" s="1"/>
  <c r="L10" i="129"/>
  <c r="M10" i="129"/>
  <c r="N10" i="129"/>
  <c r="O10" i="129"/>
  <c r="D11" i="129"/>
  <c r="J11" i="129" s="1"/>
  <c r="P11" i="129" s="1"/>
  <c r="L11" i="129"/>
  <c r="M11" i="129"/>
  <c r="N11" i="129"/>
  <c r="O11" i="129"/>
  <c r="D12" i="129"/>
  <c r="J12" i="129" s="1"/>
  <c r="L12" i="129"/>
  <c r="M12" i="129"/>
  <c r="N12" i="129"/>
  <c r="O12" i="129"/>
  <c r="D13" i="129"/>
  <c r="J13" i="129" s="1"/>
  <c r="L13" i="129"/>
  <c r="M13" i="129"/>
  <c r="N13" i="129"/>
  <c r="O13" i="129"/>
  <c r="D14" i="129"/>
  <c r="J14" i="129" s="1"/>
  <c r="L14" i="129"/>
  <c r="M14" i="129"/>
  <c r="N14" i="129"/>
  <c r="O14" i="129"/>
  <c r="D15" i="129"/>
  <c r="J15" i="129" s="1"/>
  <c r="P15" i="129" s="1"/>
  <c r="L15" i="129"/>
  <c r="M15" i="129"/>
  <c r="N15" i="129"/>
  <c r="O15" i="129"/>
  <c r="D16" i="129"/>
  <c r="J16" i="129" s="1"/>
  <c r="L16" i="129"/>
  <c r="M16" i="129"/>
  <c r="N16" i="129"/>
  <c r="O16" i="129"/>
  <c r="D17" i="129"/>
  <c r="J17" i="129" s="1"/>
  <c r="L17" i="129"/>
  <c r="M17" i="129"/>
  <c r="N17" i="129"/>
  <c r="O17" i="129"/>
  <c r="D18" i="129"/>
  <c r="J18" i="129" s="1"/>
  <c r="L18" i="129"/>
  <c r="M18" i="129"/>
  <c r="N18" i="129"/>
  <c r="O18" i="129"/>
  <c r="D19" i="129"/>
  <c r="J19" i="129" s="1"/>
  <c r="P19" i="129" s="1"/>
  <c r="L19" i="129"/>
  <c r="M19" i="129"/>
  <c r="N19" i="129"/>
  <c r="O19" i="129"/>
  <c r="D20" i="129"/>
  <c r="J20" i="129" s="1"/>
  <c r="L20" i="129"/>
  <c r="M20" i="129"/>
  <c r="N20" i="129"/>
  <c r="O20" i="129"/>
  <c r="J21" i="129"/>
  <c r="K21" i="129" s="1"/>
  <c r="Q21" i="129"/>
  <c r="J22" i="129"/>
  <c r="K22" i="129" s="1"/>
  <c r="C23" i="129"/>
  <c r="F23" i="129"/>
  <c r="T25" i="129" s="1"/>
  <c r="G23" i="129"/>
  <c r="H23" i="129"/>
  <c r="I23" i="129"/>
  <c r="P23" i="137" l="1"/>
  <c r="S9" i="137"/>
  <c r="S21" i="137"/>
  <c r="T21" i="137" s="1"/>
  <c r="L23" i="137"/>
  <c r="P23" i="136"/>
  <c r="S9" i="136"/>
  <c r="S21" i="136"/>
  <c r="T21" i="136" s="1"/>
  <c r="L23" i="136"/>
  <c r="R21" i="129"/>
  <c r="P17" i="129"/>
  <c r="Q17" i="129"/>
  <c r="R17" i="129"/>
  <c r="R13" i="129"/>
  <c r="Q13" i="129"/>
  <c r="E23" i="129"/>
  <c r="O22" i="129"/>
  <c r="L22" i="129"/>
  <c r="M22" i="129"/>
  <c r="N22" i="129"/>
  <c r="Q20" i="129"/>
  <c r="R20" i="129"/>
  <c r="P20" i="129"/>
  <c r="Q16" i="129"/>
  <c r="R16" i="129"/>
  <c r="P16" i="129"/>
  <c r="R10" i="129"/>
  <c r="P10" i="129"/>
  <c r="Q10" i="129"/>
  <c r="N21" i="129"/>
  <c r="O21" i="129"/>
  <c r="O23" i="129" s="1"/>
  <c r="L21" i="129"/>
  <c r="L23" i="129" s="1"/>
  <c r="M21" i="129"/>
  <c r="P18" i="129"/>
  <c r="Q18" i="129"/>
  <c r="R18" i="129"/>
  <c r="P14" i="129"/>
  <c r="Q14" i="129"/>
  <c r="R14" i="129"/>
  <c r="Q12" i="129"/>
  <c r="R12" i="129"/>
  <c r="P12" i="129"/>
  <c r="R9" i="129"/>
  <c r="J23" i="129"/>
  <c r="P9" i="129"/>
  <c r="Q9" i="129"/>
  <c r="R22" i="129"/>
  <c r="M23" i="129"/>
  <c r="Q22" i="129"/>
  <c r="P21" i="129"/>
  <c r="R19" i="129"/>
  <c r="R15" i="129"/>
  <c r="P13" i="129"/>
  <c r="R11" i="129"/>
  <c r="P22" i="129"/>
  <c r="Q19" i="129"/>
  <c r="Q15" i="129"/>
  <c r="S15" i="129" s="1"/>
  <c r="T15" i="129" s="1"/>
  <c r="Q11" i="129"/>
  <c r="S11" i="129" s="1"/>
  <c r="T11" i="129" s="1"/>
  <c r="N23" i="129" l="1"/>
  <c r="S23" i="137"/>
  <c r="T9" i="137"/>
  <c r="T23" i="137" s="1"/>
  <c r="T24" i="137" s="1"/>
  <c r="F25" i="137" s="1"/>
  <c r="J25" i="137" s="1"/>
  <c r="S23" i="136"/>
  <c r="T9" i="136"/>
  <c r="T23" i="136" s="1"/>
  <c r="T24" i="136" s="1"/>
  <c r="F25" i="136" s="1"/>
  <c r="J25" i="136" s="1"/>
  <c r="S16" i="129"/>
  <c r="T16" i="129" s="1"/>
  <c r="S17" i="129"/>
  <c r="T17" i="129" s="1"/>
  <c r="S13" i="129"/>
  <c r="T13" i="129" s="1"/>
  <c r="S12" i="129"/>
  <c r="T12" i="129" s="1"/>
  <c r="S20" i="129"/>
  <c r="T20" i="129" s="1"/>
  <c r="S19" i="129"/>
  <c r="T19" i="129" s="1"/>
  <c r="S18" i="129"/>
  <c r="T18" i="129" s="1"/>
  <c r="S10" i="129"/>
  <c r="T10" i="129" s="1"/>
  <c r="S14" i="129"/>
  <c r="T14" i="129" s="1"/>
  <c r="Q23" i="129"/>
  <c r="R23" i="129"/>
  <c r="S9" i="129"/>
  <c r="P23" i="129"/>
  <c r="S21" i="129"/>
  <c r="T21" i="129" s="1"/>
  <c r="S22" i="129"/>
  <c r="T22" i="129" s="1"/>
  <c r="S23" i="129" l="1"/>
  <c r="T9" i="129"/>
  <c r="T23" i="129" s="1"/>
  <c r="T24" i="129" l="1"/>
  <c r="F26" i="127" l="1"/>
  <c r="H7" i="140" s="1"/>
  <c r="E26" i="127"/>
  <c r="G54" i="140" l="1"/>
  <c r="H6" i="140"/>
  <c r="H8" i="140" s="1"/>
  <c r="C6" i="140" s="1"/>
  <c r="E26" i="121"/>
  <c r="H32" i="140" s="1"/>
  <c r="F26" i="121"/>
  <c r="H33" i="140" s="1"/>
  <c r="H42" i="140" l="1"/>
  <c r="C40" i="140" s="1"/>
  <c r="H54" i="140"/>
  <c r="C9" i="140"/>
  <c r="H34" i="140"/>
  <c r="C32" i="140" s="1"/>
  <c r="H36" i="140"/>
  <c r="H38" i="140" s="1"/>
  <c r="C36" i="140" s="1"/>
  <c r="H30" i="140"/>
  <c r="C54" i="140" l="1"/>
  <c r="H20" i="140"/>
  <c r="C18" i="140" s="1"/>
  <c r="C26" i="140" l="1"/>
  <c r="C70" i="140" s="1"/>
  <c r="C72" i="140" s="1"/>
  <c r="H71" i="1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コアセンター</author>
    <author>佐藤 二郎</author>
  </authors>
  <commentList>
    <comment ref="J63" authorId="0" shapeId="0" xr:uid="{55533FEB-38E8-4163-9C1F-138A842A582B}">
      <text>
        <r>
          <rPr>
            <sz val="11"/>
            <color indexed="81"/>
            <rFont val="MS P ゴシック"/>
            <family val="3"/>
            <charset val="128"/>
          </rPr>
          <t>不要（0円）な行は削除してください。</t>
        </r>
      </text>
    </comment>
    <comment ref="C71" authorId="1" shapeId="0" xr:uid="{4AFD215C-EE8C-4B55-9A65-4DBFD3C338E9}">
      <text>
        <r>
          <rPr>
            <b/>
            <sz val="9"/>
            <color indexed="81"/>
            <rFont val="MS P ゴシック"/>
            <family val="3"/>
            <charset val="128"/>
          </rPr>
          <t>右記を上限に手入力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<sst xmlns="http://schemas.openxmlformats.org/spreadsheetml/2006/main" count="1029" uniqueCount="320">
  <si>
    <t>×</t>
    <phoneticPr fontId="8"/>
  </si>
  <si>
    <t>人件費</t>
    <rPh sb="0" eb="3">
      <t>ジンケンヒ</t>
    </rPh>
    <phoneticPr fontId="8"/>
  </si>
  <si>
    <t>旅費</t>
    <rPh sb="0" eb="2">
      <t>リョヒ</t>
    </rPh>
    <phoneticPr fontId="8"/>
  </si>
  <si>
    <t>（不課税／非課税）</t>
    <rPh sb="1" eb="4">
      <t>フカゼイ</t>
    </rPh>
    <rPh sb="5" eb="8">
      <t>ヒカゼイ</t>
    </rPh>
    <phoneticPr fontId="33"/>
  </si>
  <si>
    <t>（課税）</t>
    <rPh sb="1" eb="3">
      <t>カゼイ</t>
    </rPh>
    <phoneticPr fontId="33"/>
  </si>
  <si>
    <t>内容</t>
    <rPh sb="0" eb="2">
      <t>ナイヨウ</t>
    </rPh>
    <phoneticPr fontId="33"/>
  </si>
  <si>
    <t>金額（円）</t>
    <rPh sb="0" eb="2">
      <t>キンガク</t>
    </rPh>
    <rPh sb="3" eb="4">
      <t>エン</t>
    </rPh>
    <phoneticPr fontId="33"/>
  </si>
  <si>
    <t>名称</t>
    <rPh sb="0" eb="2">
      <t>メイショウ</t>
    </rPh>
    <phoneticPr fontId="33"/>
  </si>
  <si>
    <t>伝票番号等</t>
    <rPh sb="0" eb="2">
      <t>デンピョウ</t>
    </rPh>
    <rPh sb="2" eb="4">
      <t>バンゴウ</t>
    </rPh>
    <rPh sb="4" eb="5">
      <t>トウ</t>
    </rPh>
    <phoneticPr fontId="33"/>
  </si>
  <si>
    <t>支出決定日</t>
    <rPh sb="0" eb="2">
      <t>シシュツ</t>
    </rPh>
    <rPh sb="2" eb="4">
      <t>ケッテイ</t>
    </rPh>
    <rPh sb="4" eb="5">
      <t>ヒ</t>
    </rPh>
    <phoneticPr fontId="33"/>
  </si>
  <si>
    <t>人件費</t>
    <rPh sb="0" eb="3">
      <t>ジンケンヒ</t>
    </rPh>
    <phoneticPr fontId="33"/>
  </si>
  <si>
    <t>○○○○学会研究発表</t>
    <rPh sb="4" eb="6">
      <t>ガッカイ</t>
    </rPh>
    <rPh sb="6" eb="8">
      <t>ケンキュウ</t>
    </rPh>
    <rPh sb="8" eb="10">
      <t>ハッピョウ</t>
    </rPh>
    <phoneticPr fontId="33"/>
  </si>
  <si>
    <t>○○○○委員会委員謝金</t>
    <rPh sb="4" eb="7">
      <t>イインカイ</t>
    </rPh>
    <rPh sb="7" eb="9">
      <t>イイン</t>
    </rPh>
    <rPh sb="9" eb="11">
      <t>シャキン</t>
    </rPh>
    <phoneticPr fontId="33"/>
  </si>
  <si>
    <t>○○○に伴うアンケート謝金</t>
    <rPh sb="4" eb="5">
      <t>トモナ</t>
    </rPh>
    <rPh sb="11" eb="13">
      <t>シャキン</t>
    </rPh>
    <phoneticPr fontId="33"/>
  </si>
  <si>
    <t>○○○○○アンケート　21名謝金</t>
    <rPh sb="13" eb="14">
      <t>メイ</t>
    </rPh>
    <rPh sb="14" eb="16">
      <t>シャキン</t>
    </rPh>
    <phoneticPr fontId="33"/>
  </si>
  <si>
    <t>○○○分析用</t>
    <rPh sb="3" eb="5">
      <t>ブンセキ</t>
    </rPh>
    <rPh sb="5" eb="6">
      <t>ヨウ</t>
    </rPh>
    <phoneticPr fontId="33"/>
  </si>
  <si>
    <t>○○○○ライセンス　１式</t>
    <rPh sb="11" eb="12">
      <t>シキ</t>
    </rPh>
    <phoneticPr fontId="33"/>
  </si>
  <si>
    <t>○○○検査用</t>
    <rPh sb="3" eb="5">
      <t>ケンサ</t>
    </rPh>
    <rPh sb="5" eb="6">
      <t>ヨウ</t>
    </rPh>
    <phoneticPr fontId="33"/>
  </si>
  <si>
    <t>○○○分析補助及び事務補助</t>
    <rPh sb="3" eb="5">
      <t>ブンセキ</t>
    </rPh>
    <rPh sb="5" eb="7">
      <t>ホジョ</t>
    </rPh>
    <rPh sb="7" eb="8">
      <t>オヨ</t>
    </rPh>
    <rPh sb="9" eb="11">
      <t>ジム</t>
    </rPh>
    <rPh sb="11" eb="13">
      <t>ホジョ</t>
    </rPh>
    <phoneticPr fontId="33"/>
  </si>
  <si>
    <t>賃金</t>
    <rPh sb="0" eb="2">
      <t>チンギン</t>
    </rPh>
    <phoneticPr fontId="33"/>
  </si>
  <si>
    <t>レンタカー１台（10/2）　１式</t>
    <rPh sb="6" eb="7">
      <t>ダイ</t>
    </rPh>
    <rPh sb="15" eb="16">
      <t>シキ</t>
    </rPh>
    <phoneticPr fontId="33"/>
  </si>
  <si>
    <t>雑役務費</t>
    <rPh sb="0" eb="1">
      <t>ザツ</t>
    </rPh>
    <rPh sb="1" eb="4">
      <t>エキムヒ</t>
    </rPh>
    <phoneticPr fontId="33"/>
  </si>
  <si>
    <t>印刷製本費</t>
    <rPh sb="0" eb="2">
      <t>インサツ</t>
    </rPh>
    <rPh sb="2" eb="4">
      <t>セイホン</t>
    </rPh>
    <rPh sb="4" eb="5">
      <t>ヒ</t>
    </rPh>
    <phoneticPr fontId="33"/>
  </si>
  <si>
    <t>○○○研究用</t>
    <rPh sb="3" eb="5">
      <t>ケンキュウ</t>
    </rPh>
    <rPh sb="5" eb="6">
      <t>ヨウ</t>
    </rPh>
    <phoneticPr fontId="33"/>
  </si>
  <si>
    <t>○○○○○委託業務</t>
    <rPh sb="5" eb="7">
      <t>イタク</t>
    </rPh>
    <rPh sb="7" eb="9">
      <t>ギョウム</t>
    </rPh>
    <phoneticPr fontId="33"/>
  </si>
  <si>
    <t>○○○○分析業務</t>
    <rPh sb="4" eb="6">
      <t>ブンセキ</t>
    </rPh>
    <rPh sb="6" eb="8">
      <t>ギョウム</t>
    </rPh>
    <phoneticPr fontId="33"/>
  </si>
  <si>
    <t>＝</t>
  </si>
  <si>
    <t>＝</t>
    <phoneticPr fontId="8"/>
  </si>
  <si>
    <t>計</t>
    <rPh sb="0" eb="1">
      <t>ケイ</t>
    </rPh>
    <phoneticPr fontId="8"/>
  </si>
  <si>
    <r>
      <t>（注）
１．項目名「勤務」の下のセルで、</t>
    </r>
    <r>
      <rPr>
        <u/>
        <sz val="12"/>
        <rFont val="ＭＳ 明朝"/>
        <family val="1"/>
        <charset val="128"/>
      </rPr>
      <t>「日数」「時間数」のどちらかを選択</t>
    </r>
    <r>
      <rPr>
        <sz val="12"/>
        <rFont val="ＭＳ 明朝"/>
        <family val="1"/>
        <charset val="128"/>
      </rPr>
      <t>し、項目名「給与」の下の＠の右に日給または時給を記載します。
　　日給で記載する場合で、給与/賃金規程に明示されている単価が時給であれば、</t>
    </r>
    <r>
      <rPr>
        <u/>
        <sz val="12"/>
        <rFont val="ＭＳ 明朝"/>
        <family val="1"/>
        <charset val="128"/>
      </rPr>
      <t>時給×時間/日=日給　の計算式を下段欄外に記載</t>
    </r>
    <r>
      <rPr>
        <sz val="12"/>
        <rFont val="ＭＳ 明朝"/>
        <family val="1"/>
        <charset val="128"/>
      </rPr>
      <t>してください。
　　月額固定の契約の場合は、根拠資料の添付とともに、「月額固定給与」である旨を下段欄外に記載してください。
２．金額欄に小数点以下が存在することの無い様にご注意ください。（時間数以外はすべて整数値であること）
３．当表の内容をすべて網羅しているものであれば、各機関の様式や規程に沿った計算方法を使用しても構いません。</t>
    </r>
    <rPh sb="1" eb="2">
      <t>チュウ</t>
    </rPh>
    <rPh sb="6" eb="9">
      <t>コウモクメイ</t>
    </rPh>
    <rPh sb="10" eb="12">
      <t>キンム</t>
    </rPh>
    <rPh sb="14" eb="15">
      <t>シタ</t>
    </rPh>
    <rPh sb="21" eb="23">
      <t>ニッスウ</t>
    </rPh>
    <rPh sb="25" eb="28">
      <t>ジカンスウ</t>
    </rPh>
    <rPh sb="35" eb="37">
      <t>センタク</t>
    </rPh>
    <rPh sb="39" eb="41">
      <t>コウモク</t>
    </rPh>
    <rPh sb="41" eb="42">
      <t>メイ</t>
    </rPh>
    <rPh sb="43" eb="45">
      <t>キュウヨ</t>
    </rPh>
    <rPh sb="47" eb="48">
      <t>シタ</t>
    </rPh>
    <rPh sb="51" eb="52">
      <t>ミギ</t>
    </rPh>
    <rPh sb="53" eb="55">
      <t>ニッキュウ</t>
    </rPh>
    <rPh sb="58" eb="60">
      <t>ジキュウ</t>
    </rPh>
    <rPh sb="61" eb="63">
      <t>キサイ</t>
    </rPh>
    <rPh sb="70" eb="72">
      <t>ニッキュウ</t>
    </rPh>
    <rPh sb="73" eb="75">
      <t>キサイ</t>
    </rPh>
    <rPh sb="77" eb="79">
      <t>バアイ</t>
    </rPh>
    <rPh sb="81" eb="83">
      <t>キュウヨ</t>
    </rPh>
    <rPh sb="84" eb="86">
      <t>チンギン</t>
    </rPh>
    <rPh sb="86" eb="88">
      <t>キテイ</t>
    </rPh>
    <rPh sb="89" eb="91">
      <t>メイジ</t>
    </rPh>
    <rPh sb="96" eb="98">
      <t>タンカ</t>
    </rPh>
    <rPh sb="99" eb="101">
      <t>ジキュウ</t>
    </rPh>
    <rPh sb="106" eb="108">
      <t>ジキュウ</t>
    </rPh>
    <rPh sb="109" eb="111">
      <t>ジカン</t>
    </rPh>
    <rPh sb="112" eb="113">
      <t>ヒ</t>
    </rPh>
    <rPh sb="114" eb="116">
      <t>ニッキュウ</t>
    </rPh>
    <rPh sb="118" eb="120">
      <t>ケイサン</t>
    </rPh>
    <rPh sb="120" eb="121">
      <t>シキ</t>
    </rPh>
    <rPh sb="122" eb="124">
      <t>ゲダン</t>
    </rPh>
    <rPh sb="124" eb="126">
      <t>ランガイ</t>
    </rPh>
    <rPh sb="127" eb="129">
      <t>キサイ</t>
    </rPh>
    <rPh sb="139" eb="141">
      <t>ゲツガク</t>
    </rPh>
    <rPh sb="141" eb="143">
      <t>コテイ</t>
    </rPh>
    <rPh sb="144" eb="146">
      <t>ケイヤク</t>
    </rPh>
    <rPh sb="147" eb="149">
      <t>バアイ</t>
    </rPh>
    <rPh sb="151" eb="153">
      <t>コンキョ</t>
    </rPh>
    <rPh sb="153" eb="155">
      <t>シリョウ</t>
    </rPh>
    <rPh sb="156" eb="158">
      <t>テンプ</t>
    </rPh>
    <rPh sb="164" eb="166">
      <t>ゲツガク</t>
    </rPh>
    <rPh sb="174" eb="175">
      <t>ムネ</t>
    </rPh>
    <rPh sb="176" eb="178">
      <t>ゲダン</t>
    </rPh>
    <rPh sb="181" eb="183">
      <t>キサイ</t>
    </rPh>
    <rPh sb="194" eb="196">
      <t>キンガク</t>
    </rPh>
    <rPh sb="196" eb="197">
      <t>ラン</t>
    </rPh>
    <rPh sb="198" eb="200">
      <t>ショウスウ</t>
    </rPh>
    <rPh sb="200" eb="201">
      <t>テン</t>
    </rPh>
    <rPh sb="201" eb="203">
      <t>イカ</t>
    </rPh>
    <rPh sb="204" eb="206">
      <t>ソンザイ</t>
    </rPh>
    <rPh sb="211" eb="212">
      <t>ナ</t>
    </rPh>
    <rPh sb="213" eb="214">
      <t>ヨウ</t>
    </rPh>
    <rPh sb="216" eb="218">
      <t>チュウイ</t>
    </rPh>
    <rPh sb="224" eb="226">
      <t>ジカン</t>
    </rPh>
    <rPh sb="226" eb="227">
      <t>スウ</t>
    </rPh>
    <rPh sb="227" eb="229">
      <t>イガイ</t>
    </rPh>
    <rPh sb="233" eb="235">
      <t>セイスウ</t>
    </rPh>
    <rPh sb="235" eb="236">
      <t>チ</t>
    </rPh>
    <rPh sb="246" eb="247">
      <t>トウ</t>
    </rPh>
    <rPh sb="247" eb="248">
      <t>ヒョウ</t>
    </rPh>
    <rPh sb="286" eb="288">
      <t>シヨウ</t>
    </rPh>
    <phoneticPr fontId="8"/>
  </si>
  <si>
    <t>－</t>
    <phoneticPr fontId="8"/>
  </si>
  <si>
    <t>合計</t>
    <rPh sb="0" eb="2">
      <t>ゴウケイ</t>
    </rPh>
    <phoneticPr fontId="8"/>
  </si>
  <si>
    <t>12月賞与</t>
    <rPh sb="2" eb="3">
      <t>ツキ</t>
    </rPh>
    <rPh sb="3" eb="5">
      <t>ショウヨ</t>
    </rPh>
    <phoneticPr fontId="8"/>
  </si>
  <si>
    <t>6月賞与</t>
    <rPh sb="1" eb="2">
      <t>ツキ</t>
    </rPh>
    <rPh sb="2" eb="4">
      <t>ショウヨ</t>
    </rPh>
    <phoneticPr fontId="8"/>
  </si>
  <si>
    <t>　３月</t>
    <rPh sb="2" eb="3">
      <t>ツキ</t>
    </rPh>
    <phoneticPr fontId="8"/>
  </si>
  <si>
    <t>　２月</t>
    <rPh sb="2" eb="3">
      <t>ツキ</t>
    </rPh>
    <phoneticPr fontId="8"/>
  </si>
  <si>
    <t>　１月</t>
    <rPh sb="2" eb="3">
      <t>ツキ</t>
    </rPh>
    <phoneticPr fontId="8"/>
  </si>
  <si>
    <t>１２月</t>
    <rPh sb="2" eb="3">
      <t>ツキ</t>
    </rPh>
    <phoneticPr fontId="8"/>
  </si>
  <si>
    <t>１１月</t>
    <rPh sb="2" eb="3">
      <t>ツキ</t>
    </rPh>
    <phoneticPr fontId="8"/>
  </si>
  <si>
    <t>１０月</t>
    <rPh sb="2" eb="3">
      <t>ツキ</t>
    </rPh>
    <phoneticPr fontId="8"/>
  </si>
  <si>
    <t>　９月</t>
    <rPh sb="2" eb="3">
      <t>ツキ</t>
    </rPh>
    <phoneticPr fontId="8"/>
  </si>
  <si>
    <t>　８月</t>
    <rPh sb="2" eb="3">
      <t>ツキ</t>
    </rPh>
    <phoneticPr fontId="8"/>
  </si>
  <si>
    <t>　７月</t>
    <rPh sb="2" eb="3">
      <t>ツキ</t>
    </rPh>
    <phoneticPr fontId="8"/>
  </si>
  <si>
    <t>　６月</t>
    <rPh sb="2" eb="3">
      <t>ツキ</t>
    </rPh>
    <phoneticPr fontId="8"/>
  </si>
  <si>
    <t>　５月</t>
    <rPh sb="2" eb="3">
      <t>ツキ</t>
    </rPh>
    <phoneticPr fontId="8"/>
  </si>
  <si>
    <t>　４月</t>
    <rPh sb="2" eb="3">
      <t>ツキ</t>
    </rPh>
    <phoneticPr fontId="8"/>
  </si>
  <si>
    <t>（税込）</t>
  </si>
  <si>
    <t>＠</t>
    <phoneticPr fontId="8"/>
  </si>
  <si>
    <t>日数</t>
  </si>
  <si>
    <t>労災保険</t>
    <rPh sb="0" eb="2">
      <t>ロウサイ</t>
    </rPh>
    <rPh sb="2" eb="4">
      <t>ホケン</t>
    </rPh>
    <phoneticPr fontId="8"/>
  </si>
  <si>
    <t>一般拠出金</t>
    <rPh sb="0" eb="2">
      <t>イッパン</t>
    </rPh>
    <rPh sb="2" eb="5">
      <t>キョシュツキン</t>
    </rPh>
    <phoneticPr fontId="8"/>
  </si>
  <si>
    <t>雇用保険</t>
    <rPh sb="0" eb="2">
      <t>コヨウ</t>
    </rPh>
    <rPh sb="2" eb="4">
      <t>ホケン</t>
    </rPh>
    <phoneticPr fontId="8"/>
  </si>
  <si>
    <t>子ども・子育て拠出金</t>
    <rPh sb="0" eb="1">
      <t>コ</t>
    </rPh>
    <rPh sb="4" eb="6">
      <t>コソダ</t>
    </rPh>
    <rPh sb="7" eb="10">
      <t>キョシュツキン</t>
    </rPh>
    <phoneticPr fontId="8"/>
  </si>
  <si>
    <t>厚生年金保険</t>
    <rPh sb="0" eb="2">
      <t>コウセイ</t>
    </rPh>
    <rPh sb="2" eb="4">
      <t>ネンキン</t>
    </rPh>
    <rPh sb="4" eb="6">
      <t>ホケン</t>
    </rPh>
    <phoneticPr fontId="8"/>
  </si>
  <si>
    <t>介護保険</t>
    <rPh sb="0" eb="2">
      <t>カイゴ</t>
    </rPh>
    <rPh sb="2" eb="4">
      <t>ホケン</t>
    </rPh>
    <phoneticPr fontId="8"/>
  </si>
  <si>
    <t>健康保険</t>
    <rPh sb="0" eb="2">
      <t>ケンコウ</t>
    </rPh>
    <rPh sb="2" eb="4">
      <t>ホケン</t>
    </rPh>
    <phoneticPr fontId="8"/>
  </si>
  <si>
    <t>合　計</t>
    <rPh sb="0" eb="1">
      <t>ゴウ</t>
    </rPh>
    <rPh sb="2" eb="3">
      <t>ケイ</t>
    </rPh>
    <phoneticPr fontId="8"/>
  </si>
  <si>
    <t>事業主負担分</t>
    <rPh sb="0" eb="3">
      <t>ジギョウヌシ</t>
    </rPh>
    <rPh sb="3" eb="6">
      <t>フタンブン</t>
    </rPh>
    <phoneticPr fontId="8"/>
  </si>
  <si>
    <t>標準報酬
月額</t>
    <rPh sb="0" eb="2">
      <t>ヒョウジュン</t>
    </rPh>
    <rPh sb="2" eb="4">
      <t>ホウシュウ</t>
    </rPh>
    <rPh sb="5" eb="7">
      <t>ゲツガク</t>
    </rPh>
    <phoneticPr fontId="8"/>
  </si>
  <si>
    <t>給与支給
総額</t>
    <rPh sb="0" eb="2">
      <t>キュウヨ</t>
    </rPh>
    <rPh sb="2" eb="4">
      <t>シキュウ</t>
    </rPh>
    <rPh sb="5" eb="7">
      <t>ソウガク</t>
    </rPh>
    <phoneticPr fontId="8"/>
  </si>
  <si>
    <t>退職手当</t>
    <rPh sb="0" eb="2">
      <t>タイショク</t>
    </rPh>
    <rPh sb="2" eb="4">
      <t>テアテ</t>
    </rPh>
    <phoneticPr fontId="8"/>
  </si>
  <si>
    <t>期末勤勉
手当</t>
    <rPh sb="0" eb="2">
      <t>キマツ</t>
    </rPh>
    <rPh sb="2" eb="4">
      <t>キンベン</t>
    </rPh>
    <rPh sb="5" eb="7">
      <t>テアテ</t>
    </rPh>
    <phoneticPr fontId="8"/>
  </si>
  <si>
    <t>住居手当</t>
    <rPh sb="0" eb="2">
      <t>ジュウキョ</t>
    </rPh>
    <rPh sb="2" eb="4">
      <t>テアテ</t>
    </rPh>
    <phoneticPr fontId="8"/>
  </si>
  <si>
    <t>通勤手当</t>
    <rPh sb="0" eb="2">
      <t>ツウキン</t>
    </rPh>
    <rPh sb="2" eb="4">
      <t>テアテ</t>
    </rPh>
    <phoneticPr fontId="8"/>
  </si>
  <si>
    <t>給　与</t>
    <rPh sb="0" eb="1">
      <t>キュウ</t>
    </rPh>
    <rPh sb="2" eb="3">
      <t>アタエ</t>
    </rPh>
    <phoneticPr fontId="8"/>
  </si>
  <si>
    <t>勤務</t>
    <rPh sb="0" eb="2">
      <t>キンム</t>
    </rPh>
    <phoneticPr fontId="8"/>
  </si>
  <si>
    <t>勤務月</t>
    <rPh sb="0" eb="2">
      <t>キンム</t>
    </rPh>
    <rPh sb="2" eb="3">
      <t>ツキ</t>
    </rPh>
    <phoneticPr fontId="8"/>
  </si>
  <si>
    <t>令和○年○月○日 ～ 令和○年○月○日</t>
    <rPh sb="0" eb="2">
      <t>レイワ</t>
    </rPh>
    <rPh sb="11" eb="13">
      <t>レイワ</t>
    </rPh>
    <phoneticPr fontId="8"/>
  </si>
  <si>
    <t>雇用期間：</t>
    <rPh sb="0" eb="2">
      <t>コヨウ</t>
    </rPh>
    <rPh sb="2" eb="4">
      <t>キカン</t>
    </rPh>
    <phoneticPr fontId="8"/>
  </si>
  <si>
    <t>○○ ○○（××員）</t>
    <rPh sb="8" eb="9">
      <t>イン</t>
    </rPh>
    <phoneticPr fontId="8"/>
  </si>
  <si>
    <t>職員名・職名：</t>
    <rPh sb="0" eb="3">
      <t>ショクインメイ</t>
    </rPh>
    <rPh sb="4" eb="6">
      <t>ショクメイ</t>
    </rPh>
    <phoneticPr fontId="8"/>
  </si>
  <si>
    <t>人　件　費　計　算　表</t>
    <rPh sb="0" eb="1">
      <t>ヒト</t>
    </rPh>
    <rPh sb="2" eb="3">
      <t>ケン</t>
    </rPh>
    <rPh sb="4" eb="5">
      <t>ヒ</t>
    </rPh>
    <rPh sb="6" eb="7">
      <t>ケイ</t>
    </rPh>
    <rPh sb="8" eb="9">
      <t>サン</t>
    </rPh>
    <rPh sb="10" eb="11">
      <t>オモテ</t>
    </rPh>
    <phoneticPr fontId="8"/>
  </si>
  <si>
    <t>別紙</t>
    <rPh sb="0" eb="2">
      <t>ベッシ</t>
    </rPh>
    <phoneticPr fontId="8"/>
  </si>
  <si>
    <t>↓社会保険料について小数点以下切捨ての関数が入力されていますが、受託機関の取扱いと異なる場合は適宜修正してください。</t>
    <rPh sb="1" eb="6">
      <t>シャカイホケンリョウ</t>
    </rPh>
    <rPh sb="10" eb="13">
      <t>ショウスウテン</t>
    </rPh>
    <rPh sb="13" eb="15">
      <t>イカ</t>
    </rPh>
    <rPh sb="15" eb="17">
      <t>キリス</t>
    </rPh>
    <rPh sb="19" eb="21">
      <t>カンスウ</t>
    </rPh>
    <rPh sb="22" eb="24">
      <t>ニュウリョク</t>
    </rPh>
    <rPh sb="32" eb="34">
      <t>ジュタク</t>
    </rPh>
    <rPh sb="34" eb="36">
      <t>キカン</t>
    </rPh>
    <rPh sb="37" eb="39">
      <t>トリアツカ</t>
    </rPh>
    <rPh sb="41" eb="42">
      <t>コト</t>
    </rPh>
    <rPh sb="44" eb="46">
      <t>バアイ</t>
    </rPh>
    <rPh sb="47" eb="49">
      <t>テキギ</t>
    </rPh>
    <rPh sb="49" eb="51">
      <t>シュウセイ</t>
    </rPh>
    <phoneticPr fontId="8"/>
  </si>
  <si>
    <t>番号</t>
    <rPh sb="0" eb="2">
      <t>バンゴウ</t>
    </rPh>
    <phoneticPr fontId="33"/>
  </si>
  <si>
    <t>役職/氏名　内容</t>
    <rPh sb="0" eb="2">
      <t>ヤクショク</t>
    </rPh>
    <rPh sb="3" eb="5">
      <t>シメイ</t>
    </rPh>
    <rPh sb="6" eb="8">
      <t>ナイヨウ</t>
    </rPh>
    <phoneticPr fontId="33"/>
  </si>
  <si>
    <t>主任/環境 太郎（給与/保険料）</t>
    <rPh sb="0" eb="2">
      <t>シュニン</t>
    </rPh>
    <rPh sb="9" eb="11">
      <t>キュウヨ</t>
    </rPh>
    <rPh sb="12" eb="15">
      <t>ホケンリョウ</t>
    </rPh>
    <phoneticPr fontId="33"/>
  </si>
  <si>
    <t>主任/環境 太郎（通勤手当）</t>
    <rPh sb="0" eb="2">
      <t>シュニン</t>
    </rPh>
    <rPh sb="9" eb="11">
      <t>ツウキン</t>
    </rPh>
    <rPh sb="11" eb="13">
      <t>テアテ</t>
    </rPh>
    <phoneticPr fontId="33"/>
  </si>
  <si>
    <t>【従来】</t>
    <rPh sb="1" eb="3">
      <t>ジュウライ</t>
    </rPh>
    <phoneticPr fontId="33"/>
  </si>
  <si>
    <t>直接経費</t>
    <rPh sb="0" eb="2">
      <t>チョクセツ</t>
    </rPh>
    <rPh sb="2" eb="4">
      <t>ケイヒ</t>
    </rPh>
    <phoneticPr fontId="33"/>
  </si>
  <si>
    <t>一般管理費</t>
    <rPh sb="0" eb="2">
      <t>イッパン</t>
    </rPh>
    <rPh sb="2" eb="5">
      <t>カンリヒ</t>
    </rPh>
    <phoneticPr fontId="33"/>
  </si>
  <si>
    <t>一般管理費（税抜）</t>
    <rPh sb="0" eb="2">
      <t>イッパン</t>
    </rPh>
    <rPh sb="2" eb="5">
      <t>カンリヒ</t>
    </rPh>
    <rPh sb="6" eb="8">
      <t>ゼイヌ</t>
    </rPh>
    <phoneticPr fontId="33"/>
  </si>
  <si>
    <t>消費税額</t>
    <rPh sb="0" eb="3">
      <t>ショウヒゼイ</t>
    </rPh>
    <rPh sb="3" eb="4">
      <t>ガク</t>
    </rPh>
    <phoneticPr fontId="33"/>
  </si>
  <si>
    <t>合計</t>
    <rPh sb="0" eb="2">
      <t>ゴウケイ</t>
    </rPh>
    <phoneticPr fontId="33"/>
  </si>
  <si>
    <t>【変更】</t>
    <rPh sb="1" eb="3">
      <t>ヘンコウ</t>
    </rPh>
    <phoneticPr fontId="33"/>
  </si>
  <si>
    <t>パターン１</t>
    <phoneticPr fontId="33"/>
  </si>
  <si>
    <t>パターン２</t>
    <phoneticPr fontId="33"/>
  </si>
  <si>
    <t>消費税相当額</t>
    <rPh sb="0" eb="3">
      <t>ショウヒゼイ</t>
    </rPh>
    <rPh sb="3" eb="6">
      <t>ソウトウガク</t>
    </rPh>
    <phoneticPr fontId="33"/>
  </si>
  <si>
    <t>一般管理費（税込）</t>
    <rPh sb="0" eb="2">
      <t>イッパン</t>
    </rPh>
    <rPh sb="2" eb="5">
      <t>カンリヒ</t>
    </rPh>
    <rPh sb="6" eb="8">
      <t>ゼイコミ</t>
    </rPh>
    <phoneticPr fontId="33"/>
  </si>
  <si>
    <t>【参考】一般管理費の算出方法</t>
    <rPh sb="1" eb="3">
      <t>サンコウ</t>
    </rPh>
    <rPh sb="4" eb="6">
      <t>イッパン</t>
    </rPh>
    <rPh sb="6" eb="9">
      <t>カンリヒ</t>
    </rPh>
    <rPh sb="10" eb="12">
      <t>サンシュツ</t>
    </rPh>
    <rPh sb="12" eb="14">
      <t>ホウホウ</t>
    </rPh>
    <phoneticPr fontId="8"/>
  </si>
  <si>
    <t>一般管理費対象額　×　15%</t>
    <rPh sb="0" eb="2">
      <t>イッパン</t>
    </rPh>
    <rPh sb="2" eb="5">
      <t>カンリヒ</t>
    </rPh>
    <rPh sb="5" eb="8">
      <t>タイショウガク</t>
    </rPh>
    <phoneticPr fontId="8"/>
  </si>
  <si>
    <t>不課税/非課税</t>
    <rPh sb="0" eb="3">
      <t>フカゼイ</t>
    </rPh>
    <rPh sb="4" eb="7">
      <t>ヒカゼイ</t>
    </rPh>
    <phoneticPr fontId="8"/>
  </si>
  <si>
    <t>課税（通勤手当）</t>
    <rPh sb="0" eb="2">
      <t>カゼイ</t>
    </rPh>
    <rPh sb="3" eb="5">
      <t>ツウキン</t>
    </rPh>
    <rPh sb="5" eb="7">
      <t>テアテ</t>
    </rPh>
    <phoneticPr fontId="8"/>
  </si>
  <si>
    <t>R●.4.1～R○.3.31（給与及び保険料）</t>
    <rPh sb="15" eb="17">
      <t>キュウヨ</t>
    </rPh>
    <rPh sb="17" eb="18">
      <t>オヨ</t>
    </rPh>
    <rPh sb="19" eb="22">
      <t>ホケンリョウ</t>
    </rPh>
    <phoneticPr fontId="8"/>
  </si>
  <si>
    <t>R●.4.1～R○.3.31（通勤手当）</t>
    <rPh sb="15" eb="17">
      <t>ツウキン</t>
    </rPh>
    <rPh sb="17" eb="19">
      <t>テアテ</t>
    </rPh>
    <phoneticPr fontId="8"/>
  </si>
  <si>
    <t>不課税/非課税日単価＝</t>
    <rPh sb="0" eb="3">
      <t>フカゼイ</t>
    </rPh>
    <rPh sb="4" eb="7">
      <t>ヒカゼイ</t>
    </rPh>
    <rPh sb="7" eb="8">
      <t>ニチ</t>
    </rPh>
    <rPh sb="8" eb="10">
      <t>タンカ</t>
    </rPh>
    <phoneticPr fontId="8"/>
  </si>
  <si>
    <t>÷</t>
    <phoneticPr fontId="8"/>
  </si>
  <si>
    <t>日数</t>
    <rPh sb="0" eb="2">
      <t>ニッスウ</t>
    </rPh>
    <phoneticPr fontId="8"/>
  </si>
  <si>
    <t>エフォート率</t>
    <rPh sb="5" eb="6">
      <t>リツ</t>
    </rPh>
    <phoneticPr fontId="8"/>
  </si>
  <si>
    <t>不課税/非課税＝</t>
    <rPh sb="0" eb="3">
      <t>フカゼイ</t>
    </rPh>
    <rPh sb="4" eb="7">
      <t>ヒカゼイ</t>
    </rPh>
    <phoneticPr fontId="8"/>
  </si>
  <si>
    <t>課税＝</t>
    <rPh sb="0" eb="2">
      <t>カゼイ</t>
    </rPh>
    <phoneticPr fontId="8"/>
  </si>
  <si>
    <t>課税日単価＝</t>
    <rPh sb="0" eb="2">
      <t>カゼイ</t>
    </rPh>
    <rPh sb="2" eb="3">
      <t>ニチ</t>
    </rPh>
    <rPh sb="3" eb="5">
      <t>タンカ</t>
    </rPh>
    <phoneticPr fontId="8"/>
  </si>
  <si>
    <t>課税（10%）　計</t>
    <rPh sb="0" eb="2">
      <t>カゼイ</t>
    </rPh>
    <rPh sb="8" eb="9">
      <t>ケイ</t>
    </rPh>
    <phoneticPr fontId="8"/>
  </si>
  <si>
    <t>消耗品費</t>
    <rPh sb="0" eb="3">
      <t>ショウモウヒン</t>
    </rPh>
    <rPh sb="3" eb="4">
      <t>ヒ</t>
    </rPh>
    <phoneticPr fontId="33"/>
  </si>
  <si>
    <t>○○○○（給与/保険料）</t>
    <rPh sb="5" eb="7">
      <t>キュウヨ</t>
    </rPh>
    <rPh sb="8" eb="11">
      <t>ホケンリョウ</t>
    </rPh>
    <phoneticPr fontId="33"/>
  </si>
  <si>
    <t>○○○○（通勤手当）</t>
    <rPh sb="5" eb="7">
      <t>ツウキン</t>
    </rPh>
    <rPh sb="7" eb="9">
      <t>テアテ</t>
    </rPh>
    <phoneticPr fontId="33"/>
  </si>
  <si>
    <t>単位：円</t>
    <rPh sb="0" eb="2">
      <t>タンイ</t>
    </rPh>
    <rPh sb="3" eb="4">
      <t>エン</t>
    </rPh>
    <phoneticPr fontId="8"/>
  </si>
  <si>
    <t>経費区分</t>
    <rPh sb="0" eb="2">
      <t>ケイヒ</t>
    </rPh>
    <rPh sb="2" eb="4">
      <t>クブン</t>
    </rPh>
    <phoneticPr fontId="8"/>
  </si>
  <si>
    <t>備品費</t>
    <rPh sb="0" eb="3">
      <t>ビヒンヒ</t>
    </rPh>
    <phoneticPr fontId="8"/>
  </si>
  <si>
    <t>印刷製本費</t>
    <rPh sb="0" eb="2">
      <t>インサツ</t>
    </rPh>
    <rPh sb="2" eb="4">
      <t>セイホン</t>
    </rPh>
    <rPh sb="4" eb="5">
      <t>ヒ</t>
    </rPh>
    <phoneticPr fontId="8"/>
  </si>
  <si>
    <t>一般管理費</t>
    <rPh sb="0" eb="2">
      <t>イッパン</t>
    </rPh>
    <rPh sb="2" eb="5">
      <t>カンリヒ</t>
    </rPh>
    <phoneticPr fontId="8"/>
  </si>
  <si>
    <t>内　　　　　　　　　　　訳</t>
    <rPh sb="0" eb="1">
      <t>ナイ</t>
    </rPh>
    <rPh sb="12" eb="13">
      <t>ワケ</t>
    </rPh>
    <phoneticPr fontId="8"/>
  </si>
  <si>
    <t>備考</t>
    <rPh sb="0" eb="2">
      <t>ビコウ</t>
    </rPh>
    <phoneticPr fontId="8"/>
  </si>
  <si>
    <t>人件費　</t>
    <rPh sb="0" eb="3">
      <t>ジンケンヒ</t>
    </rPh>
    <phoneticPr fontId="8"/>
  </si>
  <si>
    <t>内訳別紙</t>
    <rPh sb="0" eb="4">
      <t>ウチワケベッシ</t>
    </rPh>
    <phoneticPr fontId="8"/>
  </si>
  <si>
    <t>①</t>
    <phoneticPr fontId="8"/>
  </si>
  <si>
    <t>人件費　計</t>
    <rPh sb="0" eb="3">
      <t>ジンケンヒ</t>
    </rPh>
    <rPh sb="4" eb="5">
      <t>ケイ</t>
    </rPh>
    <phoneticPr fontId="8"/>
  </si>
  <si>
    <t>業務費</t>
    <phoneticPr fontId="8"/>
  </si>
  <si>
    <t>諸謝金</t>
    <phoneticPr fontId="8"/>
  </si>
  <si>
    <t>③</t>
    <phoneticPr fontId="8"/>
  </si>
  <si>
    <t>④</t>
    <phoneticPr fontId="8"/>
  </si>
  <si>
    <t>消耗品費</t>
    <rPh sb="0" eb="2">
      <t>ショウモウ</t>
    </rPh>
    <rPh sb="2" eb="3">
      <t>ヒン</t>
    </rPh>
    <rPh sb="3" eb="4">
      <t>ヒ</t>
    </rPh>
    <phoneticPr fontId="8"/>
  </si>
  <si>
    <t>⑤</t>
    <phoneticPr fontId="8"/>
  </si>
  <si>
    <t>賃金</t>
    <phoneticPr fontId="8"/>
  </si>
  <si>
    <t>⑥</t>
    <phoneticPr fontId="8"/>
  </si>
  <si>
    <t>借料及び損料</t>
    <phoneticPr fontId="8"/>
  </si>
  <si>
    <t>⑦</t>
    <phoneticPr fontId="8"/>
  </si>
  <si>
    <t>⑧</t>
    <phoneticPr fontId="8"/>
  </si>
  <si>
    <t>⑨</t>
    <phoneticPr fontId="8"/>
  </si>
  <si>
    <t>⑩</t>
    <phoneticPr fontId="8"/>
  </si>
  <si>
    <t>雑役務費</t>
    <phoneticPr fontId="8"/>
  </si>
  <si>
    <t>⑪</t>
    <phoneticPr fontId="8"/>
  </si>
  <si>
    <t>外注費</t>
    <phoneticPr fontId="8"/>
  </si>
  <si>
    <t>再委託費</t>
    <rPh sb="0" eb="3">
      <t>サイイタク</t>
    </rPh>
    <rPh sb="3" eb="4">
      <t>ヒ</t>
    </rPh>
    <phoneticPr fontId="8"/>
  </si>
  <si>
    <t>業務費　計</t>
    <rPh sb="0" eb="3">
      <t>ギョウムヒ</t>
    </rPh>
    <rPh sb="4" eb="5">
      <t>ケイ</t>
    </rPh>
    <phoneticPr fontId="8"/>
  </si>
  <si>
    <t>計</t>
    <rPh sb="0" eb="1">
      <t>ケイ</t>
    </rPh>
    <phoneticPr fontId="53"/>
  </si>
  <si>
    <t>非課税／不課税　計</t>
    <rPh sb="0" eb="3">
      <t>ヒカゼイ</t>
    </rPh>
    <rPh sb="4" eb="7">
      <t>フカゼイ</t>
    </rPh>
    <rPh sb="8" eb="9">
      <t>ケイ</t>
    </rPh>
    <phoneticPr fontId="8"/>
  </si>
  <si>
    <t>精算額</t>
    <rPh sb="0" eb="2">
      <t>セイサン</t>
    </rPh>
    <rPh sb="2" eb="3">
      <t>ガク</t>
    </rPh>
    <phoneticPr fontId="8"/>
  </si>
  <si>
    <t>改め10%換算</t>
    <rPh sb="0" eb="1">
      <t>アラタ</t>
    </rPh>
    <rPh sb="5" eb="7">
      <t>カンザン</t>
    </rPh>
    <phoneticPr fontId="8"/>
  </si>
  <si>
    <t>○○委員会会場使用料</t>
    <rPh sb="2" eb="5">
      <t>イインカイ</t>
    </rPh>
    <rPh sb="5" eb="7">
      <t>カイジョウ</t>
    </rPh>
    <rPh sb="7" eb="10">
      <t>シヨウリョウ</t>
    </rPh>
    <phoneticPr fontId="8"/>
  </si>
  <si>
    <t>○○委員会用飲料</t>
    <rPh sb="2" eb="5">
      <t>イインカイ</t>
    </rPh>
    <rPh sb="5" eb="6">
      <t>ヨウ</t>
    </rPh>
    <rPh sb="6" eb="8">
      <t>インリョウ</t>
    </rPh>
    <phoneticPr fontId="8"/>
  </si>
  <si>
    <t>○○○○作成業務</t>
    <rPh sb="4" eb="6">
      <t>サクセイ</t>
    </rPh>
    <rPh sb="6" eb="8">
      <t>ギョウム</t>
    </rPh>
    <phoneticPr fontId="33"/>
  </si>
  <si>
    <t>外注費＋再委託費（課税）</t>
    <rPh sb="0" eb="2">
      <t>ガイチュウ</t>
    </rPh>
    <rPh sb="2" eb="3">
      <t>ヒ</t>
    </rPh>
    <rPh sb="4" eb="7">
      <t>サイイタク</t>
    </rPh>
    <rPh sb="7" eb="8">
      <t>ヒ</t>
    </rPh>
    <rPh sb="9" eb="10">
      <t>カ</t>
    </rPh>
    <phoneticPr fontId="33"/>
  </si>
  <si>
    <t>外注費＋再委託費（不課税/非課税）</t>
    <rPh sb="0" eb="2">
      <t>ガイチュウ</t>
    </rPh>
    <rPh sb="2" eb="3">
      <t>ヒ</t>
    </rPh>
    <rPh sb="4" eb="5">
      <t>サイ</t>
    </rPh>
    <rPh sb="5" eb="7">
      <t>イタク</t>
    </rPh>
    <rPh sb="7" eb="8">
      <t>ヒ</t>
    </rPh>
    <rPh sb="9" eb="12">
      <t>フカゼイ</t>
    </rPh>
    <rPh sb="13" eb="16">
      <t>ヒカゼイ</t>
    </rPh>
    <phoneticPr fontId="33"/>
  </si>
  <si>
    <t>外注費＋再委託費（税抜）</t>
    <rPh sb="0" eb="2">
      <t>ガイチュウ</t>
    </rPh>
    <rPh sb="2" eb="3">
      <t>ヒ</t>
    </rPh>
    <rPh sb="4" eb="7">
      <t>サイイタク</t>
    </rPh>
    <rPh sb="7" eb="8">
      <t>ヒ</t>
    </rPh>
    <rPh sb="9" eb="11">
      <t>ゼイヌ</t>
    </rPh>
    <phoneticPr fontId="33"/>
  </si>
  <si>
    <t>外注費＋再委託費以外（税抜）</t>
    <rPh sb="0" eb="2">
      <t>ガイチュウ</t>
    </rPh>
    <rPh sb="2" eb="3">
      <t>ヒ</t>
    </rPh>
    <rPh sb="4" eb="7">
      <t>サイイタク</t>
    </rPh>
    <rPh sb="7" eb="8">
      <t>ヒ</t>
    </rPh>
    <rPh sb="8" eb="10">
      <t>イガイ</t>
    </rPh>
    <rPh sb="11" eb="13">
      <t>ゼイヌ</t>
    </rPh>
    <phoneticPr fontId="33"/>
  </si>
  <si>
    <t>外注費＋再委託費以外（不課税/非課税）</t>
    <rPh sb="0" eb="2">
      <t>ガイチュウ</t>
    </rPh>
    <rPh sb="2" eb="3">
      <t>ヒ</t>
    </rPh>
    <rPh sb="4" eb="7">
      <t>サイイタク</t>
    </rPh>
    <rPh sb="7" eb="8">
      <t>ヒ</t>
    </rPh>
    <rPh sb="8" eb="10">
      <t>イガイ</t>
    </rPh>
    <rPh sb="11" eb="14">
      <t>フカゼイ</t>
    </rPh>
    <rPh sb="15" eb="16">
      <t>ヒ</t>
    </rPh>
    <rPh sb="16" eb="18">
      <t>カゼイ</t>
    </rPh>
    <phoneticPr fontId="33"/>
  </si>
  <si>
    <t>外注費＋再委託費以外（課税）</t>
    <rPh sb="0" eb="2">
      <t>ガイチュウ</t>
    </rPh>
    <rPh sb="2" eb="3">
      <t>ヒ</t>
    </rPh>
    <rPh sb="4" eb="7">
      <t>サイイタク</t>
    </rPh>
    <rPh sb="7" eb="8">
      <t>ヒ</t>
    </rPh>
    <rPh sb="8" eb="10">
      <t>イガイ</t>
    </rPh>
    <rPh sb="11" eb="13">
      <t>カゼイ</t>
    </rPh>
    <phoneticPr fontId="33"/>
  </si>
  <si>
    <t>○○　○○　他４名　○○○○委員会謝金</t>
    <rPh sb="6" eb="7">
      <t>ホカ</t>
    </rPh>
    <rPh sb="8" eb="9">
      <t>メイ</t>
    </rPh>
    <rPh sb="14" eb="17">
      <t>イインカイ</t>
    </rPh>
    <rPh sb="17" eb="19">
      <t>シャキン</t>
    </rPh>
    <phoneticPr fontId="33"/>
  </si>
  <si>
    <t>内容</t>
    <phoneticPr fontId="8"/>
  </si>
  <si>
    <t>○○○現地調査用</t>
    <rPh sb="3" eb="5">
      <t>ゲンチ</t>
    </rPh>
    <rPh sb="5" eb="7">
      <t>チョウサ</t>
    </rPh>
    <rPh sb="7" eb="8">
      <t>ヨウ</t>
    </rPh>
    <phoneticPr fontId="33"/>
  </si>
  <si>
    <t>○○○○英文校閲業務</t>
    <rPh sb="4" eb="6">
      <t>エイブン</t>
    </rPh>
    <rPh sb="6" eb="8">
      <t>コウエツ</t>
    </rPh>
    <rPh sb="8" eb="10">
      <t>ギョウム</t>
    </rPh>
    <phoneticPr fontId="8"/>
  </si>
  <si>
    <t>○○○○印刷業務</t>
    <rPh sb="4" eb="6">
      <t>インサツ</t>
    </rPh>
    <rPh sb="6" eb="8">
      <t>ギョウム</t>
    </rPh>
    <phoneticPr fontId="8"/>
  </si>
  <si>
    <t>○○○○学会ポスター発表用</t>
    <rPh sb="4" eb="6">
      <t>ガッカイ</t>
    </rPh>
    <rPh sb="10" eb="12">
      <t>ハッピョウ</t>
    </rPh>
    <rPh sb="12" eb="13">
      <t>ヨウ</t>
    </rPh>
    <phoneticPr fontId="8"/>
  </si>
  <si>
    <t>○</t>
  </si>
  <si>
    <t>○</t>
    <phoneticPr fontId="8"/>
  </si>
  <si>
    <t>○○○○ガス　他　５点</t>
    <rPh sb="7" eb="8">
      <t>ホカ</t>
    </rPh>
    <rPh sb="10" eb="11">
      <t>テン</t>
    </rPh>
    <phoneticPr fontId="33"/>
  </si>
  <si>
    <t>※課税（8%）　計</t>
    <rPh sb="1" eb="3">
      <t>カゼイ</t>
    </rPh>
    <rPh sb="8" eb="9">
      <t>ケイ</t>
    </rPh>
    <phoneticPr fontId="8"/>
  </si>
  <si>
    <t>外注費</t>
    <rPh sb="0" eb="3">
      <t>ガイチュウヒ</t>
    </rPh>
    <phoneticPr fontId="33"/>
  </si>
  <si>
    <t>再委託費</t>
    <rPh sb="0" eb="3">
      <t>サイイタク</t>
    </rPh>
    <rPh sb="3" eb="4">
      <t>ヒ</t>
    </rPh>
    <phoneticPr fontId="33"/>
  </si>
  <si>
    <t>その他経費</t>
    <rPh sb="2" eb="3">
      <t>タ</t>
    </rPh>
    <rPh sb="3" eb="5">
      <t>ケイヒ</t>
    </rPh>
    <phoneticPr fontId="8"/>
  </si>
  <si>
    <t>★下段の注意事項をお読みください。</t>
    <rPh sb="1" eb="3">
      <t>ゲダン</t>
    </rPh>
    <rPh sb="4" eb="6">
      <t>チュウイ</t>
    </rPh>
    <rPh sb="6" eb="8">
      <t>ジコウ</t>
    </rPh>
    <rPh sb="10" eb="11">
      <t>ヨ</t>
    </rPh>
    <phoneticPr fontId="8"/>
  </si>
  <si>
    <t>内訳別紙</t>
    <phoneticPr fontId="8"/>
  </si>
  <si>
    <t>国内旅費　内訳表</t>
    <rPh sb="0" eb="2">
      <t>コクナイ</t>
    </rPh>
    <phoneticPr fontId="8"/>
  </si>
  <si>
    <t>単位：円</t>
    <phoneticPr fontId="8"/>
  </si>
  <si>
    <t>No.</t>
    <phoneticPr fontId="8"/>
  </si>
  <si>
    <t>出張者名</t>
    <rPh sb="0" eb="3">
      <t>シュッチョウシャ</t>
    </rPh>
    <rPh sb="3" eb="4">
      <t>メイ</t>
    </rPh>
    <phoneticPr fontId="8"/>
  </si>
  <si>
    <t>クラス</t>
    <phoneticPr fontId="8"/>
  </si>
  <si>
    <t>区　間</t>
    <rPh sb="0" eb="1">
      <t>ク</t>
    </rPh>
    <rPh sb="2" eb="3">
      <t>アイダ</t>
    </rPh>
    <phoneticPr fontId="8"/>
  </si>
  <si>
    <t>日程</t>
    <rPh sb="0" eb="2">
      <t>ニッテイ</t>
    </rPh>
    <phoneticPr fontId="8"/>
  </si>
  <si>
    <t>回数</t>
    <rPh sb="0" eb="2">
      <t>カイスウ</t>
    </rPh>
    <phoneticPr fontId="8"/>
  </si>
  <si>
    <t>旅　費　単　価</t>
    <rPh sb="0" eb="3">
      <t>リョヒ</t>
    </rPh>
    <rPh sb="4" eb="7">
      <t>タンカ</t>
    </rPh>
    <phoneticPr fontId="8"/>
  </si>
  <si>
    <t>小計
(税込)</t>
    <rPh sb="0" eb="2">
      <t>ショウケイ</t>
    </rPh>
    <rPh sb="4" eb="6">
      <t>ゼイコミ</t>
    </rPh>
    <phoneticPr fontId="8"/>
  </si>
  <si>
    <t>鉄道運賃
（往復）</t>
    <rPh sb="0" eb="2">
      <t>テツドウ</t>
    </rPh>
    <rPh sb="2" eb="4">
      <t>ウンチン</t>
    </rPh>
    <rPh sb="6" eb="8">
      <t>オウフク</t>
    </rPh>
    <phoneticPr fontId="8"/>
  </si>
  <si>
    <t>特急料金
（往復）</t>
    <rPh sb="0" eb="2">
      <t>トッキュウ</t>
    </rPh>
    <rPh sb="2" eb="4">
      <t>リョウキン</t>
    </rPh>
    <phoneticPr fontId="8"/>
  </si>
  <si>
    <t>航空運賃
（往復）</t>
    <rPh sb="0" eb="2">
      <t>コウクウ</t>
    </rPh>
    <rPh sb="2" eb="3">
      <t>ウン</t>
    </rPh>
    <rPh sb="3" eb="4">
      <t>チン</t>
    </rPh>
    <phoneticPr fontId="8"/>
  </si>
  <si>
    <t>日当</t>
    <rPh sb="0" eb="2">
      <t>ニットウ</t>
    </rPh>
    <phoneticPr fontId="8"/>
  </si>
  <si>
    <t>宿泊料</t>
    <rPh sb="0" eb="3">
      <t>シュクハクリョウ</t>
    </rPh>
    <phoneticPr fontId="8"/>
  </si>
  <si>
    <t>単価計</t>
    <rPh sb="0" eb="2">
      <t>タンカ</t>
    </rPh>
    <rPh sb="2" eb="3">
      <t>ケイ</t>
    </rPh>
    <phoneticPr fontId="8"/>
  </si>
  <si>
    <t>単価</t>
    <rPh sb="0" eb="2">
      <t>タンカ</t>
    </rPh>
    <phoneticPr fontId="8"/>
  </si>
  <si>
    <t>～</t>
    <phoneticPr fontId="8"/>
  </si>
  <si>
    <t>泊</t>
    <rPh sb="0" eb="1">
      <t>ハク</t>
    </rPh>
    <phoneticPr fontId="8"/>
  </si>
  <si>
    <t>日</t>
    <rPh sb="0" eb="1">
      <t>ニチ</t>
    </rPh>
    <phoneticPr fontId="8"/>
  </si>
  <si>
    <t>　</t>
    <phoneticPr fontId="8"/>
  </si>
  <si>
    <t>合計
（税込）</t>
    <rPh sb="0" eb="2">
      <t>ゴウケイ</t>
    </rPh>
    <rPh sb="4" eb="6">
      <t>ゼイコ</t>
    </rPh>
    <phoneticPr fontId="8"/>
  </si>
  <si>
    <t>目的及び必要性（簡潔に）</t>
    <rPh sb="0" eb="2">
      <t>モクテキ</t>
    </rPh>
    <rPh sb="2" eb="3">
      <t>オヨ</t>
    </rPh>
    <rPh sb="4" eb="7">
      <t>ヒツヨウセイ</t>
    </rPh>
    <phoneticPr fontId="8"/>
  </si>
  <si>
    <t>（注）</t>
    <rPh sb="1" eb="2">
      <t>チュウ</t>
    </rPh>
    <phoneticPr fontId="8"/>
  </si>
  <si>
    <t>１．「内訳別紙の番号」は、発生経費項目順（表紙上での表示順）に①から連続した番号になるよう、付番し直すこと。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8"/>
  </si>
  <si>
    <t>２．空欄の行は「非表示」とすること。</t>
    <phoneticPr fontId="8"/>
  </si>
  <si>
    <r>
      <t>３．</t>
    </r>
    <r>
      <rPr>
        <u/>
        <sz val="14"/>
        <rFont val="ＭＳ 明朝"/>
        <family val="1"/>
        <charset val="128"/>
      </rPr>
      <t>同一条件の者でも出張者名欄に複数人記載しないこと。</t>
    </r>
    <r>
      <rPr>
        <sz val="14"/>
        <rFont val="ＭＳ 明朝"/>
        <family val="1"/>
        <charset val="128"/>
      </rPr>
      <t>（人数×回数を回数計とせず、回数は１人当りとする）</t>
    </r>
    <phoneticPr fontId="8"/>
  </si>
  <si>
    <t>４．クラス名は、職名をそのまま記入するのではなく、委託先機関の旅費規程等に記載されている旅費支給上のクラス区分と一致させること。</t>
    <phoneticPr fontId="8"/>
  </si>
  <si>
    <t>外国旅費　内訳表</t>
    <rPh sb="0" eb="2">
      <t>ガイコク</t>
    </rPh>
    <rPh sb="2" eb="4">
      <t>リョヒ</t>
    </rPh>
    <rPh sb="5" eb="7">
      <t>ウチワケ</t>
    </rPh>
    <rPh sb="7" eb="8">
      <t>ヒョウ</t>
    </rPh>
    <phoneticPr fontId="53"/>
  </si>
  <si>
    <t>単位：円</t>
  </si>
  <si>
    <t>出張者名</t>
    <rPh sb="3" eb="4">
      <t>メイ</t>
    </rPh>
    <phoneticPr fontId="8"/>
  </si>
  <si>
    <t>区　間</t>
    <phoneticPr fontId="8"/>
  </si>
  <si>
    <t>日程</t>
    <phoneticPr fontId="8"/>
  </si>
  <si>
    <t>回数</t>
    <phoneticPr fontId="8"/>
  </si>
  <si>
    <t>旅費単価</t>
    <rPh sb="0" eb="2">
      <t>リョヒ</t>
    </rPh>
    <rPh sb="2" eb="4">
      <t>タンカ</t>
    </rPh>
    <phoneticPr fontId="8"/>
  </si>
  <si>
    <t>小計</t>
    <rPh sb="0" eb="2">
      <t>ショウケイ</t>
    </rPh>
    <phoneticPr fontId="8"/>
  </si>
  <si>
    <t>課税計</t>
    <rPh sb="0" eb="2">
      <t>カゼイ</t>
    </rPh>
    <rPh sb="2" eb="3">
      <t>ケイ</t>
    </rPh>
    <phoneticPr fontId="8"/>
  </si>
  <si>
    <t>鉄道運賃</t>
    <phoneticPr fontId="8"/>
  </si>
  <si>
    <t>航空運賃</t>
    <rPh sb="2" eb="3">
      <t>ウン</t>
    </rPh>
    <phoneticPr fontId="8"/>
  </si>
  <si>
    <t>日　当</t>
    <phoneticPr fontId="8"/>
  </si>
  <si>
    <t>宿泊料</t>
    <phoneticPr fontId="8"/>
  </si>
  <si>
    <t>単価計</t>
    <phoneticPr fontId="8"/>
  </si>
  <si>
    <t>区分</t>
    <rPh sb="0" eb="2">
      <t>クブン</t>
    </rPh>
    <phoneticPr fontId="8"/>
  </si>
  <si>
    <t>日当計</t>
    <rPh sb="0" eb="2">
      <t>ニットウ</t>
    </rPh>
    <rPh sb="2" eb="3">
      <t>ケイ</t>
    </rPh>
    <phoneticPr fontId="8"/>
  </si>
  <si>
    <t>宿泊料計</t>
    <rPh sb="0" eb="3">
      <t>シュクハクリョウ</t>
    </rPh>
    <rPh sb="3" eb="4">
      <t>ケイ</t>
    </rPh>
    <phoneticPr fontId="8"/>
  </si>
  <si>
    <t>不課税等計</t>
    <rPh sb="0" eb="1">
      <t>フ</t>
    </rPh>
    <rPh sb="1" eb="3">
      <t>カゼイ</t>
    </rPh>
    <rPh sb="3" eb="4">
      <t>ナド</t>
    </rPh>
    <rPh sb="4" eb="5">
      <t>ケイ</t>
    </rPh>
    <phoneticPr fontId="8"/>
  </si>
  <si>
    <t>１．「内訳別紙の番号」は、発生経費項目順（表紙上での表示順）に①から連続した番号になるよう、付番し直すること。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8"/>
  </si>
  <si>
    <t>５．課税分（国内交通費など）と非課税分(通常は国外での発生費用)を分けること。</t>
    <phoneticPr fontId="8"/>
  </si>
  <si>
    <t>目的及び必要性（簡潔に）</t>
    <rPh sb="0" eb="2">
      <t>モクテキ</t>
    </rPh>
    <rPh sb="2" eb="3">
      <t>オヨ</t>
    </rPh>
    <rPh sb="4" eb="7">
      <t>ヒツヨウセイ</t>
    </rPh>
    <rPh sb="8" eb="10">
      <t>カンケツ</t>
    </rPh>
    <phoneticPr fontId="8"/>
  </si>
  <si>
    <t>国内旅費</t>
    <rPh sb="0" eb="2">
      <t>コクナイ</t>
    </rPh>
    <rPh sb="2" eb="4">
      <t>リョヒ</t>
    </rPh>
    <phoneticPr fontId="8"/>
  </si>
  <si>
    <t>外国旅費</t>
    <rPh sb="0" eb="2">
      <t>ガイコク</t>
    </rPh>
    <rPh sb="2" eb="4">
      <t>リョヒ</t>
    </rPh>
    <phoneticPr fontId="8"/>
  </si>
  <si>
    <t>外国からの招へい旅費　内訳表</t>
    <rPh sb="0" eb="2">
      <t>ガイコク</t>
    </rPh>
    <rPh sb="5" eb="6">
      <t>ショウ</t>
    </rPh>
    <rPh sb="8" eb="10">
      <t>リョヒ</t>
    </rPh>
    <rPh sb="11" eb="13">
      <t>ウチワケ</t>
    </rPh>
    <rPh sb="13" eb="14">
      <t>ヒョウ</t>
    </rPh>
    <phoneticPr fontId="53"/>
  </si>
  <si>
    <t>船賃
（往復）</t>
    <rPh sb="0" eb="2">
      <t>フナチン</t>
    </rPh>
    <phoneticPr fontId="8"/>
  </si>
  <si>
    <r>
      <t>車賃</t>
    </r>
    <r>
      <rPr>
        <sz val="11"/>
        <rFont val="ＭＳ 明朝"/>
        <family val="1"/>
        <charset val="128"/>
      </rPr>
      <t xml:space="preserve">
（往復）</t>
    </r>
    <rPh sb="0" eb="1">
      <t>クルマ</t>
    </rPh>
    <rPh sb="1" eb="2">
      <t>チン</t>
    </rPh>
    <phoneticPr fontId="8"/>
  </si>
  <si>
    <t>委員等旅費（国内）　内訳表</t>
    <rPh sb="0" eb="2">
      <t>イイン</t>
    </rPh>
    <rPh sb="2" eb="3">
      <t>トウ</t>
    </rPh>
    <rPh sb="6" eb="8">
      <t>コクナイ</t>
    </rPh>
    <rPh sb="10" eb="12">
      <t>ウチワケ</t>
    </rPh>
    <rPh sb="12" eb="13">
      <t>ヒョウ</t>
    </rPh>
    <phoneticPr fontId="8"/>
  </si>
  <si>
    <t>船賃</t>
    <rPh sb="0" eb="2">
      <t>フナチン</t>
    </rPh>
    <phoneticPr fontId="8"/>
  </si>
  <si>
    <t>車賃</t>
    <rPh sb="0" eb="1">
      <t>クルマ</t>
    </rPh>
    <rPh sb="1" eb="2">
      <t>チン</t>
    </rPh>
    <phoneticPr fontId="8"/>
  </si>
  <si>
    <t>課税</t>
    <rPh sb="0" eb="2">
      <t>カゼイ</t>
    </rPh>
    <phoneticPr fontId="8"/>
  </si>
  <si>
    <t>不課税</t>
    <rPh sb="0" eb="3">
      <t>フカゼイ</t>
    </rPh>
    <phoneticPr fontId="8"/>
  </si>
  <si>
    <t>旅費雑費</t>
    <rPh sb="0" eb="2">
      <t>リョヒ</t>
    </rPh>
    <rPh sb="2" eb="4">
      <t>ザッピ</t>
    </rPh>
    <phoneticPr fontId="8"/>
  </si>
  <si>
    <t>国内旅費　総計
（税込）</t>
    <rPh sb="0" eb="2">
      <t>コクナイ</t>
    </rPh>
    <rPh sb="2" eb="4">
      <t>リョヒ</t>
    </rPh>
    <rPh sb="5" eb="7">
      <t>ソウケイ</t>
    </rPh>
    <rPh sb="9" eb="11">
      <t>ゼイコ</t>
    </rPh>
    <phoneticPr fontId="8"/>
  </si>
  <si>
    <t>②-１</t>
    <phoneticPr fontId="8"/>
  </si>
  <si>
    <t>②-２</t>
    <phoneticPr fontId="8"/>
  </si>
  <si>
    <t>外国旅費
総計</t>
    <rPh sb="0" eb="2">
      <t>ガイコク</t>
    </rPh>
    <rPh sb="2" eb="4">
      <t>リョヒ</t>
    </rPh>
    <rPh sb="5" eb="7">
      <t>ソウケイ</t>
    </rPh>
    <phoneticPr fontId="8"/>
  </si>
  <si>
    <t>○</t>
    <phoneticPr fontId="8"/>
  </si>
  <si>
    <t>計</t>
    <rPh sb="0" eb="1">
      <t>ケイ</t>
    </rPh>
    <phoneticPr fontId="8"/>
  </si>
  <si>
    <t>②－1</t>
    <phoneticPr fontId="8"/>
  </si>
  <si>
    <t>②－２</t>
    <phoneticPr fontId="8"/>
  </si>
  <si>
    <t>諸謝金</t>
    <rPh sb="0" eb="1">
      <t>ショ</t>
    </rPh>
    <rPh sb="1" eb="3">
      <t>シャキン</t>
    </rPh>
    <phoneticPr fontId="8"/>
  </si>
  <si>
    <t>賃　金　計　算　表</t>
    <rPh sb="0" eb="1">
      <t>チン</t>
    </rPh>
    <rPh sb="2" eb="3">
      <t>カネ</t>
    </rPh>
    <rPh sb="4" eb="5">
      <t>ケイ</t>
    </rPh>
    <rPh sb="6" eb="7">
      <t>サン</t>
    </rPh>
    <rPh sb="8" eb="9">
      <t>オモテ</t>
    </rPh>
    <phoneticPr fontId="8"/>
  </si>
  <si>
    <t>○○ ○○（事務補助員）</t>
    <rPh sb="6" eb="8">
      <t>ジム</t>
    </rPh>
    <rPh sb="8" eb="10">
      <t>ホジョ</t>
    </rPh>
    <rPh sb="10" eb="11">
      <t>イン</t>
    </rPh>
    <phoneticPr fontId="8"/>
  </si>
  <si>
    <t>借料及び損料</t>
    <rPh sb="0" eb="2">
      <t>シャクリョウ</t>
    </rPh>
    <rPh sb="2" eb="3">
      <t>オヨ</t>
    </rPh>
    <rPh sb="4" eb="6">
      <t>ソンリョウ</t>
    </rPh>
    <phoneticPr fontId="33"/>
  </si>
  <si>
    <t>内訳別紙⑩</t>
    <rPh sb="0" eb="2">
      <t>ウチワケ</t>
    </rPh>
    <rPh sb="2" eb="4">
      <t>ベッシ</t>
    </rPh>
    <phoneticPr fontId="8"/>
  </si>
  <si>
    <t>内訳別紙①</t>
    <rPh sb="0" eb="2">
      <t>ウチワケ</t>
    </rPh>
    <rPh sb="2" eb="4">
      <t>ベッシ</t>
    </rPh>
    <phoneticPr fontId="8"/>
  </si>
  <si>
    <t>内訳別紙③</t>
    <rPh sb="0" eb="2">
      <t>ウチワケ</t>
    </rPh>
    <rPh sb="2" eb="4">
      <t>ベッシ</t>
    </rPh>
    <phoneticPr fontId="33"/>
  </si>
  <si>
    <t>内訳別紙④</t>
    <rPh sb="0" eb="2">
      <t>ウチワケ</t>
    </rPh>
    <rPh sb="2" eb="4">
      <t>ベッシ</t>
    </rPh>
    <phoneticPr fontId="8"/>
  </si>
  <si>
    <t>内訳別紙⑤</t>
    <rPh sb="0" eb="2">
      <t>ウチワケ</t>
    </rPh>
    <rPh sb="2" eb="4">
      <t>ベッシ</t>
    </rPh>
    <phoneticPr fontId="8"/>
  </si>
  <si>
    <t>内訳別紙⑥</t>
    <rPh sb="0" eb="2">
      <t>ウチワケ</t>
    </rPh>
    <rPh sb="2" eb="4">
      <t>ベッシ</t>
    </rPh>
    <phoneticPr fontId="8"/>
  </si>
  <si>
    <t>内訳別紙⑦</t>
    <rPh sb="0" eb="2">
      <t>ウチワケ</t>
    </rPh>
    <rPh sb="2" eb="4">
      <t>ベッシ</t>
    </rPh>
    <phoneticPr fontId="8"/>
  </si>
  <si>
    <t>内訳別紙⑧</t>
    <rPh sb="0" eb="2">
      <t>ウチワケ</t>
    </rPh>
    <rPh sb="2" eb="4">
      <t>ベッシ</t>
    </rPh>
    <phoneticPr fontId="8"/>
  </si>
  <si>
    <t>内訳別紙⑨</t>
    <rPh sb="0" eb="2">
      <t>ウチワケ</t>
    </rPh>
    <rPh sb="2" eb="4">
      <t>ベッシ</t>
    </rPh>
    <phoneticPr fontId="8"/>
  </si>
  <si>
    <t>○○○○ホール会議室B 使用料</t>
    <rPh sb="7" eb="9">
      <t>カイギ</t>
    </rPh>
    <rPh sb="9" eb="10">
      <t>シツ</t>
    </rPh>
    <rPh sb="12" eb="15">
      <t>シヨウリョウ</t>
    </rPh>
    <phoneticPr fontId="8"/>
  </si>
  <si>
    <t>お茶500mL24本入り　1箱</t>
    <rPh sb="1" eb="2">
      <t>チャ</t>
    </rPh>
    <rPh sb="9" eb="10">
      <t>ホン</t>
    </rPh>
    <rPh sb="10" eb="11">
      <t>イ</t>
    </rPh>
    <rPh sb="14" eb="15">
      <t>ハコ</t>
    </rPh>
    <phoneticPr fontId="8"/>
  </si>
  <si>
    <t>○○天然水500ml　24本入り　２箱</t>
    <rPh sb="2" eb="5">
      <t>テンネンスイ</t>
    </rPh>
    <rPh sb="13" eb="14">
      <t>ホン</t>
    </rPh>
    <rPh sb="14" eb="15">
      <t>イ</t>
    </rPh>
    <rPh sb="18" eb="19">
      <t>ハコ</t>
    </rPh>
    <phoneticPr fontId="8"/>
  </si>
  <si>
    <t>○○調査返礼品</t>
    <rPh sb="2" eb="4">
      <t>チョウサ</t>
    </rPh>
    <rPh sb="4" eb="7">
      <t>ヘンレイヒン</t>
    </rPh>
    <phoneticPr fontId="8"/>
  </si>
  <si>
    <t>●●●実験室電気使用量</t>
    <rPh sb="3" eb="6">
      <t>ジッケンシツ</t>
    </rPh>
    <rPh sb="6" eb="8">
      <t>デンキ</t>
    </rPh>
    <rPh sb="8" eb="11">
      <t>シヨウリョウ</t>
    </rPh>
    <phoneticPr fontId="8"/>
  </si>
  <si>
    <t>その他経費</t>
    <rPh sb="2" eb="3">
      <t>タ</t>
    </rPh>
    <rPh sb="3" eb="5">
      <t>ケイヒ</t>
    </rPh>
    <phoneticPr fontId="33"/>
  </si>
  <si>
    <t>●●●資料運送料</t>
    <rPh sb="3" eb="5">
      <t>シリョウ</t>
    </rPh>
    <rPh sb="5" eb="8">
      <t>ウンソウリョウ</t>
    </rPh>
    <phoneticPr fontId="8"/>
  </si>
  <si>
    <t>○○○○電気料金6ヶ月分</t>
    <rPh sb="4" eb="6">
      <t>デンキ</t>
    </rPh>
    <rPh sb="6" eb="8">
      <t>リョウキン</t>
    </rPh>
    <rPh sb="10" eb="11">
      <t>ゲツ</t>
    </rPh>
    <rPh sb="11" eb="12">
      <t>ブン</t>
    </rPh>
    <phoneticPr fontId="8"/>
  </si>
  <si>
    <t>○○○○宅配料　8回分</t>
    <rPh sb="4" eb="7">
      <t>タクハイリョウ</t>
    </rPh>
    <rPh sb="9" eb="11">
      <t>カイブン</t>
    </rPh>
    <phoneticPr fontId="8"/>
  </si>
  <si>
    <t>内訳別紙⑪</t>
    <rPh sb="0" eb="2">
      <t>ウチワケ</t>
    </rPh>
    <rPh sb="2" eb="4">
      <t>ベッシ</t>
    </rPh>
    <phoneticPr fontId="8"/>
  </si>
  <si>
    <t>内訳別紙⑫</t>
    <rPh sb="0" eb="2">
      <t>ウチワケ</t>
    </rPh>
    <rPh sb="2" eb="4">
      <t>ベッシ</t>
    </rPh>
    <phoneticPr fontId="8"/>
  </si>
  <si>
    <t>●●　●●</t>
    <phoneticPr fontId="8"/>
  </si>
  <si>
    <t>△△　△△</t>
    <phoneticPr fontId="8"/>
  </si>
  <si>
    <t>■■　■■</t>
    <phoneticPr fontId="8"/>
  </si>
  <si>
    <t>教授</t>
    <rPh sb="0" eb="2">
      <t>キョウジュ</t>
    </rPh>
    <phoneticPr fontId="8"/>
  </si>
  <si>
    <t>つくば市</t>
    <rPh sb="3" eb="4">
      <t>シ</t>
    </rPh>
    <phoneticPr fontId="8"/>
  </si>
  <si>
    <t>東京都○○○</t>
    <rPh sb="0" eb="3">
      <t>トウキョウト</t>
    </rPh>
    <phoneticPr fontId="8"/>
  </si>
  <si>
    <t>○○○○委員会参加</t>
    <rPh sb="4" eb="7">
      <t>イインカイ</t>
    </rPh>
    <rPh sb="7" eb="9">
      <t>サンカ</t>
    </rPh>
    <phoneticPr fontId="8"/>
  </si>
  <si>
    <t>東京都
●●●</t>
    <rPh sb="0" eb="2">
      <t>トウキョウ</t>
    </rPh>
    <rPh sb="2" eb="3">
      <t>ト</t>
    </rPh>
    <phoneticPr fontId="8"/>
  </si>
  <si>
    <t>○○○○現地調査</t>
    <rPh sb="4" eb="6">
      <t>ゲンチ</t>
    </rPh>
    <rPh sb="6" eb="8">
      <t>チョウサ</t>
    </rPh>
    <phoneticPr fontId="8"/>
  </si>
  <si>
    <t>福島県
三春町</t>
    <rPh sb="0" eb="3">
      <t>フクシマケン</t>
    </rPh>
    <rPh sb="4" eb="7">
      <t>ミハルマチ</t>
    </rPh>
    <phoneticPr fontId="8"/>
  </si>
  <si>
    <t>福岡市</t>
    <rPh sb="0" eb="2">
      <t>フクオカ</t>
    </rPh>
    <rPh sb="2" eb="3">
      <t>シ</t>
    </rPh>
    <phoneticPr fontId="8"/>
  </si>
  <si>
    <t>○○大学
○△■　△△</t>
    <rPh sb="2" eb="4">
      <t>ダイガク</t>
    </rPh>
    <phoneticPr fontId="8"/>
  </si>
  <si>
    <t>△△△研究所
■　○△</t>
    <rPh sb="3" eb="6">
      <t>ケンキュウショ</t>
    </rPh>
    <phoneticPr fontId="8"/>
  </si>
  <si>
    <t>所長</t>
    <rPh sb="0" eb="2">
      <t>ショチョウ</t>
    </rPh>
    <phoneticPr fontId="8"/>
  </si>
  <si>
    <t>5級</t>
    <rPh sb="1" eb="2">
      <t>キュウ</t>
    </rPh>
    <phoneticPr fontId="8"/>
  </si>
  <si>
    <t>3級</t>
    <rPh sb="1" eb="2">
      <t>キュウ</t>
    </rPh>
    <phoneticPr fontId="8"/>
  </si>
  <si>
    <t>4級</t>
    <rPh sb="1" eb="2">
      <t>キュウ</t>
    </rPh>
    <phoneticPr fontId="8"/>
  </si>
  <si>
    <t>つくば</t>
    <phoneticPr fontId="8"/>
  </si>
  <si>
    <t>北京</t>
    <rPh sb="0" eb="2">
      <t>ペキン</t>
    </rPh>
    <phoneticPr fontId="8"/>
  </si>
  <si>
    <t>●●●学会にて研究発表をする。</t>
    <rPh sb="3" eb="5">
      <t>ガッカイ</t>
    </rPh>
    <rPh sb="7" eb="9">
      <t>ケンキュウ</t>
    </rPh>
    <rPh sb="9" eb="11">
      <t>ハッピョウ</t>
    </rPh>
    <phoneticPr fontId="8"/>
  </si>
  <si>
    <t>○○大学
△　×○</t>
    <rPh sb="2" eb="4">
      <t>ダイガク</t>
    </rPh>
    <phoneticPr fontId="8"/>
  </si>
  <si>
    <t>東京</t>
    <rPh sb="0" eb="2">
      <t>トウキョウ</t>
    </rPh>
    <phoneticPr fontId="8"/>
  </si>
  <si>
    <t>役員</t>
    <rPh sb="0" eb="2">
      <t>ヤクイン</t>
    </rPh>
    <phoneticPr fontId="8"/>
  </si>
  <si>
    <t>⑫</t>
    <phoneticPr fontId="8"/>
  </si>
  <si>
    <t>○○○○○分析装置　２台</t>
    <rPh sb="5" eb="7">
      <t>ブンセキ</t>
    </rPh>
    <rPh sb="7" eb="9">
      <t>ソウチ</t>
    </rPh>
    <rPh sb="11" eb="12">
      <t>ダイ</t>
    </rPh>
    <phoneticPr fontId="33"/>
  </si>
  <si>
    <t>計</t>
    <rPh sb="0" eb="1">
      <t>ケイ</t>
    </rPh>
    <phoneticPr fontId="8"/>
  </si>
  <si>
    <t>○○ ○○（実験補助員）</t>
    <rPh sb="6" eb="11">
      <t>ジッケンホジョイン</t>
    </rPh>
    <phoneticPr fontId="8"/>
  </si>
  <si>
    <t>○○ ○○（事務補助員）</t>
    <rPh sb="6" eb="11">
      <t>ジムホジョイン</t>
    </rPh>
    <phoneticPr fontId="8"/>
  </si>
  <si>
    <t>計</t>
    <rPh sb="0" eb="1">
      <t>ケイ</t>
    </rPh>
    <phoneticPr fontId="8"/>
  </si>
  <si>
    <t>計</t>
    <rPh sb="0" eb="1">
      <t>ケイ</t>
    </rPh>
    <phoneticPr fontId="8"/>
  </si>
  <si>
    <t>②支出の部</t>
    <rPh sb="1" eb="3">
      <t>シシュツ</t>
    </rPh>
    <rPh sb="4" eb="5">
      <t>ブ</t>
    </rPh>
    <phoneticPr fontId="8"/>
  </si>
  <si>
    <t>（４）報告書の提出期限及び提出部数</t>
    <rPh sb="3" eb="6">
      <t>ホウコクショ</t>
    </rPh>
    <rPh sb="7" eb="9">
      <t>テイシュツ</t>
    </rPh>
    <rPh sb="9" eb="11">
      <t>キゲン</t>
    </rPh>
    <rPh sb="11" eb="12">
      <t>オヨ</t>
    </rPh>
    <rPh sb="13" eb="15">
      <t>テイシュツ</t>
    </rPh>
    <rPh sb="15" eb="17">
      <t>ブスウ</t>
    </rPh>
    <phoneticPr fontId="8"/>
  </si>
  <si>
    <t>令和○年○月○日</t>
    <rPh sb="0" eb="2">
      <t>レイワ</t>
    </rPh>
    <rPh sb="3" eb="4">
      <t>ネン</t>
    </rPh>
    <rPh sb="5" eb="6">
      <t>ガツ</t>
    </rPh>
    <rPh sb="7" eb="8">
      <t>ニチ</t>
    </rPh>
    <phoneticPr fontId="8"/>
  </si>
  <si>
    <t>委託業務結果報告書</t>
    <rPh sb="0" eb="2">
      <t>イタク</t>
    </rPh>
    <rPh sb="2" eb="4">
      <t>ギョウム</t>
    </rPh>
    <rPh sb="4" eb="6">
      <t>ケッカ</t>
    </rPh>
    <rPh sb="6" eb="9">
      <t>ホウコクショ</t>
    </rPh>
    <phoneticPr fontId="8"/>
  </si>
  <si>
    <t>委託業務結果報告書の収録した電子媒体</t>
    <rPh sb="0" eb="2">
      <t>イタク</t>
    </rPh>
    <rPh sb="2" eb="4">
      <t>ギョウム</t>
    </rPh>
    <rPh sb="4" eb="6">
      <t>ケッカ</t>
    </rPh>
    <rPh sb="6" eb="9">
      <t>ホウコクショ</t>
    </rPh>
    <rPh sb="10" eb="12">
      <t>シュウロク</t>
    </rPh>
    <rPh sb="14" eb="16">
      <t>デンシ</t>
    </rPh>
    <rPh sb="16" eb="18">
      <t>バイタイ</t>
    </rPh>
    <phoneticPr fontId="8"/>
  </si>
  <si>
    <t>一式</t>
    <rPh sb="0" eb="1">
      <t>1</t>
    </rPh>
    <rPh sb="1" eb="2">
      <t>シキ</t>
    </rPh>
    <phoneticPr fontId="8"/>
  </si>
  <si>
    <t>品目</t>
  </si>
  <si>
    <t>規格</t>
  </si>
  <si>
    <t>数量</t>
  </si>
  <si>
    <t>購入予定</t>
  </si>
  <si>
    <t>使用目的</t>
  </si>
  <si>
    <t>備考</t>
  </si>
  <si>
    <t>単価</t>
  </si>
  <si>
    <t>金額</t>
  </si>
  <si>
    <t>(注) 記載の品目は、原形のまま比較的長期の反復使用に耐える物品とする。</t>
  </si>
  <si>
    <t>③物品購入計画　　　　　　　　　　　　　　　　　　　　　　　　　　　　　　　　</t>
    <phoneticPr fontId="8"/>
  </si>
  <si>
    <t>単位：円（税込）</t>
    <phoneticPr fontId="8"/>
  </si>
  <si>
    <r>
      <t>※表中の数値（および項目名等）は各内訳別紙からリンクされていますので、</t>
    </r>
    <r>
      <rPr>
        <u/>
        <sz val="14"/>
        <color rgb="FFFF0000"/>
        <rFont val="ＭＳ Ｐ明朝"/>
        <family val="1"/>
        <charset val="128"/>
      </rPr>
      <t>内訳別紙から先に入力</t>
    </r>
    <r>
      <rPr>
        <sz val="14"/>
        <color rgb="FFFF0000"/>
        <rFont val="ＭＳ Ｐ明朝"/>
        <family val="1"/>
        <charset val="128"/>
      </rPr>
      <t>してください。</t>
    </r>
    <rPh sb="1" eb="2">
      <t>ヒョウ</t>
    </rPh>
    <rPh sb="2" eb="3">
      <t>チュウ</t>
    </rPh>
    <rPh sb="4" eb="6">
      <t>スウチ</t>
    </rPh>
    <rPh sb="10" eb="13">
      <t>コウモクメイ</t>
    </rPh>
    <rPh sb="13" eb="14">
      <t>トウ</t>
    </rPh>
    <rPh sb="16" eb="17">
      <t>カク</t>
    </rPh>
    <rPh sb="17" eb="19">
      <t>ウチワケ</t>
    </rPh>
    <rPh sb="19" eb="21">
      <t>ベッシ</t>
    </rPh>
    <rPh sb="35" eb="37">
      <t>ウチワケ</t>
    </rPh>
    <rPh sb="37" eb="39">
      <t>ベッシ</t>
    </rPh>
    <rPh sb="41" eb="42">
      <t>サキ</t>
    </rPh>
    <rPh sb="43" eb="45">
      <t>ニュウリョク</t>
    </rPh>
    <phoneticPr fontId="8"/>
  </si>
  <si>
    <t>③  ２年を限度として、その用を足さなくなる物品</t>
    <phoneticPr fontId="8"/>
  </si>
  <si>
    <t>②  比較的長期の反復使用に耐えるが、比較的破損しやすい物品</t>
  </si>
  <si>
    <t>①  比較的長期（おおむね２年）の反復使用に耐えない物品</t>
  </si>
  <si>
    <t>（２）取得価格が税込み１０万円以上の物品のうち、次の各号に掲げる物品</t>
    <rPh sb="8" eb="10">
      <t>ゼイコ</t>
    </rPh>
    <phoneticPr fontId="8"/>
  </si>
  <si>
    <t>（１）取得価格が税込み１０万円未満の物品</t>
    <rPh sb="8" eb="10">
      <t>ゼイコ</t>
    </rPh>
    <phoneticPr fontId="8"/>
  </si>
  <si>
    <t>Ⅱ.「消耗品」は、次の各項に掲げるものとする。（再委託契約の場合は個別に規定あり）</t>
    <rPh sb="24" eb="27">
      <t>サイイタク</t>
    </rPh>
    <rPh sb="27" eb="29">
      <t>ケイヤク</t>
    </rPh>
    <rPh sb="30" eb="32">
      <t>バアイ</t>
    </rPh>
    <rPh sb="33" eb="35">
      <t>コベツ</t>
    </rPh>
    <rPh sb="36" eb="38">
      <t>キテイ</t>
    </rPh>
    <phoneticPr fontId="8"/>
  </si>
  <si>
    <t>（参考）</t>
    <rPh sb="1" eb="3">
      <t>サンコウ</t>
    </rPh>
    <phoneticPr fontId="8"/>
  </si>
  <si>
    <r>
      <t>２．</t>
    </r>
    <r>
      <rPr>
        <u/>
        <sz val="12"/>
        <rFont val="ＭＳ 明朝"/>
        <family val="1"/>
        <charset val="128"/>
      </rPr>
      <t>品名・数量・単価等は、消耗品内訳表と同一とすること。</t>
    </r>
    <rPh sb="5" eb="7">
      <t>スウリョウ</t>
    </rPh>
    <rPh sb="8" eb="10">
      <t>タンカ</t>
    </rPh>
    <rPh sb="10" eb="11">
      <t>トウ</t>
    </rPh>
    <phoneticPr fontId="8"/>
  </si>
  <si>
    <t>１．空欄の行は「非表示」とすること。</t>
    <phoneticPr fontId="8"/>
  </si>
  <si>
    <t>理由</t>
    <rPh sb="0" eb="2">
      <t>リユウ</t>
    </rPh>
    <phoneticPr fontId="8"/>
  </si>
  <si>
    <t>金 額</t>
    <phoneticPr fontId="8"/>
  </si>
  <si>
    <t>品名</t>
  </si>
  <si>
    <t>別紙＜消耗品計上理由書＞</t>
    <rPh sb="0" eb="2">
      <t>ベッシ</t>
    </rPh>
    <rPh sb="3" eb="5">
      <t>ショウモウ</t>
    </rPh>
    <rPh sb="5" eb="6">
      <t>ヒン</t>
    </rPh>
    <rPh sb="6" eb="8">
      <t>ケイジョウ</t>
    </rPh>
    <rPh sb="8" eb="10">
      <t>リユウ</t>
    </rPh>
    <rPh sb="10" eb="11">
      <t>ショ</t>
    </rPh>
    <phoneticPr fontId="8"/>
  </si>
  <si>
    <t>※価格が１０万円（税込み）以上など、消耗品で計上するのに理由が必要なもののみ。</t>
    <phoneticPr fontId="8"/>
  </si>
  <si>
    <t>消費税等相当額②</t>
    <rPh sb="0" eb="3">
      <t>ショウヒゼイ</t>
    </rPh>
    <rPh sb="3" eb="4">
      <t>トウ</t>
    </rPh>
    <rPh sb="4" eb="6">
      <t>ソウトウ</t>
    </rPh>
    <rPh sb="6" eb="7">
      <t>ガク</t>
    </rPh>
    <phoneticPr fontId="8"/>
  </si>
  <si>
    <t>消費税等相当額①</t>
    <rPh sb="0" eb="3">
      <t>ショウヒゼイ</t>
    </rPh>
    <rPh sb="3" eb="4">
      <t>トウ</t>
    </rPh>
    <rPh sb="4" eb="6">
      <t>ソウトウ</t>
    </rPh>
    <rPh sb="6" eb="7">
      <t>ガク</t>
    </rPh>
    <phoneticPr fontId="8"/>
  </si>
  <si>
    <t>一般管理費＝（人件費＋業務費－（外注費＋再委託費＋消費税等相当額②）×15%以内）＝</t>
    <rPh sb="0" eb="2">
      <t>イッパン</t>
    </rPh>
    <rPh sb="2" eb="5">
      <t>カンリヒ</t>
    </rPh>
    <rPh sb="7" eb="10">
      <t>ジンケンヒ</t>
    </rPh>
    <rPh sb="11" eb="14">
      <t>ギョウムヒ</t>
    </rPh>
    <rPh sb="16" eb="19">
      <t>ガイチュウヒ</t>
    </rPh>
    <rPh sb="20" eb="21">
      <t>サイ</t>
    </rPh>
    <rPh sb="21" eb="24">
      <t>イタクヒ</t>
    </rPh>
    <rPh sb="25" eb="28">
      <t>ショウヒゼイ</t>
    </rPh>
    <rPh sb="28" eb="29">
      <t>トウ</t>
    </rPh>
    <rPh sb="29" eb="32">
      <t>ソウトウガク</t>
    </rPh>
    <rPh sb="38" eb="40">
      <t>イナイ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</si>
</sst>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0_);[Red]\(#,##0\)"/>
    <numFmt numFmtId="177" formatCode="#,##0_ "/>
    <numFmt numFmtId="178" formatCode="#,##0;[Red]&quot;▲&quot;* #,##0;\-\-"/>
    <numFmt numFmtId="179" formatCode="0.00000_);[Red]\(0.00000\)"/>
    <numFmt numFmtId="180" formatCode="#,##0;\-#,##0;&quot;-&quot;"/>
    <numFmt numFmtId="181" formatCode="General_)"/>
    <numFmt numFmtId="182" formatCode="_(&quot;$&quot;* #,##0.0_);_(&quot;$&quot;* \(#,##0.0\);_(&quot;$&quot;* &quot;-&quot;??_);_(@_)"/>
    <numFmt numFmtId="183" formatCode="0.0%"/>
    <numFmt numFmtId="184" formatCode="#,###"/>
    <numFmt numFmtId="185" formatCode="0.000%"/>
    <numFmt numFmtId="186" formatCode="0_);[Red]\(0\)"/>
    <numFmt numFmtId="187" formatCode="#,##0;&quot;△&quot;&quot;  &quot;#,##0"/>
    <numFmt numFmtId="188" formatCode="&quot;@&quot;#,##0&quot;円&quot;"/>
    <numFmt numFmtId="189" formatCode="###,###,###&quot;円&quot;"/>
    <numFmt numFmtId="190" formatCode="#,##0_ ;[Red]\-#,##0\ "/>
    <numFmt numFmtId="191" formatCode="#,##0_ &quot;以&quot;&quot;内&quot;;[Red]\-#,##0\ &quot;以&quot;&quot;内&quot;"/>
    <numFmt numFmtId="192" formatCode="#&quot;回&quot;"/>
    <numFmt numFmtId="193" formatCode="0\ &quot;部&quot;"/>
    <numFmt numFmtId="194" formatCode="m/d;@"/>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name val="ＭＳ ゴシック"/>
      <family val="3"/>
      <charset val="128"/>
    </font>
    <font>
      <sz val="12"/>
      <name val="ＭＳ Ｐゴシック"/>
      <family val="3"/>
      <charset val="128"/>
    </font>
    <font>
      <sz val="11"/>
      <color indexed="8"/>
      <name val="ＭＳ Ｐゴシック"/>
      <family val="3"/>
      <charset val="128"/>
    </font>
    <font>
      <sz val="10"/>
      <name val="Times New Roman"/>
      <family val="1"/>
    </font>
    <font>
      <sz val="10"/>
      <color indexed="8"/>
      <name val="Arial"/>
      <family val="2"/>
    </font>
    <font>
      <b/>
      <sz val="12"/>
      <name val="Helv"/>
      <family val="2"/>
    </font>
    <font>
      <sz val="12"/>
      <name val="Helv"/>
      <family val="2"/>
    </font>
    <font>
      <sz val="9"/>
      <name val="Times New Roman"/>
      <family val="1"/>
    </font>
    <font>
      <b/>
      <sz val="11"/>
      <name val="Arial"/>
      <family val="2"/>
    </font>
    <font>
      <b/>
      <sz val="12"/>
      <name val="Arial"/>
      <family val="2"/>
    </font>
    <font>
      <sz val="10"/>
      <name val="Arial"/>
      <family val="2"/>
    </font>
    <font>
      <b/>
      <sz val="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color indexed="8"/>
      <name val="FC丸ゴシック体-L"/>
      <family val="3"/>
      <charset val="128"/>
    </font>
    <font>
      <sz val="14"/>
      <name val="ＭＳ ゴシック"/>
      <family val="3"/>
      <charset val="128"/>
    </font>
    <font>
      <sz val="11"/>
      <color theme="1"/>
      <name val="ＭＳ Ｐゴシック"/>
      <family val="3"/>
      <charset val="128"/>
      <scheme val="minor"/>
    </font>
    <font>
      <sz val="12"/>
      <name val="Osaka"/>
      <family val="3"/>
      <charset val="128"/>
    </font>
    <font>
      <sz val="11"/>
      <color theme="1"/>
      <name val="Arial Unicode MS"/>
      <family val="3"/>
      <charset val="128"/>
    </font>
    <font>
      <sz val="6"/>
      <name val="ＭＳ Ｐゴシック"/>
      <family val="2"/>
      <charset val="128"/>
      <scheme val="minor"/>
    </font>
    <font>
      <sz val="11"/>
      <color indexed="10"/>
      <name val="ＭＳ 明朝"/>
      <family val="1"/>
      <charset val="128"/>
    </font>
    <font>
      <sz val="12"/>
      <name val="ＭＳ 明朝"/>
      <family val="1"/>
      <charset val="128"/>
    </font>
    <font>
      <u/>
      <sz val="12"/>
      <name val="ＭＳ 明朝"/>
      <family val="1"/>
      <charset val="128"/>
    </font>
    <font>
      <sz val="18"/>
      <name val="ＭＳ 明朝"/>
      <family val="1"/>
      <charset val="128"/>
    </font>
    <font>
      <b/>
      <sz val="11"/>
      <color indexed="10"/>
      <name val="ＭＳ 明朝"/>
      <family val="1"/>
      <charset val="128"/>
    </font>
    <font>
      <b/>
      <sz val="11"/>
      <name val="ＭＳ 明朝"/>
      <family val="1"/>
      <charset val="128"/>
    </font>
    <font>
      <u/>
      <sz val="9.35"/>
      <color indexed="12"/>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theme="0" tint="-4.9989318521683403E-2"/>
      <name val="ＭＳ Ｐゴシック"/>
      <family val="3"/>
      <charset val="128"/>
      <scheme val="minor"/>
    </font>
    <font>
      <sz val="11"/>
      <name val="ＭＳ Ｐ明朝"/>
      <family val="1"/>
      <charset val="128"/>
    </font>
    <font>
      <sz val="12"/>
      <name val="ＭＳ Ｐ明朝"/>
      <family val="1"/>
      <charset val="128"/>
    </font>
    <font>
      <b/>
      <sz val="11"/>
      <name val="ＭＳ Ｐ明朝"/>
      <family val="1"/>
      <charset val="128"/>
    </font>
    <font>
      <b/>
      <sz val="11"/>
      <color rgb="FFFF0000"/>
      <name val="ＭＳ Ｐ明朝"/>
      <family val="1"/>
      <charset val="128"/>
    </font>
    <font>
      <sz val="11"/>
      <color rgb="FFFF0000"/>
      <name val="ＭＳ Ｐ明朝"/>
      <family val="1"/>
      <charset val="128"/>
    </font>
    <font>
      <sz val="11"/>
      <color indexed="81"/>
      <name val="MS P ゴシック"/>
      <family val="3"/>
      <charset val="128"/>
    </font>
    <font>
      <b/>
      <sz val="9"/>
      <color indexed="81"/>
      <name val="MS P ゴシック"/>
      <family val="3"/>
      <charset val="128"/>
    </font>
    <font>
      <sz val="11"/>
      <color rgb="FFC00000"/>
      <name val="ＭＳ Ｐ明朝"/>
      <family val="1"/>
      <charset val="128"/>
    </font>
    <font>
      <i/>
      <sz val="11"/>
      <name val="ＭＳ Ｐ明朝"/>
      <family val="1"/>
      <charset val="128"/>
    </font>
    <font>
      <sz val="6"/>
      <name val="ＭＳ 明朝"/>
      <family val="1"/>
      <charset val="128"/>
    </font>
    <font>
      <sz val="11"/>
      <color indexed="8"/>
      <name val="ＭＳ 明朝"/>
      <family val="1"/>
      <charset val="128"/>
    </font>
    <font>
      <sz val="14"/>
      <name val="ＭＳ 明朝"/>
      <family val="1"/>
      <charset val="128"/>
    </font>
    <font>
      <u/>
      <sz val="14"/>
      <name val="ＭＳ 明朝"/>
      <family val="1"/>
      <charset val="128"/>
    </font>
    <font>
      <sz val="11"/>
      <color rgb="FFFF0000"/>
      <name val="ＭＳ 明朝"/>
      <family val="1"/>
      <charset val="128"/>
    </font>
    <font>
      <b/>
      <sz val="14"/>
      <name val="ＭＳ 明朝"/>
      <family val="1"/>
      <charset val="128"/>
    </font>
    <font>
      <sz val="9"/>
      <color indexed="81"/>
      <name val="MS P ゴシック"/>
      <family val="3"/>
      <charset val="128"/>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4"/>
      <color rgb="FFFF0000"/>
      <name val="ＭＳ Ｐ明朝"/>
      <family val="1"/>
      <charset val="128"/>
    </font>
    <font>
      <u/>
      <sz val="14"/>
      <color rgb="FFFF0000"/>
      <name val="ＭＳ Ｐ明朝"/>
      <family val="1"/>
      <charset val="128"/>
    </font>
    <font>
      <sz val="11"/>
      <color indexed="10"/>
      <name val="ＭＳ Ｐ明朝"/>
      <family val="1"/>
      <charset val="128"/>
    </font>
    <font>
      <sz val="12"/>
      <color indexed="10"/>
      <name val="ＭＳ 明朝"/>
      <family val="1"/>
      <charset val="128"/>
    </font>
    <font>
      <sz val="12"/>
      <color indexed="8"/>
      <name val="ＭＳ 明朝"/>
      <family val="1"/>
      <charset val="128"/>
    </font>
    <font>
      <sz val="9"/>
      <color indexed="10"/>
      <name val="ＭＳ 明朝"/>
      <family val="1"/>
      <charset val="128"/>
    </font>
  </fonts>
  <fills count="22">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mediumGray">
        <fgColor indexed="22"/>
      </patternFill>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indexed="27"/>
        <bgColor indexed="64"/>
      </patternFill>
    </fill>
    <fill>
      <patternFill patternType="solid">
        <fgColor rgb="FFFFC000"/>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right/>
      <top style="medium">
        <color auto="1"/>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s>
  <cellStyleXfs count="93">
    <xf numFmtId="0" fontId="0" fillId="0" borderId="0"/>
    <xf numFmtId="178" fontId="14" fillId="0" borderId="0" applyFill="0" applyBorder="0" applyProtection="0"/>
    <xf numFmtId="179" fontId="7" fillId="0" borderId="0" applyFont="0" applyFill="0" applyBorder="0" applyAlignment="0" applyProtection="0">
      <alignment horizontal="right"/>
    </xf>
    <xf numFmtId="180" fontId="15" fillId="0" borderId="0" applyFill="0" applyBorder="0" applyAlignment="0"/>
    <xf numFmtId="181" fontId="16" fillId="0" borderId="0"/>
    <xf numFmtId="181" fontId="17" fillId="0" borderId="0"/>
    <xf numFmtId="181" fontId="17" fillId="0" borderId="0"/>
    <xf numFmtId="181" fontId="17" fillId="0" borderId="0"/>
    <xf numFmtId="181" fontId="17" fillId="0" borderId="0"/>
    <xf numFmtId="181" fontId="17" fillId="0" borderId="0"/>
    <xf numFmtId="181" fontId="17" fillId="0" borderId="0"/>
    <xf numFmtId="181" fontId="17" fillId="0" borderId="0"/>
    <xf numFmtId="0" fontId="18" fillId="0" borderId="0">
      <alignment horizontal="left"/>
    </xf>
    <xf numFmtId="182" fontId="19" fillId="0" borderId="0" applyNumberFormat="0" applyFill="0" applyBorder="0" applyProtection="0">
      <alignment horizontal="right"/>
    </xf>
    <xf numFmtId="0" fontId="20" fillId="0" borderId="1" applyNumberFormat="0" applyAlignment="0" applyProtection="0">
      <alignment horizontal="left" vertical="center"/>
    </xf>
    <xf numFmtId="0" fontId="20" fillId="0" borderId="2">
      <alignment horizontal="left" vertical="center"/>
    </xf>
    <xf numFmtId="0" fontId="21" fillId="0" borderId="0"/>
    <xf numFmtId="0" fontId="21" fillId="2" borderId="0" applyNumberFormat="0" applyFont="0" applyBorder="0" applyAlignment="0"/>
    <xf numFmtId="183" fontId="21" fillId="0" borderId="0" applyFont="0" applyFill="0" applyBorder="0" applyAlignment="0" applyProtection="0"/>
    <xf numFmtId="4" fontId="18" fillId="0" borderId="0">
      <alignment horizontal="right"/>
    </xf>
    <xf numFmtId="0" fontId="22" fillId="3" borderId="0" applyNumberFormat="0" applyBorder="0" applyAlignment="0" applyProtection="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4" fillId="0" borderId="3">
      <alignment horizontal="center"/>
    </xf>
    <xf numFmtId="3" fontId="23" fillId="0" borderId="0" applyFont="0" applyFill="0" applyBorder="0" applyAlignment="0" applyProtection="0"/>
    <xf numFmtId="0" fontId="23" fillId="4" borderId="0" applyNumberFormat="0" applyFont="0" applyBorder="0" applyAlignment="0" applyProtection="0"/>
    <xf numFmtId="4" fontId="25" fillId="0" borderId="0">
      <alignment horizontal="right"/>
    </xf>
    <xf numFmtId="0" fontId="26" fillId="0" borderId="0">
      <alignment horizontal="left"/>
    </xf>
    <xf numFmtId="0" fontId="21" fillId="5" borderId="0" applyNumberFormat="0" applyBorder="0" applyProtection="0">
      <alignment vertical="top" wrapText="1"/>
    </xf>
    <xf numFmtId="49" fontId="21" fillId="6" borderId="0" applyFont="0" applyBorder="0" applyAlignment="0" applyProtection="0"/>
    <xf numFmtId="0" fontId="27" fillId="0" borderId="0">
      <alignment horizontal="center"/>
    </xf>
    <xf numFmtId="0" fontId="28" fillId="0" borderId="4">
      <alignment vertical="center"/>
    </xf>
    <xf numFmtId="40" fontId="29" fillId="0" borderId="0" applyFont="0" applyFill="0" applyAlignment="0" applyProtection="0"/>
    <xf numFmtId="38" fontId="13" fillId="0" borderId="0" applyFont="0" applyFill="0" applyBorder="0" applyAlignment="0" applyProtection="0">
      <alignment vertical="center"/>
    </xf>
    <xf numFmtId="38" fontId="10" fillId="0" borderId="0" applyFont="0" applyFill="0" applyBorder="0" applyAlignment="0" applyProtection="0"/>
    <xf numFmtId="38" fontId="7" fillId="0" borderId="0" applyFont="0" applyFill="0" applyBorder="0" applyAlignment="0" applyProtection="0"/>
    <xf numFmtId="38" fontId="11" fillId="0" borderId="0" applyFont="0" applyFill="0" applyBorder="0" applyAlignment="0" applyProtection="0"/>
    <xf numFmtId="38" fontId="7" fillId="0" borderId="0" applyFont="0" applyFill="0" applyBorder="0" applyAlignment="0" applyProtection="0">
      <alignment vertical="center"/>
    </xf>
    <xf numFmtId="0" fontId="7" fillId="0" borderId="0"/>
    <xf numFmtId="0" fontId="7" fillId="0" borderId="0">
      <alignment vertical="center"/>
    </xf>
    <xf numFmtId="0" fontId="10" fillId="0" borderId="0"/>
    <xf numFmtId="0" fontId="9" fillId="0" borderId="0"/>
    <xf numFmtId="0" fontId="7" fillId="0" borderId="0">
      <alignment vertical="center"/>
    </xf>
    <xf numFmtId="0" fontId="7" fillId="0" borderId="0">
      <alignment vertical="center"/>
    </xf>
    <xf numFmtId="0" fontId="30" fillId="0" borderId="0">
      <alignment vertical="center"/>
    </xf>
    <xf numFmtId="0" fontId="7" fillId="0" borderId="0">
      <alignment vertical="center"/>
    </xf>
    <xf numFmtId="0" fontId="7" fillId="0" borderId="0">
      <alignment vertical="center"/>
    </xf>
    <xf numFmtId="0" fontId="7" fillId="0" borderId="0">
      <alignment vertical="center"/>
    </xf>
    <xf numFmtId="0" fontId="12" fillId="0" borderId="0"/>
    <xf numFmtId="0" fontId="7" fillId="0" borderId="0">
      <alignment vertical="center"/>
    </xf>
    <xf numFmtId="0" fontId="7" fillId="0" borderId="0"/>
    <xf numFmtId="0" fontId="31" fillId="0" borderId="0"/>
    <xf numFmtId="38" fontId="7" fillId="0" borderId="0" applyFont="0" applyFill="0" applyBorder="0" applyAlignment="0" applyProtection="0">
      <alignment vertical="center"/>
    </xf>
    <xf numFmtId="38" fontId="30"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30" fillId="0" borderId="0">
      <alignment vertical="center"/>
    </xf>
    <xf numFmtId="0" fontId="7" fillId="0" borderId="0"/>
    <xf numFmtId="0" fontId="7" fillId="0" borderId="0"/>
    <xf numFmtId="0" fontId="7" fillId="0" borderId="0"/>
    <xf numFmtId="6" fontId="7" fillId="0" borderId="0" applyFont="0" applyFill="0" applyBorder="0" applyAlignment="0" applyProtection="0"/>
    <xf numFmtId="0" fontId="7" fillId="0" borderId="0">
      <alignment vertical="center"/>
    </xf>
    <xf numFmtId="0" fontId="32" fillId="0" borderId="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alignment vertical="center"/>
    </xf>
    <xf numFmtId="0" fontId="40" fillId="0" borderId="0" applyNumberFormat="0" applyFill="0" applyBorder="0" applyAlignment="0" applyProtection="0">
      <alignment vertical="top"/>
      <protection locked="0"/>
    </xf>
    <xf numFmtId="9" fontId="7" fillId="0" borderId="0" applyFont="0" applyFill="0" applyBorder="0" applyAlignment="0" applyProtection="0">
      <alignment vertical="center"/>
    </xf>
    <xf numFmtId="0" fontId="9" fillId="0" borderId="0"/>
    <xf numFmtId="0" fontId="7" fillId="0" borderId="0"/>
    <xf numFmtId="0" fontId="10" fillId="0" borderId="0"/>
    <xf numFmtId="0" fontId="45" fillId="0" borderId="0">
      <alignment vertical="top"/>
    </xf>
  </cellStyleXfs>
  <cellXfs count="518">
    <xf numFmtId="0" fontId="0" fillId="0" borderId="0" xfId="0"/>
    <xf numFmtId="0" fontId="6" fillId="0" borderId="0" xfId="84">
      <alignment vertical="center"/>
    </xf>
    <xf numFmtId="38" fontId="0" fillId="0" borderId="0" xfId="85" applyFont="1">
      <alignment vertical="center"/>
    </xf>
    <xf numFmtId="0" fontId="6" fillId="0" borderId="5" xfId="84" applyBorder="1">
      <alignment vertical="center"/>
    </xf>
    <xf numFmtId="38" fontId="6" fillId="0" borderId="5" xfId="84" applyNumberFormat="1" applyBorder="1">
      <alignment vertical="center"/>
    </xf>
    <xf numFmtId="0" fontId="6" fillId="0" borderId="19" xfId="84" applyBorder="1">
      <alignment vertical="center"/>
    </xf>
    <xf numFmtId="38" fontId="0" fillId="0" borderId="19" xfId="85" applyFont="1" applyBorder="1">
      <alignment vertical="center"/>
    </xf>
    <xf numFmtId="0" fontId="6" fillId="0" borderId="18" xfId="84" applyBorder="1">
      <alignment vertical="center"/>
    </xf>
    <xf numFmtId="38" fontId="0" fillId="0" borderId="18" xfId="85" applyFont="1" applyBorder="1">
      <alignment vertical="center"/>
    </xf>
    <xf numFmtId="0" fontId="6" fillId="0" borderId="20" xfId="84" applyBorder="1">
      <alignment vertical="center"/>
    </xf>
    <xf numFmtId="0" fontId="6" fillId="0" borderId="21" xfId="84" applyBorder="1">
      <alignment vertical="center"/>
    </xf>
    <xf numFmtId="38" fontId="0" fillId="0" borderId="21" xfId="85" applyFont="1" applyBorder="1">
      <alignment vertical="center"/>
    </xf>
    <xf numFmtId="0" fontId="6" fillId="0" borderId="22" xfId="84" applyBorder="1">
      <alignment vertical="center"/>
    </xf>
    <xf numFmtId="38" fontId="0" fillId="0" borderId="22" xfId="85" applyFont="1" applyBorder="1">
      <alignment vertical="center"/>
    </xf>
    <xf numFmtId="0" fontId="6" fillId="0" borderId="23" xfId="84" applyBorder="1">
      <alignment vertical="center"/>
    </xf>
    <xf numFmtId="38" fontId="0" fillId="0" borderId="23" xfId="85" applyFont="1" applyBorder="1">
      <alignment vertical="center"/>
    </xf>
    <xf numFmtId="0" fontId="10" fillId="0" borderId="0" xfId="86" applyFont="1">
      <alignment vertical="center"/>
    </xf>
    <xf numFmtId="177" fontId="10" fillId="0" borderId="0" xfId="86" applyNumberFormat="1" applyFont="1">
      <alignment vertical="center"/>
    </xf>
    <xf numFmtId="0" fontId="10" fillId="0" borderId="0" xfId="86" applyFont="1" applyAlignment="1">
      <alignment horizontal="center" vertical="center"/>
    </xf>
    <xf numFmtId="177" fontId="34" fillId="0" borderId="0" xfId="86" applyNumberFormat="1" applyFont="1">
      <alignment vertical="center"/>
    </xf>
    <xf numFmtId="3" fontId="10" fillId="0" borderId="0" xfId="0" applyNumberFormat="1" applyFont="1"/>
    <xf numFmtId="0" fontId="10" fillId="0" borderId="0" xfId="0" applyFont="1" applyAlignment="1">
      <alignment horizontal="center" vertical="center"/>
    </xf>
    <xf numFmtId="3" fontId="10" fillId="8" borderId="5" xfId="0" applyNumberFormat="1" applyFont="1" applyFill="1" applyBorder="1" applyAlignment="1">
      <alignment vertical="center"/>
    </xf>
    <xf numFmtId="3" fontId="10" fillId="0" borderId="0" xfId="0" applyNumberFormat="1" applyFont="1" applyAlignment="1">
      <alignment vertical="center"/>
    </xf>
    <xf numFmtId="3" fontId="10" fillId="0" borderId="5" xfId="0" quotePrefix="1" applyNumberFormat="1" applyFont="1" applyBorder="1" applyAlignment="1">
      <alignment horizontal="center" vertical="center"/>
    </xf>
    <xf numFmtId="3" fontId="10" fillId="8" borderId="16" xfId="0" applyNumberFormat="1" applyFont="1" applyFill="1" applyBorder="1" applyAlignment="1">
      <alignment vertical="center"/>
    </xf>
    <xf numFmtId="3" fontId="10" fillId="8" borderId="14" xfId="0" applyNumberFormat="1" applyFont="1" applyFill="1" applyBorder="1" applyAlignment="1">
      <alignment vertical="center"/>
    </xf>
    <xf numFmtId="0" fontId="10" fillId="0" borderId="5" xfId="0" applyFont="1" applyBorder="1" applyAlignment="1">
      <alignment horizontal="center" vertical="center"/>
    </xf>
    <xf numFmtId="3" fontId="10" fillId="0" borderId="0" xfId="86" applyNumberFormat="1" applyFont="1" applyAlignment="1">
      <alignment horizontal="center" vertical="center"/>
    </xf>
    <xf numFmtId="3" fontId="10" fillId="0" borderId="5" xfId="0" applyNumberFormat="1" applyFont="1" applyBorder="1" applyAlignment="1">
      <alignment vertical="center"/>
    </xf>
    <xf numFmtId="184" fontId="10" fillId="0" borderId="5" xfId="0" applyNumberFormat="1" applyFont="1" applyBorder="1" applyAlignment="1">
      <alignment vertical="center"/>
    </xf>
    <xf numFmtId="184" fontId="10" fillId="0" borderId="5" xfId="0" quotePrefix="1" applyNumberFormat="1" applyFont="1" applyBorder="1" applyAlignment="1">
      <alignment horizontal="right" vertical="center"/>
    </xf>
    <xf numFmtId="3" fontId="10" fillId="0" borderId="16" xfId="0" quotePrefix="1" applyNumberFormat="1" applyFont="1" applyBorder="1" applyAlignment="1">
      <alignment horizontal="center" vertical="center"/>
    </xf>
    <xf numFmtId="3" fontId="10" fillId="0" borderId="14" xfId="0" applyNumberFormat="1" applyFont="1" applyBorder="1" applyAlignment="1">
      <alignment vertical="center"/>
    </xf>
    <xf numFmtId="3" fontId="10" fillId="0" borderId="5" xfId="0" quotePrefix="1" applyNumberFormat="1" applyFont="1" applyBorder="1" applyAlignment="1">
      <alignment vertical="center"/>
    </xf>
    <xf numFmtId="185" fontId="10" fillId="0" borderId="4" xfId="0" applyNumberFormat="1" applyFont="1" applyBorder="1" applyAlignment="1">
      <alignment horizontal="center" vertical="center"/>
    </xf>
    <xf numFmtId="185" fontId="10" fillId="0" borderId="4" xfId="0" applyNumberFormat="1" applyFont="1" applyBorder="1" applyAlignment="1">
      <alignment horizontal="center" vertical="center" shrinkToFit="1"/>
    </xf>
    <xf numFmtId="177" fontId="10" fillId="0" borderId="4" xfId="0" applyNumberFormat="1" applyFont="1" applyBorder="1" applyAlignment="1">
      <alignment horizontal="center" vertical="center" shrinkToFit="1"/>
    </xf>
    <xf numFmtId="0" fontId="10" fillId="0" borderId="0" xfId="86" applyFont="1" applyAlignment="1">
      <alignment horizontal="center" vertical="center" shrinkToFit="1"/>
    </xf>
    <xf numFmtId="0" fontId="34" fillId="0" borderId="0" xfId="86" applyFont="1">
      <alignment vertical="center"/>
    </xf>
    <xf numFmtId="177" fontId="10" fillId="0" borderId="0" xfId="0" applyNumberFormat="1" applyFont="1" applyAlignment="1">
      <alignment vertical="center"/>
    </xf>
    <xf numFmtId="177" fontId="10" fillId="0" borderId="0" xfId="0" applyNumberFormat="1" applyFont="1" applyAlignment="1">
      <alignment horizontal="center" vertical="center"/>
    </xf>
    <xf numFmtId="177" fontId="10" fillId="0" borderId="0" xfId="0" applyNumberFormat="1" applyFont="1" applyAlignment="1">
      <alignment horizontal="right" vertical="center"/>
    </xf>
    <xf numFmtId="0" fontId="10" fillId="0" borderId="0" xfId="0" applyFont="1"/>
    <xf numFmtId="0" fontId="10"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38" fontId="10" fillId="0" borderId="0" xfId="56" applyFont="1" applyFill="1" applyAlignment="1">
      <alignment vertical="center"/>
    </xf>
    <xf numFmtId="0" fontId="41" fillId="0" borderId="0" xfId="87" applyFont="1" applyFill="1" applyAlignment="1" applyProtection="1">
      <alignment vertical="center"/>
    </xf>
    <xf numFmtId="186" fontId="6" fillId="0" borderId="21" xfId="84" applyNumberFormat="1" applyBorder="1">
      <alignment vertical="center"/>
    </xf>
    <xf numFmtId="0" fontId="6" fillId="0" borderId="24" xfId="84" applyBorder="1">
      <alignment vertical="center"/>
    </xf>
    <xf numFmtId="0" fontId="6" fillId="13" borderId="24" xfId="84" applyFill="1" applyBorder="1">
      <alignment vertical="center"/>
    </xf>
    <xf numFmtId="38" fontId="0" fillId="13" borderId="24" xfId="85" applyFont="1" applyFill="1" applyBorder="1">
      <alignment vertical="center"/>
    </xf>
    <xf numFmtId="0" fontId="6" fillId="13" borderId="0" xfId="84" applyFill="1">
      <alignment vertical="center"/>
    </xf>
    <xf numFmtId="38" fontId="0" fillId="13" borderId="0" xfId="85" applyFont="1" applyFill="1" applyBorder="1">
      <alignment vertical="center"/>
    </xf>
    <xf numFmtId="38" fontId="0" fillId="14" borderId="0" xfId="85" applyFont="1" applyFill="1" applyBorder="1">
      <alignment vertical="center"/>
    </xf>
    <xf numFmtId="0" fontId="6" fillId="0" borderId="3" xfId="84" applyBorder="1">
      <alignment vertical="center"/>
    </xf>
    <xf numFmtId="0" fontId="6" fillId="14" borderId="3" xfId="84" applyFill="1" applyBorder="1">
      <alignment vertical="center"/>
    </xf>
    <xf numFmtId="38" fontId="0" fillId="14" borderId="3" xfId="85" applyFont="1" applyFill="1" applyBorder="1">
      <alignment vertical="center"/>
    </xf>
    <xf numFmtId="0" fontId="6" fillId="15" borderId="0" xfId="84" applyFill="1">
      <alignment vertical="center"/>
    </xf>
    <xf numFmtId="38" fontId="42" fillId="15" borderId="0" xfId="85" applyFont="1" applyFill="1">
      <alignment vertical="center"/>
    </xf>
    <xf numFmtId="0" fontId="6" fillId="0" borderId="1" xfId="84" applyBorder="1">
      <alignment vertical="center"/>
    </xf>
    <xf numFmtId="0" fontId="6" fillId="0" borderId="1" xfId="84" applyBorder="1" applyAlignment="1">
      <alignment horizontal="right" vertical="center"/>
    </xf>
    <xf numFmtId="38" fontId="0" fillId="0" borderId="1" xfId="85" applyFont="1" applyBorder="1">
      <alignment vertical="center"/>
    </xf>
    <xf numFmtId="0" fontId="30" fillId="0" borderId="0" xfId="84" applyFont="1">
      <alignment vertical="center"/>
    </xf>
    <xf numFmtId="38" fontId="30" fillId="0" borderId="0" xfId="85" applyFont="1">
      <alignment vertical="center"/>
    </xf>
    <xf numFmtId="0" fontId="6" fillId="15" borderId="1" xfId="84" applyFill="1" applyBorder="1">
      <alignment vertical="center"/>
    </xf>
    <xf numFmtId="38" fontId="42" fillId="15" borderId="1" xfId="85" applyFont="1" applyFill="1" applyBorder="1">
      <alignment vertical="center"/>
    </xf>
    <xf numFmtId="3" fontId="10" fillId="0" borderId="13"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0" xfId="0" applyNumberFormat="1" applyFont="1" applyAlignment="1">
      <alignment horizontal="right" vertical="center"/>
    </xf>
    <xf numFmtId="3" fontId="10" fillId="0" borderId="0" xfId="0" applyNumberFormat="1" applyFont="1" applyAlignment="1">
      <alignment horizontal="center" vertical="center"/>
    </xf>
    <xf numFmtId="3" fontId="10" fillId="0" borderId="0" xfId="0" applyNumberFormat="1" applyFont="1" applyAlignment="1">
      <alignment horizontal="right"/>
    </xf>
    <xf numFmtId="3" fontId="10" fillId="9" borderId="0" xfId="0" applyNumberFormat="1" applyFont="1" applyFill="1" applyAlignment="1">
      <alignment vertical="center"/>
    </xf>
    <xf numFmtId="0" fontId="5" fillId="0" borderId="21" xfId="84" applyFont="1" applyBorder="1">
      <alignment vertical="center"/>
    </xf>
    <xf numFmtId="38" fontId="0" fillId="0" borderId="23" xfId="55" applyFont="1" applyBorder="1">
      <alignment vertical="center"/>
    </xf>
    <xf numFmtId="38" fontId="6" fillId="0" borderId="21" xfId="55" applyFont="1" applyBorder="1">
      <alignment vertical="center"/>
    </xf>
    <xf numFmtId="0" fontId="44" fillId="0" borderId="0" xfId="46" applyFont="1">
      <alignment vertical="center"/>
    </xf>
    <xf numFmtId="0" fontId="47" fillId="0" borderId="0" xfId="46" applyFont="1">
      <alignment vertical="center"/>
    </xf>
    <xf numFmtId="0" fontId="45" fillId="0" borderId="0" xfId="46" applyFont="1" applyAlignment="1">
      <alignment horizontal="left" vertical="center"/>
    </xf>
    <xf numFmtId="0" fontId="44" fillId="0" borderId="0" xfId="46" applyFont="1" applyAlignment="1">
      <alignment horizontal="right" vertical="center"/>
    </xf>
    <xf numFmtId="0" fontId="44" fillId="0" borderId="0" xfId="46" applyFont="1" applyAlignment="1">
      <alignment vertical="top" wrapText="1"/>
    </xf>
    <xf numFmtId="0" fontId="44" fillId="0" borderId="9" xfId="46" applyFont="1" applyBorder="1" applyAlignment="1">
      <alignment vertical="center" wrapText="1"/>
    </xf>
    <xf numFmtId="0" fontId="44" fillId="0" borderId="0" xfId="46" applyFont="1" applyAlignment="1">
      <alignment vertical="center" wrapText="1"/>
    </xf>
    <xf numFmtId="0" fontId="46" fillId="0" borderId="5" xfId="46" applyFont="1" applyBorder="1" applyAlignment="1">
      <alignment horizontal="center" vertical="center"/>
    </xf>
    <xf numFmtId="0" fontId="44" fillId="0" borderId="0" xfId="46" applyFont="1" applyAlignment="1">
      <alignment horizontal="left" vertical="center"/>
    </xf>
    <xf numFmtId="176" fontId="46" fillId="0" borderId="8" xfId="46" applyNumberFormat="1" applyFont="1" applyBorder="1" applyAlignment="1">
      <alignment horizontal="center" vertical="center"/>
    </xf>
    <xf numFmtId="184" fontId="44" fillId="0" borderId="12" xfId="89" applyNumberFormat="1" applyFont="1" applyBorder="1" applyAlignment="1">
      <alignment vertical="center" shrinkToFit="1"/>
    </xf>
    <xf numFmtId="184" fontId="44" fillId="0" borderId="0" xfId="89" applyNumberFormat="1" applyFont="1" applyAlignment="1">
      <alignment vertical="center" shrinkToFit="1"/>
    </xf>
    <xf numFmtId="0" fontId="46" fillId="0" borderId="0" xfId="46" applyFont="1" applyAlignment="1">
      <alignment horizontal="center" vertical="center"/>
    </xf>
    <xf numFmtId="176" fontId="46" fillId="0" borderId="0" xfId="46" applyNumberFormat="1" applyFont="1" applyAlignment="1">
      <alignment horizontal="center" vertical="center"/>
    </xf>
    <xf numFmtId="0" fontId="46" fillId="0" borderId="12" xfId="46" applyFont="1" applyBorder="1" applyAlignment="1">
      <alignment horizontal="center" vertical="center"/>
    </xf>
    <xf numFmtId="0" fontId="46" fillId="0" borderId="11" xfId="46" applyFont="1" applyBorder="1" applyAlignment="1">
      <alignment horizontal="center" vertical="center"/>
    </xf>
    <xf numFmtId="0" fontId="44" fillId="0" borderId="0" xfId="46" applyFont="1" applyAlignment="1">
      <alignment horizontal="left" vertical="center" wrapText="1"/>
    </xf>
    <xf numFmtId="176" fontId="46" fillId="0" borderId="8" xfId="46" applyNumberFormat="1" applyFont="1" applyBorder="1" applyAlignment="1">
      <alignment horizontal="right" vertical="center"/>
    </xf>
    <xf numFmtId="187" fontId="44" fillId="0" borderId="12" xfId="89" applyNumberFormat="1" applyFont="1" applyBorder="1" applyAlignment="1">
      <alignment vertical="center" wrapText="1"/>
    </xf>
    <xf numFmtId="187" fontId="44" fillId="0" borderId="0" xfId="89" applyNumberFormat="1" applyFont="1" applyAlignment="1">
      <alignment vertical="center" wrapText="1"/>
    </xf>
    <xf numFmtId="0" fontId="44" fillId="0" borderId="12" xfId="46" applyFont="1" applyBorder="1" applyAlignment="1">
      <alignment horizontal="left" vertical="center"/>
    </xf>
    <xf numFmtId="0" fontId="44" fillId="0" borderId="11" xfId="46" applyFont="1" applyBorder="1" applyAlignment="1">
      <alignment horizontal="left" vertical="center"/>
    </xf>
    <xf numFmtId="0" fontId="51" fillId="0" borderId="0" xfId="46" applyFont="1">
      <alignment vertical="center"/>
    </xf>
    <xf numFmtId="176" fontId="46" fillId="0" borderId="8" xfId="46" applyNumberFormat="1" applyFont="1" applyBorder="1" applyAlignment="1">
      <alignment vertical="center" wrapText="1"/>
    </xf>
    <xf numFmtId="0" fontId="44" fillId="0" borderId="12" xfId="46" applyFont="1" applyBorder="1" applyAlignment="1">
      <alignment horizontal="right" vertical="center"/>
    </xf>
    <xf numFmtId="0" fontId="44" fillId="0" borderId="11" xfId="46" applyFont="1" applyBorder="1" applyAlignment="1">
      <alignment horizontal="right" vertical="center"/>
    </xf>
    <xf numFmtId="176" fontId="46" fillId="0" borderId="20" xfId="46" applyNumberFormat="1" applyFont="1" applyBorder="1">
      <alignment vertical="center"/>
    </xf>
    <xf numFmtId="184" fontId="46" fillId="0" borderId="28" xfId="89" applyNumberFormat="1" applyFont="1" applyBorder="1" applyAlignment="1">
      <alignment horizontal="left" vertical="center"/>
    </xf>
    <xf numFmtId="0" fontId="44" fillId="0" borderId="28" xfId="46" applyFont="1" applyBorder="1">
      <alignment vertical="center"/>
    </xf>
    <xf numFmtId="176" fontId="44" fillId="0" borderId="28" xfId="90" applyNumberFormat="1" applyFont="1" applyBorder="1" applyAlignment="1">
      <alignment horizontal="right" vertical="center" wrapText="1"/>
    </xf>
    <xf numFmtId="0" fontId="44" fillId="0" borderId="26" xfId="46" applyFont="1" applyBorder="1" applyAlignment="1">
      <alignment horizontal="right" vertical="center"/>
    </xf>
    <xf numFmtId="0" fontId="44" fillId="0" borderId="27" xfId="46" applyFont="1" applyBorder="1" applyAlignment="1">
      <alignment horizontal="right" vertical="center"/>
    </xf>
    <xf numFmtId="0" fontId="44" fillId="0" borderId="11" xfId="46" applyFont="1" applyBorder="1">
      <alignment vertical="center"/>
    </xf>
    <xf numFmtId="0" fontId="44" fillId="0" borderId="12" xfId="46" applyFont="1" applyBorder="1">
      <alignment vertical="center"/>
    </xf>
    <xf numFmtId="0" fontId="44" fillId="0" borderId="11" xfId="46" applyFont="1" applyBorder="1" applyAlignment="1">
      <alignment horizontal="center" vertical="center"/>
    </xf>
    <xf numFmtId="0" fontId="46" fillId="0" borderId="0" xfId="46" applyFont="1" applyAlignment="1">
      <alignment horizontal="right" vertical="center"/>
    </xf>
    <xf numFmtId="187" fontId="44" fillId="0" borderId="12" xfId="89" applyNumberFormat="1" applyFont="1" applyBorder="1" applyAlignment="1">
      <alignment vertical="center"/>
    </xf>
    <xf numFmtId="0" fontId="44" fillId="0" borderId="12" xfId="46" applyFont="1" applyBorder="1" applyAlignment="1">
      <alignment horizontal="center" vertical="center"/>
    </xf>
    <xf numFmtId="176" fontId="44" fillId="0" borderId="8" xfId="46" applyNumberFormat="1" applyFont="1" applyBorder="1" applyAlignment="1">
      <alignment horizontal="right" vertical="center"/>
    </xf>
    <xf numFmtId="184" fontId="44" fillId="0" borderId="12" xfId="46" applyNumberFormat="1" applyFont="1" applyBorder="1">
      <alignment vertical="center"/>
    </xf>
    <xf numFmtId="189" fontId="46" fillId="0" borderId="8" xfId="46" applyNumberFormat="1" applyFont="1" applyBorder="1" applyAlignment="1">
      <alignment horizontal="right" vertical="center"/>
    </xf>
    <xf numFmtId="0" fontId="44" fillId="0" borderId="12" xfId="46" applyFont="1" applyBorder="1" applyAlignment="1">
      <alignment vertical="center" shrinkToFit="1"/>
    </xf>
    <xf numFmtId="189" fontId="44" fillId="0" borderId="8" xfId="46" applyNumberFormat="1" applyFont="1" applyBorder="1" applyAlignment="1">
      <alignment horizontal="right" vertical="center"/>
    </xf>
    <xf numFmtId="187" fontId="44" fillId="0" borderId="12" xfId="89" applyNumberFormat="1" applyFont="1" applyBorder="1" applyAlignment="1">
      <alignment vertical="center" shrinkToFit="1"/>
    </xf>
    <xf numFmtId="189" fontId="46" fillId="0" borderId="8" xfId="46" applyNumberFormat="1" applyFont="1" applyBorder="1" applyAlignment="1">
      <alignment vertical="center" wrapText="1"/>
    </xf>
    <xf numFmtId="0" fontId="44" fillId="0" borderId="12" xfId="0" applyFont="1" applyBorder="1" applyAlignment="1">
      <alignment vertical="center" shrinkToFit="1"/>
    </xf>
    <xf numFmtId="184" fontId="52" fillId="0" borderId="12" xfId="89" applyNumberFormat="1" applyFont="1" applyBorder="1" applyAlignment="1">
      <alignment vertical="center" shrinkToFit="1"/>
    </xf>
    <xf numFmtId="0" fontId="47" fillId="18" borderId="0" xfId="46" applyFont="1" applyFill="1">
      <alignment vertical="center"/>
    </xf>
    <xf numFmtId="0" fontId="48" fillId="0" borderId="0" xfId="46" applyFont="1" applyAlignment="1">
      <alignment horizontal="right" vertical="center"/>
    </xf>
    <xf numFmtId="0" fontId="48" fillId="0" borderId="0" xfId="46" applyFont="1">
      <alignment vertical="center"/>
    </xf>
    <xf numFmtId="0" fontId="48" fillId="0" borderId="0" xfId="91" applyFont="1" applyAlignment="1">
      <alignment vertical="center"/>
    </xf>
    <xf numFmtId="0" fontId="44" fillId="0" borderId="9" xfId="46" applyFont="1" applyBorder="1" applyAlignment="1">
      <alignment horizontal="right" vertical="center"/>
    </xf>
    <xf numFmtId="176" fontId="46" fillId="0" borderId="0" xfId="46" applyNumberFormat="1" applyFont="1" applyAlignment="1">
      <alignment horizontal="right" vertical="center"/>
    </xf>
    <xf numFmtId="0" fontId="44" fillId="0" borderId="0" xfId="46" applyFont="1" applyAlignment="1">
      <alignment horizontal="center" vertical="center"/>
    </xf>
    <xf numFmtId="176" fontId="44" fillId="0" borderId="12" xfId="56" applyNumberFormat="1" applyFont="1" applyFill="1" applyBorder="1" applyAlignment="1">
      <alignment vertical="center"/>
    </xf>
    <xf numFmtId="3" fontId="44" fillId="0" borderId="12" xfId="46" applyNumberFormat="1" applyFont="1" applyBorder="1">
      <alignment vertical="center"/>
    </xf>
    <xf numFmtId="176" fontId="44" fillId="0" borderId="12" xfId="46" quotePrefix="1" applyNumberFormat="1" applyFont="1" applyBorder="1" applyAlignment="1">
      <alignment horizontal="right" vertical="center"/>
    </xf>
    <xf numFmtId="0" fontId="44" fillId="0" borderId="7" xfId="46" applyFont="1" applyBorder="1" applyAlignment="1">
      <alignment horizontal="left" vertical="center" wrapText="1"/>
    </xf>
    <xf numFmtId="176" fontId="46" fillId="0" borderId="6" xfId="46" applyNumberFormat="1" applyFont="1" applyBorder="1" applyAlignment="1">
      <alignment vertical="center" wrapText="1"/>
    </xf>
    <xf numFmtId="0" fontId="44" fillId="0" borderId="7" xfId="46" applyFont="1" applyBorder="1">
      <alignment vertical="center"/>
    </xf>
    <xf numFmtId="0" fontId="44" fillId="0" borderId="7" xfId="90" applyFont="1" applyBorder="1" applyAlignment="1">
      <alignment horizontal="right" vertical="center"/>
    </xf>
    <xf numFmtId="176" fontId="44" fillId="0" borderId="7" xfId="46" applyNumberFormat="1" applyFont="1" applyBorder="1">
      <alignment vertical="center"/>
    </xf>
    <xf numFmtId="0" fontId="44" fillId="0" borderId="15" xfId="46" applyFont="1" applyBorder="1" applyAlignment="1">
      <alignment horizontal="right" vertical="center"/>
    </xf>
    <xf numFmtId="0" fontId="44" fillId="0" borderId="13" xfId="46" applyFont="1" applyBorder="1" applyAlignment="1">
      <alignment horizontal="right" vertical="center"/>
    </xf>
    <xf numFmtId="176" fontId="44" fillId="0" borderId="0" xfId="46" quotePrefix="1" applyNumberFormat="1" applyFont="1">
      <alignment vertical="center"/>
    </xf>
    <xf numFmtId="188" fontId="44" fillId="0" borderId="0" xfId="89" applyNumberFormat="1" applyFont="1" applyAlignment="1">
      <alignment horizontal="right" vertical="center"/>
    </xf>
    <xf numFmtId="0" fontId="44" fillId="0" borderId="0" xfId="46" applyFont="1" applyAlignment="1">
      <alignment vertical="center" shrinkToFit="1"/>
    </xf>
    <xf numFmtId="9" fontId="44" fillId="0" borderId="0" xfId="88" quotePrefix="1" applyFont="1" applyFill="1" applyBorder="1">
      <alignment vertical="center"/>
    </xf>
    <xf numFmtId="9" fontId="44" fillId="0" borderId="0" xfId="88" applyFont="1" applyFill="1" applyBorder="1">
      <alignment vertical="center"/>
    </xf>
    <xf numFmtId="187" fontId="44" fillId="0" borderId="0" xfId="89" applyNumberFormat="1" applyFont="1" applyAlignment="1">
      <alignment vertical="center" shrinkToFit="1"/>
    </xf>
    <xf numFmtId="187" fontId="44" fillId="0" borderId="0" xfId="89" applyNumberFormat="1" applyFont="1" applyAlignment="1">
      <alignment horizontal="left" vertical="center" shrinkToFit="1"/>
    </xf>
    <xf numFmtId="176" fontId="46" fillId="0" borderId="4" xfId="46" applyNumberFormat="1" applyFont="1" applyBorder="1" applyAlignment="1">
      <alignment horizontal="right" vertical="center"/>
    </xf>
    <xf numFmtId="184" fontId="44" fillId="0" borderId="9" xfId="89" applyNumberFormat="1" applyFont="1" applyBorder="1" applyAlignment="1">
      <alignment vertical="center" shrinkToFit="1"/>
    </xf>
    <xf numFmtId="188" fontId="44" fillId="0" borderId="9" xfId="89" applyNumberFormat="1" applyFont="1" applyBorder="1" applyAlignment="1">
      <alignment horizontal="right" vertical="center"/>
    </xf>
    <xf numFmtId="9" fontId="44" fillId="0" borderId="9" xfId="88" quotePrefix="1" applyFont="1" applyFill="1" applyBorder="1">
      <alignment vertical="center"/>
    </xf>
    <xf numFmtId="3" fontId="44" fillId="0" borderId="17" xfId="46" applyNumberFormat="1" applyFont="1" applyBorder="1">
      <alignment vertical="center"/>
    </xf>
    <xf numFmtId="0" fontId="44" fillId="0" borderId="10" xfId="46" applyFont="1" applyBorder="1">
      <alignment vertical="center"/>
    </xf>
    <xf numFmtId="0" fontId="44" fillId="0" borderId="2" xfId="46" applyFont="1" applyBorder="1">
      <alignment vertical="center"/>
    </xf>
    <xf numFmtId="0" fontId="44" fillId="0" borderId="2" xfId="46" applyFont="1" applyBorder="1" applyAlignment="1">
      <alignment horizontal="right" vertical="center" wrapText="1"/>
    </xf>
    <xf numFmtId="0" fontId="46" fillId="0" borderId="2" xfId="46" applyFont="1" applyBorder="1" applyAlignment="1">
      <alignment horizontal="right" vertical="center" wrapText="1"/>
    </xf>
    <xf numFmtId="190" fontId="46" fillId="0" borderId="2" xfId="56" applyNumberFormat="1" applyFont="1" applyFill="1" applyBorder="1" applyAlignment="1">
      <alignment horizontal="right" vertical="center"/>
    </xf>
    <xf numFmtId="0" fontId="44" fillId="0" borderId="14" xfId="46" applyFont="1" applyBorder="1">
      <alignment vertical="center"/>
    </xf>
    <xf numFmtId="0" fontId="44" fillId="0" borderId="16" xfId="46" applyFont="1" applyBorder="1">
      <alignment vertical="center"/>
    </xf>
    <xf numFmtId="0" fontId="44" fillId="0" borderId="9" xfId="46" applyFont="1" applyBorder="1">
      <alignment vertical="center"/>
    </xf>
    <xf numFmtId="0" fontId="44" fillId="0" borderId="6" xfId="46" applyFont="1" applyBorder="1">
      <alignment vertical="center"/>
    </xf>
    <xf numFmtId="0" fontId="44" fillId="0" borderId="7" xfId="46" applyFont="1" applyBorder="1" applyAlignment="1">
      <alignment horizontal="right" vertical="center"/>
    </xf>
    <xf numFmtId="0" fontId="44" fillId="0" borderId="15" xfId="46" applyFont="1" applyBorder="1" applyAlignment="1">
      <alignment horizontal="left" vertical="center"/>
    </xf>
    <xf numFmtId="0" fontId="44" fillId="0" borderId="13" xfId="46" applyFont="1" applyBorder="1" applyAlignment="1">
      <alignment horizontal="left" vertical="center"/>
    </xf>
    <xf numFmtId="0" fontId="44" fillId="0" borderId="8" xfId="46" applyFont="1" applyBorder="1" applyAlignment="1">
      <alignment horizontal="center" vertical="center"/>
    </xf>
    <xf numFmtId="0" fontId="44" fillId="0" borderId="17" xfId="46" applyFont="1" applyBorder="1" applyAlignment="1">
      <alignment horizontal="center" vertical="center"/>
    </xf>
    <xf numFmtId="184" fontId="44" fillId="0" borderId="15" xfId="89" applyNumberFormat="1" applyFont="1" applyBorder="1" applyAlignment="1">
      <alignment vertical="center" shrinkToFit="1"/>
    </xf>
    <xf numFmtId="184" fontId="44" fillId="0" borderId="7" xfId="89" applyNumberFormat="1" applyFont="1" applyBorder="1" applyAlignment="1">
      <alignment vertical="center" shrinkToFit="1"/>
    </xf>
    <xf numFmtId="0" fontId="44" fillId="0" borderId="8" xfId="46" applyFont="1" applyBorder="1">
      <alignment vertical="center"/>
    </xf>
    <xf numFmtId="176" fontId="44" fillId="0" borderId="9" xfId="46" quotePrefix="1" applyNumberFormat="1" applyFont="1" applyBorder="1">
      <alignment vertical="center"/>
    </xf>
    <xf numFmtId="184" fontId="44" fillId="0" borderId="0" xfId="89" applyNumberFormat="1" applyFont="1" applyAlignment="1">
      <alignment horizontal="right" vertical="center"/>
    </xf>
    <xf numFmtId="38" fontId="44" fillId="0" borderId="0" xfId="55" applyFont="1" applyFill="1" applyBorder="1" applyAlignment="1">
      <alignment horizontal="right" vertical="center"/>
    </xf>
    <xf numFmtId="0" fontId="44" fillId="0" borderId="2" xfId="46" applyFont="1" applyBorder="1" applyAlignment="1">
      <alignment horizontal="left" vertical="center"/>
    </xf>
    <xf numFmtId="191" fontId="46" fillId="0" borderId="16" xfId="56" applyNumberFormat="1" applyFont="1" applyFill="1" applyBorder="1" applyAlignment="1">
      <alignment horizontal="right" vertical="center"/>
    </xf>
    <xf numFmtId="38" fontId="46" fillId="15" borderId="5" xfId="56" applyFont="1" applyFill="1" applyBorder="1" applyAlignment="1">
      <alignment vertical="center"/>
    </xf>
    <xf numFmtId="176" fontId="44" fillId="15" borderId="11" xfId="46" applyNumberFormat="1" applyFont="1" applyFill="1" applyBorder="1" applyAlignment="1">
      <alignment horizontal="right" vertical="center"/>
    </xf>
    <xf numFmtId="176" fontId="44" fillId="15" borderId="10" xfId="90" applyNumberFormat="1" applyFont="1" applyFill="1" applyBorder="1" applyAlignment="1">
      <alignment horizontal="right" vertical="center"/>
    </xf>
    <xf numFmtId="176" fontId="46" fillId="15" borderId="0" xfId="90" applyNumberFormat="1" applyFont="1" applyFill="1" applyAlignment="1">
      <alignment horizontal="right" vertical="center"/>
    </xf>
    <xf numFmtId="176" fontId="46" fillId="15" borderId="8" xfId="46" applyNumberFormat="1" applyFont="1" applyFill="1" applyBorder="1" applyAlignment="1">
      <alignment horizontal="right" vertical="center"/>
    </xf>
    <xf numFmtId="176" fontId="44" fillId="15" borderId="0" xfId="46" quotePrefix="1" applyNumberFormat="1" applyFont="1" applyFill="1">
      <alignment vertical="center"/>
    </xf>
    <xf numFmtId="176" fontId="44" fillId="15" borderId="10" xfId="46" quotePrefix="1" applyNumberFormat="1" applyFont="1" applyFill="1" applyBorder="1">
      <alignment vertical="center"/>
    </xf>
    <xf numFmtId="176" fontId="46" fillId="15" borderId="0" xfId="46" applyNumberFormat="1" applyFont="1" applyFill="1" applyAlignment="1">
      <alignment horizontal="right" vertical="center"/>
    </xf>
    <xf numFmtId="176" fontId="44" fillId="15" borderId="7" xfId="46" quotePrefix="1" applyNumberFormat="1" applyFont="1" applyFill="1" applyBorder="1">
      <alignment vertical="center"/>
    </xf>
    <xf numFmtId="176" fontId="44" fillId="15" borderId="9" xfId="46" quotePrefix="1" applyNumberFormat="1" applyFont="1" applyFill="1" applyBorder="1">
      <alignment vertical="center"/>
    </xf>
    <xf numFmtId="176" fontId="46" fillId="15" borderId="6" xfId="46" applyNumberFormat="1" applyFont="1" applyFill="1" applyBorder="1" applyAlignment="1">
      <alignment horizontal="right" vertical="center"/>
    </xf>
    <xf numFmtId="38" fontId="44" fillId="0" borderId="9" xfId="55" applyFont="1" applyFill="1" applyBorder="1">
      <alignment vertical="center"/>
    </xf>
    <xf numFmtId="0" fontId="4" fillId="0" borderId="23" xfId="84" applyFont="1" applyBorder="1">
      <alignment vertical="center"/>
    </xf>
    <xf numFmtId="0" fontId="4" fillId="0" borderId="21" xfId="84" applyFont="1" applyBorder="1">
      <alignment vertical="center"/>
    </xf>
    <xf numFmtId="0" fontId="4" fillId="14" borderId="0" xfId="84" applyFont="1" applyFill="1">
      <alignment vertical="center"/>
    </xf>
    <xf numFmtId="0" fontId="4" fillId="13" borderId="0" xfId="84" applyFont="1" applyFill="1">
      <alignment vertical="center"/>
    </xf>
    <xf numFmtId="0" fontId="3" fillId="0" borderId="22" xfId="84" applyFont="1" applyBorder="1">
      <alignment vertical="center"/>
    </xf>
    <xf numFmtId="0" fontId="3" fillId="0" borderId="21" xfId="84" applyFont="1" applyBorder="1">
      <alignment vertical="center"/>
    </xf>
    <xf numFmtId="14" fontId="6" fillId="16" borderId="23" xfId="84" applyNumberFormat="1" applyFill="1" applyBorder="1">
      <alignment vertical="center"/>
    </xf>
    <xf numFmtId="0" fontId="6" fillId="16" borderId="23" xfId="84" applyFill="1" applyBorder="1">
      <alignment vertical="center"/>
    </xf>
    <xf numFmtId="14" fontId="6" fillId="16" borderId="21" xfId="84" applyNumberFormat="1" applyFill="1" applyBorder="1">
      <alignment vertical="center"/>
    </xf>
    <xf numFmtId="0" fontId="6" fillId="16" borderId="21" xfId="84" applyFill="1" applyBorder="1">
      <alignment vertical="center"/>
    </xf>
    <xf numFmtId="0" fontId="6" fillId="16" borderId="20" xfId="84" applyFill="1" applyBorder="1">
      <alignment vertical="center"/>
    </xf>
    <xf numFmtId="186" fontId="6" fillId="0" borderId="25" xfId="84" applyNumberFormat="1" applyBorder="1">
      <alignment vertical="center"/>
    </xf>
    <xf numFmtId="186" fontId="6" fillId="0" borderId="23" xfId="84" applyNumberFormat="1" applyBorder="1">
      <alignment vertical="center"/>
    </xf>
    <xf numFmtId="0" fontId="3" fillId="0" borderId="0" xfId="84" applyFont="1">
      <alignment vertical="center"/>
    </xf>
    <xf numFmtId="0" fontId="5" fillId="0" borderId="23" xfId="84" applyFont="1" applyBorder="1">
      <alignment vertical="center"/>
    </xf>
    <xf numFmtId="14" fontId="6" fillId="16" borderId="20" xfId="84" applyNumberFormat="1" applyFill="1" applyBorder="1">
      <alignment vertical="center"/>
    </xf>
    <xf numFmtId="38" fontId="0" fillId="0" borderId="20" xfId="85" applyFont="1" applyBorder="1">
      <alignment vertical="center"/>
    </xf>
    <xf numFmtId="0" fontId="3" fillId="0" borderId="23" xfId="84" applyFont="1" applyBorder="1">
      <alignment vertical="center"/>
    </xf>
    <xf numFmtId="38" fontId="6" fillId="0" borderId="6" xfId="55" applyFont="1" applyBorder="1">
      <alignment vertical="center"/>
    </xf>
    <xf numFmtId="0" fontId="10" fillId="0" borderId="0" xfId="45" applyFont="1" applyAlignment="1">
      <alignment horizontal="left" vertical="center"/>
    </xf>
    <xf numFmtId="0" fontId="54" fillId="0" borderId="0" xfId="45" applyFont="1">
      <alignment vertical="center"/>
    </xf>
    <xf numFmtId="0" fontId="54" fillId="0" borderId="0" xfId="45" applyFont="1" applyAlignment="1">
      <alignment horizontal="center" vertical="center"/>
    </xf>
    <xf numFmtId="3" fontId="54" fillId="0" borderId="0" xfId="45" applyNumberFormat="1" applyFont="1">
      <alignment vertical="center"/>
    </xf>
    <xf numFmtId="0" fontId="10" fillId="0" borderId="0" xfId="91" applyAlignment="1">
      <alignment horizontal="center" vertical="center"/>
    </xf>
    <xf numFmtId="0" fontId="34" fillId="0" borderId="0" xfId="91" applyFont="1" applyAlignment="1">
      <alignment vertical="center"/>
    </xf>
    <xf numFmtId="0" fontId="10" fillId="0" borderId="0" xfId="91" applyAlignment="1">
      <alignment vertical="center"/>
    </xf>
    <xf numFmtId="3" fontId="10" fillId="0" borderId="0" xfId="91" applyNumberFormat="1" applyAlignment="1">
      <alignment vertical="center"/>
    </xf>
    <xf numFmtId="3" fontId="35" fillId="0" borderId="0" xfId="91" applyNumberFormat="1" applyFont="1" applyAlignment="1">
      <alignment vertical="center"/>
    </xf>
    <xf numFmtId="3" fontId="34" fillId="0" borderId="0" xfId="91" applyNumberFormat="1" applyFont="1" applyAlignment="1">
      <alignment horizontal="right" vertical="center"/>
    </xf>
    <xf numFmtId="0" fontId="10" fillId="0" borderId="0" xfId="0" applyFont="1" applyAlignment="1">
      <alignment horizontal="center"/>
    </xf>
    <xf numFmtId="3" fontId="10" fillId="0" borderId="14" xfId="92" applyNumberFormat="1" applyFont="1" applyBorder="1" applyAlignment="1">
      <alignment horizontal="center" vertical="center"/>
    </xf>
    <xf numFmtId="0" fontId="10" fillId="0" borderId="0" xfId="92" applyFont="1">
      <alignment vertical="top"/>
    </xf>
    <xf numFmtId="0" fontId="10" fillId="0" borderId="0" xfId="92" applyFont="1" applyAlignment="1">
      <alignment horizontal="center" vertical="center"/>
    </xf>
    <xf numFmtId="3" fontId="10" fillId="0" borderId="4" xfId="92" applyNumberFormat="1" applyFont="1" applyBorder="1" applyAlignment="1">
      <alignment horizontal="center" vertical="center" wrapText="1"/>
    </xf>
    <xf numFmtId="3" fontId="10" fillId="0" borderId="5" xfId="92" applyNumberFormat="1" applyFont="1" applyBorder="1" applyAlignment="1">
      <alignment horizontal="center" vertical="center"/>
    </xf>
    <xf numFmtId="0" fontId="10" fillId="0" borderId="0" xfId="92" applyFont="1" applyAlignment="1">
      <alignment horizontal="center"/>
    </xf>
    <xf numFmtId="0" fontId="10" fillId="0" borderId="5" xfId="92" applyFont="1" applyBorder="1" applyAlignment="1">
      <alignment horizontal="center" vertical="center" shrinkToFit="1"/>
    </xf>
    <xf numFmtId="0" fontId="10" fillId="0" borderId="5" xfId="92" applyFont="1" applyBorder="1" applyAlignment="1">
      <alignment horizontal="center" vertical="center" wrapText="1"/>
    </xf>
    <xf numFmtId="0" fontId="10" fillId="0" borderId="14" xfId="92" applyFont="1" applyBorder="1" applyAlignment="1">
      <alignment horizontal="center" vertical="center" wrapText="1"/>
    </xf>
    <xf numFmtId="0" fontId="10" fillId="0" borderId="2" xfId="92" applyFont="1" applyBorder="1" applyAlignment="1">
      <alignment horizontal="center" vertical="center"/>
    </xf>
    <xf numFmtId="0" fontId="10" fillId="0" borderId="16" xfId="92" applyFont="1" applyBorder="1" applyAlignment="1">
      <alignment horizontal="center" vertical="center" wrapText="1"/>
    </xf>
    <xf numFmtId="0" fontId="10" fillId="0" borderId="2" xfId="92" applyFont="1" applyBorder="1" applyAlignment="1">
      <alignment horizontal="center" vertical="center" shrinkToFit="1"/>
    </xf>
    <xf numFmtId="0" fontId="10" fillId="0" borderId="16" xfId="92" applyFont="1" applyBorder="1" applyAlignment="1">
      <alignment horizontal="center" vertical="center" shrinkToFit="1"/>
    </xf>
    <xf numFmtId="192" fontId="10" fillId="0" borderId="5" xfId="92" applyNumberFormat="1" applyFont="1" applyBorder="1" applyAlignment="1">
      <alignment vertical="center" shrinkToFit="1"/>
    </xf>
    <xf numFmtId="3" fontId="10" fillId="0" borderId="5" xfId="92" applyNumberFormat="1" applyFont="1" applyBorder="1" applyAlignment="1">
      <alignment vertical="center"/>
    </xf>
    <xf numFmtId="3" fontId="10" fillId="19" borderId="5" xfId="92" applyNumberFormat="1" applyFont="1" applyFill="1" applyBorder="1" applyAlignment="1">
      <alignment vertical="center"/>
    </xf>
    <xf numFmtId="3" fontId="10" fillId="0" borderId="2" xfId="92" applyNumberFormat="1" applyFont="1" applyBorder="1" applyAlignment="1">
      <alignment vertical="center"/>
    </xf>
    <xf numFmtId="3" fontId="10" fillId="0" borderId="9" xfId="92" applyNumberFormat="1" applyFont="1" applyBorder="1" applyAlignment="1">
      <alignment vertical="center"/>
    </xf>
    <xf numFmtId="3" fontId="10" fillId="0" borderId="4" xfId="92" applyNumberFormat="1" applyFont="1" applyBorder="1" applyAlignment="1">
      <alignment vertical="center"/>
    </xf>
    <xf numFmtId="3" fontId="10" fillId="0" borderId="0" xfId="92" applyNumberFormat="1" applyFont="1" applyAlignment="1">
      <alignment vertical="center"/>
    </xf>
    <xf numFmtId="0" fontId="10" fillId="0" borderId="5" xfId="92" applyFont="1" applyBorder="1" applyAlignment="1">
      <alignment horizontal="center" vertical="top"/>
    </xf>
    <xf numFmtId="0" fontId="10" fillId="0" borderId="5" xfId="92" applyFont="1" applyBorder="1" applyAlignment="1">
      <alignment horizontal="center" vertical="center"/>
    </xf>
    <xf numFmtId="0" fontId="10" fillId="0" borderId="0" xfId="92" applyFont="1" applyAlignment="1">
      <alignment vertical="center"/>
    </xf>
    <xf numFmtId="0" fontId="55" fillId="0" borderId="0" xfId="91" applyFont="1" applyAlignment="1">
      <alignment horizontal="left" vertical="center"/>
    </xf>
    <xf numFmtId="0" fontId="55" fillId="0" borderId="0" xfId="91" applyFont="1" applyAlignment="1">
      <alignment vertical="center"/>
    </xf>
    <xf numFmtId="0" fontId="55" fillId="0" borderId="0" xfId="91" applyFont="1" applyAlignment="1">
      <alignment vertical="top"/>
    </xf>
    <xf numFmtId="0" fontId="10" fillId="0" borderId="0" xfId="91" applyAlignment="1">
      <alignment vertical="top"/>
    </xf>
    <xf numFmtId="0" fontId="55" fillId="0" borderId="0" xfId="45" applyFont="1">
      <alignment vertical="center"/>
    </xf>
    <xf numFmtId="0" fontId="55" fillId="0" borderId="0" xfId="45" applyFont="1" applyAlignment="1">
      <alignment vertical="top" wrapText="1"/>
    </xf>
    <xf numFmtId="0" fontId="10" fillId="0" borderId="0" xfId="45" applyFont="1" applyAlignment="1">
      <alignment vertical="top" wrapText="1"/>
    </xf>
    <xf numFmtId="0" fontId="10" fillId="0" borderId="0" xfId="45" applyFont="1" applyAlignment="1">
      <alignment vertical="top"/>
    </xf>
    <xf numFmtId="0" fontId="10" fillId="0" borderId="0" xfId="45" applyFont="1">
      <alignment vertical="center"/>
    </xf>
    <xf numFmtId="0" fontId="55" fillId="0" borderId="0" xfId="0" applyFont="1" applyAlignment="1">
      <alignment vertical="center"/>
    </xf>
    <xf numFmtId="0" fontId="55" fillId="0" borderId="0" xfId="0" applyFont="1" applyAlignment="1">
      <alignment horizontal="center" vertical="center"/>
    </xf>
    <xf numFmtId="0" fontId="55" fillId="0" borderId="0" xfId="0" applyFont="1"/>
    <xf numFmtId="0" fontId="55" fillId="0" borderId="0" xfId="0" applyFont="1" applyAlignment="1">
      <alignment horizontal="center"/>
    </xf>
    <xf numFmtId="3" fontId="10" fillId="0" borderId="0" xfId="92" applyNumberFormat="1" applyFont="1">
      <alignment vertical="top"/>
    </xf>
    <xf numFmtId="3" fontId="10" fillId="0" borderId="15" xfId="92" applyNumberFormat="1" applyFont="1" applyBorder="1" applyAlignment="1">
      <alignment horizontal="center" vertical="center" wrapText="1"/>
    </xf>
    <xf numFmtId="3" fontId="10" fillId="0" borderId="7" xfId="92" applyNumberFormat="1" applyFont="1" applyBorder="1" applyAlignment="1">
      <alignment horizontal="right" vertical="center"/>
    </xf>
    <xf numFmtId="3" fontId="10" fillId="0" borderId="7" xfId="92" applyNumberFormat="1" applyFont="1" applyBorder="1" applyAlignment="1">
      <alignment vertical="center"/>
    </xf>
    <xf numFmtId="0" fontId="55" fillId="0" borderId="0" xfId="92" applyFont="1" applyAlignment="1">
      <alignment vertical="center"/>
    </xf>
    <xf numFmtId="3" fontId="10" fillId="0" borderId="16" xfId="92" applyNumberFormat="1" applyFont="1" applyBorder="1" applyAlignment="1">
      <alignment vertical="center"/>
    </xf>
    <xf numFmtId="0" fontId="10" fillId="0" borderId="0" xfId="92" applyFont="1" applyAlignment="1">
      <alignment horizontal="right" vertical="center"/>
    </xf>
    <xf numFmtId="0" fontId="10" fillId="0" borderId="0" xfId="92" applyFont="1" applyAlignment="1">
      <alignment horizontal="left" vertical="center" wrapText="1"/>
    </xf>
    <xf numFmtId="0" fontId="10" fillId="0" borderId="0" xfId="92" applyFont="1" applyAlignment="1">
      <alignment horizontal="left" vertical="center"/>
    </xf>
    <xf numFmtId="3" fontId="10" fillId="0" borderId="0" xfId="92" applyNumberFormat="1" applyFont="1" applyAlignment="1">
      <alignment horizontal="center" vertical="center"/>
    </xf>
    <xf numFmtId="9" fontId="44" fillId="0" borderId="11" xfId="88" quotePrefix="1" applyFont="1" applyFill="1" applyBorder="1">
      <alignment vertical="center"/>
    </xf>
    <xf numFmtId="3" fontId="10" fillId="0" borderId="5" xfId="0" applyNumberFormat="1" applyFont="1" applyBorder="1" applyAlignment="1">
      <alignment horizontal="center" vertical="center" wrapText="1"/>
    </xf>
    <xf numFmtId="3" fontId="10" fillId="0" borderId="14" xfId="92" applyNumberFormat="1" applyFont="1" applyBorder="1" applyAlignment="1">
      <alignment vertical="center"/>
    </xf>
    <xf numFmtId="3" fontId="10" fillId="0" borderId="5" xfId="92" applyNumberFormat="1" applyFont="1" applyBorder="1" applyAlignment="1">
      <alignment horizontal="centerContinuous" vertical="center"/>
    </xf>
    <xf numFmtId="3" fontId="10" fillId="0" borderId="5" xfId="92" applyNumberFormat="1" applyFont="1" applyBorder="1" applyAlignment="1">
      <alignment horizontal="centerContinuous" vertical="center" wrapText="1"/>
    </xf>
    <xf numFmtId="0" fontId="10" fillId="0" borderId="0" xfId="92" applyFont="1" applyAlignment="1">
      <alignment horizontal="center" vertical="center" shrinkToFit="1"/>
    </xf>
    <xf numFmtId="0" fontId="10" fillId="0" borderId="0" xfId="92" applyFont="1" applyAlignment="1">
      <alignment horizontal="center" vertical="center" wrapText="1"/>
    </xf>
    <xf numFmtId="192" fontId="10" fillId="0" borderId="0" xfId="92" applyNumberFormat="1" applyFont="1" applyAlignment="1">
      <alignment horizontal="right" vertical="center" shrinkToFit="1"/>
    </xf>
    <xf numFmtId="3" fontId="10" fillId="0" borderId="0" xfId="92" applyNumberFormat="1" applyFont="1" applyAlignment="1">
      <alignment horizontal="right" vertical="center"/>
    </xf>
    <xf numFmtId="3" fontId="10" fillId="20" borderId="31" xfId="92" applyNumberFormat="1" applyFont="1" applyFill="1" applyBorder="1" applyAlignment="1">
      <alignment vertical="center"/>
    </xf>
    <xf numFmtId="3" fontId="10" fillId="0" borderId="15" xfId="92" applyNumberFormat="1" applyFont="1" applyBorder="1" applyAlignment="1">
      <alignment horizontal="center" vertical="center"/>
    </xf>
    <xf numFmtId="3" fontId="10" fillId="0" borderId="36" xfId="0" applyNumberFormat="1" applyFont="1" applyBorder="1" applyAlignment="1">
      <alignment horizontal="center" vertical="center"/>
    </xf>
    <xf numFmtId="3" fontId="10" fillId="0" borderId="31" xfId="0" applyNumberFormat="1" applyFont="1" applyBorder="1" applyAlignment="1">
      <alignment horizontal="center" vertical="center"/>
    </xf>
    <xf numFmtId="3" fontId="10" fillId="0" borderId="37" xfId="92" applyNumberFormat="1" applyFont="1" applyBorder="1" applyAlignment="1">
      <alignment vertical="center"/>
    </xf>
    <xf numFmtId="3" fontId="10" fillId="0" borderId="35" xfId="0" applyNumberFormat="1" applyFont="1" applyBorder="1" applyAlignment="1">
      <alignment vertical="center"/>
    </xf>
    <xf numFmtId="0" fontId="58" fillId="0" borderId="0" xfId="91" applyFont="1" applyAlignment="1">
      <alignment vertical="center"/>
    </xf>
    <xf numFmtId="3" fontId="58" fillId="0" borderId="29" xfId="0" applyNumberFormat="1" applyFont="1" applyBorder="1" applyAlignment="1">
      <alignment horizontal="centerContinuous" vertical="center" wrapText="1"/>
    </xf>
    <xf numFmtId="0" fontId="10" fillId="0" borderId="1" xfId="0" applyFont="1" applyBorder="1" applyAlignment="1">
      <alignment horizontal="centerContinuous"/>
    </xf>
    <xf numFmtId="0" fontId="58" fillId="0" borderId="1" xfId="0" applyFont="1" applyBorder="1" applyAlignment="1">
      <alignment horizontal="centerContinuous"/>
    </xf>
    <xf numFmtId="3" fontId="10" fillId="8" borderId="30" xfId="0" applyNumberFormat="1" applyFont="1" applyFill="1" applyBorder="1" applyAlignment="1">
      <alignment vertical="center"/>
    </xf>
    <xf numFmtId="176" fontId="44" fillId="15" borderId="10" xfId="46" applyNumberFormat="1" applyFont="1" applyFill="1" applyBorder="1" applyAlignment="1">
      <alignment horizontal="right" vertical="center"/>
    </xf>
    <xf numFmtId="0" fontId="58" fillId="0" borderId="34" xfId="0" applyFont="1" applyBorder="1" applyAlignment="1">
      <alignment horizontal="centerContinuous" vertical="center"/>
    </xf>
    <xf numFmtId="0" fontId="2" fillId="0" borderId="0" xfId="84" applyFont="1">
      <alignment vertical="center"/>
    </xf>
    <xf numFmtId="0" fontId="2" fillId="0" borderId="21" xfId="84" applyFont="1" applyBorder="1">
      <alignment vertical="center"/>
    </xf>
    <xf numFmtId="0" fontId="6" fillId="0" borderId="40" xfId="84" applyBorder="1">
      <alignment vertical="center"/>
    </xf>
    <xf numFmtId="0" fontId="6" fillId="0" borderId="15" xfId="84" applyBorder="1">
      <alignment vertical="center"/>
    </xf>
    <xf numFmtId="0" fontId="43" fillId="16" borderId="7" xfId="84" applyFont="1" applyFill="1" applyBorder="1">
      <alignment vertical="center"/>
    </xf>
    <xf numFmtId="0" fontId="6" fillId="0" borderId="12" xfId="84" applyBorder="1">
      <alignment vertical="center"/>
    </xf>
    <xf numFmtId="38" fontId="6" fillId="0" borderId="15" xfId="55" applyFont="1" applyBorder="1">
      <alignment vertical="center"/>
    </xf>
    <xf numFmtId="0" fontId="58" fillId="0" borderId="0" xfId="91" applyFont="1" applyAlignment="1">
      <alignment horizontal="left" vertical="center" indent="1"/>
    </xf>
    <xf numFmtId="0" fontId="58" fillId="0" borderId="0" xfId="91" applyFont="1" applyAlignment="1">
      <alignment horizontal="left" vertical="center"/>
    </xf>
    <xf numFmtId="0" fontId="60" fillId="0" borderId="0" xfId="84" applyFont="1">
      <alignment vertical="center"/>
    </xf>
    <xf numFmtId="0" fontId="61" fillId="0" borderId="0" xfId="84" applyFont="1">
      <alignment vertical="center"/>
    </xf>
    <xf numFmtId="0" fontId="62" fillId="0" borderId="0" xfId="84" applyFont="1">
      <alignment vertical="center"/>
    </xf>
    <xf numFmtId="0" fontId="6" fillId="7" borderId="5" xfId="84" applyFill="1" applyBorder="1" applyAlignment="1">
      <alignment horizontal="center" vertical="center"/>
    </xf>
    <xf numFmtId="0" fontId="6" fillId="7" borderId="5" xfId="84" applyFill="1" applyBorder="1" applyAlignment="1">
      <alignment horizontal="centerContinuous" vertical="center"/>
    </xf>
    <xf numFmtId="0" fontId="6" fillId="7" borderId="5" xfId="84" applyFill="1" applyBorder="1">
      <alignment vertical="center"/>
    </xf>
    <xf numFmtId="0" fontId="6" fillId="7" borderId="13" xfId="84" applyFill="1" applyBorder="1" applyAlignment="1">
      <alignment horizontal="center" vertical="center"/>
    </xf>
    <xf numFmtId="0" fontId="6" fillId="7" borderId="6" xfId="84" applyFill="1" applyBorder="1" applyAlignment="1">
      <alignment horizontal="center" vertical="center"/>
    </xf>
    <xf numFmtId="0" fontId="6" fillId="7" borderId="6" xfId="84" applyFill="1" applyBorder="1">
      <alignment vertical="center"/>
    </xf>
    <xf numFmtId="0" fontId="6" fillId="7" borderId="0" xfId="84" applyFill="1">
      <alignment vertical="center"/>
    </xf>
    <xf numFmtId="0" fontId="6" fillId="7" borderId="11" xfId="84" applyFill="1" applyBorder="1" applyAlignment="1">
      <alignment horizontal="center" vertical="center"/>
    </xf>
    <xf numFmtId="0" fontId="6" fillId="7" borderId="8" xfId="84" applyFill="1" applyBorder="1" applyAlignment="1">
      <alignment horizontal="center" vertical="center"/>
    </xf>
    <xf numFmtId="0" fontId="5" fillId="7" borderId="5" xfId="84" applyFont="1" applyFill="1" applyBorder="1" applyAlignment="1">
      <alignment horizontal="centerContinuous" vertical="center"/>
    </xf>
    <xf numFmtId="0" fontId="3" fillId="7" borderId="8" xfId="84" applyFont="1" applyFill="1" applyBorder="1" applyAlignment="1">
      <alignment horizontal="center" vertical="center"/>
    </xf>
    <xf numFmtId="0" fontId="6" fillId="7" borderId="10" xfId="84" applyFill="1" applyBorder="1" applyAlignment="1">
      <alignment horizontal="center" vertical="center"/>
    </xf>
    <xf numFmtId="9" fontId="5" fillId="7" borderId="6" xfId="84" applyNumberFormat="1" applyFont="1" applyFill="1" applyBorder="1" applyAlignment="1">
      <alignment horizontal="center" vertical="center"/>
    </xf>
    <xf numFmtId="0" fontId="6" fillId="7" borderId="4" xfId="84" applyFill="1" applyBorder="1">
      <alignment vertical="center"/>
    </xf>
    <xf numFmtId="0" fontId="42" fillId="7" borderId="5" xfId="84" applyFont="1" applyFill="1" applyBorder="1" applyAlignment="1">
      <alignment horizontal="center" vertical="center"/>
    </xf>
    <xf numFmtId="0" fontId="42" fillId="7" borderId="5" xfId="84" applyFont="1" applyFill="1" applyBorder="1" applyAlignment="1">
      <alignment horizontal="centerContinuous" vertical="center"/>
    </xf>
    <xf numFmtId="0" fontId="6" fillId="7" borderId="5" xfId="84" applyFill="1" applyBorder="1" applyAlignment="1">
      <alignment vertical="center" wrapText="1"/>
    </xf>
    <xf numFmtId="38" fontId="6" fillId="0" borderId="13" xfId="55" applyFont="1" applyBorder="1">
      <alignment vertical="center"/>
    </xf>
    <xf numFmtId="0" fontId="2" fillId="0" borderId="23" xfId="84" applyFont="1" applyBorder="1">
      <alignment vertical="center"/>
    </xf>
    <xf numFmtId="38" fontId="46" fillId="0" borderId="0" xfId="55" quotePrefix="1" applyFont="1" applyFill="1" applyBorder="1">
      <alignment vertical="center"/>
    </xf>
    <xf numFmtId="0" fontId="6" fillId="15" borderId="5" xfId="84" applyFill="1" applyBorder="1" applyAlignment="1">
      <alignment horizontal="center" vertical="center"/>
    </xf>
    <xf numFmtId="0" fontId="6" fillId="15" borderId="5" xfId="84" applyFill="1" applyBorder="1" applyAlignment="1">
      <alignment horizontal="centerContinuous" vertical="center"/>
    </xf>
    <xf numFmtId="176" fontId="46" fillId="15" borderId="5" xfId="46" applyNumberFormat="1" applyFont="1" applyFill="1" applyBorder="1" applyAlignment="1">
      <alignment horizontal="right" vertical="center"/>
    </xf>
    <xf numFmtId="3" fontId="10" fillId="0" borderId="2" xfId="92" applyNumberFormat="1" applyFont="1" applyBorder="1" applyAlignment="1">
      <alignment horizontal="center" vertical="center" shrinkToFit="1"/>
    </xf>
    <xf numFmtId="0" fontId="6" fillId="0" borderId="14" xfId="84" applyBorder="1">
      <alignment vertical="center"/>
    </xf>
    <xf numFmtId="0" fontId="6" fillId="0" borderId="2" xfId="84" applyBorder="1">
      <alignment vertical="center"/>
    </xf>
    <xf numFmtId="0" fontId="2" fillId="0" borderId="16" xfId="84" applyFont="1" applyBorder="1" applyAlignment="1">
      <alignment horizontal="right" vertical="center"/>
    </xf>
    <xf numFmtId="0" fontId="1" fillId="0" borderId="21" xfId="84" applyFont="1" applyBorder="1">
      <alignment vertical="center"/>
    </xf>
    <xf numFmtId="0" fontId="1" fillId="0" borderId="5" xfId="84" applyFont="1" applyBorder="1" applyAlignment="1">
      <alignment horizontal="right" vertical="center"/>
    </xf>
    <xf numFmtId="38" fontId="6" fillId="0" borderId="14" xfId="55" applyFont="1" applyBorder="1">
      <alignment vertical="center"/>
    </xf>
    <xf numFmtId="38" fontId="6" fillId="0" borderId="5" xfId="55" applyFont="1" applyBorder="1">
      <alignment vertical="center"/>
    </xf>
    <xf numFmtId="38" fontId="6" fillId="0" borderId="2" xfId="55" applyFont="1" applyBorder="1">
      <alignment vertical="center"/>
    </xf>
    <xf numFmtId="38" fontId="6" fillId="0" borderId="16" xfId="55" applyFont="1" applyBorder="1">
      <alignment vertical="center"/>
    </xf>
    <xf numFmtId="0" fontId="1" fillId="0" borderId="2" xfId="84" applyFont="1" applyBorder="1" applyAlignment="1">
      <alignment horizontal="right" vertical="center"/>
    </xf>
    <xf numFmtId="0" fontId="1" fillId="0" borderId="7" xfId="84" applyFont="1" applyBorder="1" applyAlignment="1">
      <alignment horizontal="right" vertical="center"/>
    </xf>
    <xf numFmtId="0" fontId="46" fillId="0" borderId="7" xfId="46" applyFont="1" applyBorder="1" applyAlignment="1">
      <alignment horizontal="center" vertical="center"/>
    </xf>
    <xf numFmtId="189" fontId="44" fillId="0" borderId="7" xfId="46" applyNumberFormat="1" applyFont="1" applyBorder="1" applyAlignment="1">
      <alignment horizontal="right" vertical="center"/>
    </xf>
    <xf numFmtId="193" fontId="44" fillId="0" borderId="0" xfId="46" applyNumberFormat="1" applyFont="1" applyAlignment="1">
      <alignment horizontal="right" vertical="center"/>
    </xf>
    <xf numFmtId="189" fontId="44" fillId="0" borderId="0" xfId="46" applyNumberFormat="1" applyFont="1" applyAlignment="1">
      <alignment horizontal="right" vertical="center"/>
    </xf>
    <xf numFmtId="187" fontId="44" fillId="0" borderId="0" xfId="89" applyNumberFormat="1" applyFont="1" applyAlignment="1">
      <alignment vertical="center"/>
    </xf>
    <xf numFmtId="184" fontId="44" fillId="0" borderId="0" xfId="46" applyNumberFormat="1" applyFont="1">
      <alignment vertical="center"/>
    </xf>
    <xf numFmtId="184" fontId="52" fillId="0" borderId="0" xfId="89" applyNumberFormat="1" applyFont="1" applyAlignment="1">
      <alignment vertical="center" shrinkToFit="1"/>
    </xf>
    <xf numFmtId="0" fontId="44" fillId="0" borderId="0" xfId="0" applyFont="1" applyAlignment="1">
      <alignment vertical="center" shrinkToFit="1"/>
    </xf>
    <xf numFmtId="0" fontId="46" fillId="0" borderId="5" xfId="46" applyFont="1" applyBorder="1" applyAlignment="1">
      <alignment horizontal="centerContinuous" vertical="center"/>
    </xf>
    <xf numFmtId="0" fontId="48" fillId="0" borderId="5" xfId="46" applyFont="1" applyBorder="1" applyAlignment="1">
      <alignment horizontal="right" vertical="center"/>
    </xf>
    <xf numFmtId="0" fontId="47" fillId="0" borderId="0" xfId="46" applyFont="1" applyAlignment="1">
      <alignment horizontal="right" vertical="center"/>
    </xf>
    <xf numFmtId="0" fontId="63" fillId="17" borderId="0" xfId="45" applyFont="1" applyFill="1">
      <alignment vertical="center"/>
    </xf>
    <xf numFmtId="0" fontId="44" fillId="0" borderId="12" xfId="46" applyFont="1" applyBorder="1" applyAlignment="1">
      <alignment horizontal="left" vertical="center" wrapText="1"/>
    </xf>
    <xf numFmtId="0" fontId="44" fillId="0" borderId="26" xfId="46" applyFont="1" applyBorder="1" applyAlignment="1">
      <alignment horizontal="centerContinuous" vertical="center" wrapText="1"/>
    </xf>
    <xf numFmtId="0" fontId="44" fillId="0" borderId="27" xfId="46" applyFont="1" applyBorder="1" applyAlignment="1">
      <alignment horizontal="centerContinuous" vertical="center" wrapText="1"/>
    </xf>
    <xf numFmtId="0" fontId="44" fillId="0" borderId="17" xfId="46" applyFont="1" applyBorder="1">
      <alignment vertical="center"/>
    </xf>
    <xf numFmtId="0" fontId="44" fillId="0" borderId="14" xfId="46" applyFont="1" applyBorder="1" applyAlignment="1">
      <alignment horizontal="left" vertical="center"/>
    </xf>
    <xf numFmtId="0" fontId="44" fillId="15" borderId="14" xfId="46" applyFont="1" applyFill="1" applyBorder="1" applyAlignment="1">
      <alignment horizontal="center" vertical="center"/>
    </xf>
    <xf numFmtId="0" fontId="44" fillId="15" borderId="16" xfId="46" applyFont="1" applyFill="1" applyBorder="1" applyAlignment="1">
      <alignment horizontal="center" vertical="center"/>
    </xf>
    <xf numFmtId="0" fontId="65" fillId="0" borderId="0" xfId="0" applyFont="1" applyAlignment="1">
      <alignment horizontal="center" vertical="top" textRotation="255" wrapText="1"/>
    </xf>
    <xf numFmtId="0" fontId="10" fillId="0" borderId="0" xfId="44" applyFont="1">
      <alignment vertical="center"/>
    </xf>
    <xf numFmtId="3" fontId="10" fillId="0" borderId="0" xfId="44" applyNumberFormat="1" applyFont="1">
      <alignment vertical="center"/>
    </xf>
    <xf numFmtId="0" fontId="35" fillId="0" borderId="0" xfId="44" applyFont="1">
      <alignment vertical="center"/>
    </xf>
    <xf numFmtId="3" fontId="35" fillId="0" borderId="0" xfId="44" applyNumberFormat="1" applyFont="1" applyAlignment="1">
      <alignment horizontal="left" vertical="center" indent="5"/>
    </xf>
    <xf numFmtId="3" fontId="35" fillId="0" borderId="0" xfId="44" applyNumberFormat="1" applyFont="1">
      <alignment vertical="center"/>
    </xf>
    <xf numFmtId="0" fontId="10" fillId="0" borderId="0" xfId="44" applyFont="1" applyAlignment="1">
      <alignment horizontal="center" vertical="center"/>
    </xf>
    <xf numFmtId="3" fontId="35" fillId="0" borderId="0" xfId="44" applyNumberFormat="1" applyFont="1" applyAlignment="1">
      <alignment horizontal="left" vertical="center" indent="4"/>
    </xf>
    <xf numFmtId="0" fontId="66" fillId="0" borderId="0" xfId="44" applyFont="1" applyAlignment="1">
      <alignment vertical="center" wrapText="1"/>
    </xf>
    <xf numFmtId="3" fontId="35" fillId="0" borderId="0" xfId="44" applyNumberFormat="1" applyFont="1" applyAlignment="1">
      <alignment horizontal="right" vertical="center"/>
    </xf>
    <xf numFmtId="0" fontId="35" fillId="0" borderId="0" xfId="44" applyFont="1" applyAlignment="1">
      <alignment horizontal="right" vertical="center"/>
    </xf>
    <xf numFmtId="0" fontId="67" fillId="0" borderId="0" xfId="45" applyFont="1">
      <alignment vertical="center"/>
    </xf>
    <xf numFmtId="0" fontId="66" fillId="0" borderId="0" xfId="45" applyFont="1">
      <alignment vertical="center"/>
    </xf>
    <xf numFmtId="0" fontId="35" fillId="0" borderId="0" xfId="45" applyFont="1">
      <alignment vertical="center"/>
    </xf>
    <xf numFmtId="0" fontId="34" fillId="0" borderId="0" xfId="45" applyFont="1" applyAlignment="1">
      <alignment vertical="top"/>
    </xf>
    <xf numFmtId="0" fontId="34" fillId="0" borderId="0" xfId="45" applyFont="1" applyAlignment="1">
      <alignment vertical="top" wrapText="1"/>
    </xf>
    <xf numFmtId="0" fontId="66" fillId="0" borderId="0" xfId="45" applyFont="1" applyAlignment="1">
      <alignment vertical="top" wrapText="1"/>
    </xf>
    <xf numFmtId="0" fontId="35" fillId="0" borderId="0" xfId="45" applyFont="1" applyAlignment="1">
      <alignment vertical="top" wrapText="1"/>
    </xf>
    <xf numFmtId="3" fontId="10" fillId="0" borderId="0" xfId="39" applyNumberFormat="1" applyFont="1"/>
    <xf numFmtId="0" fontId="35" fillId="0" borderId="0" xfId="91" applyFont="1" applyAlignment="1">
      <alignment vertical="center"/>
    </xf>
    <xf numFmtId="0" fontId="35" fillId="0" borderId="0" xfId="91" applyFont="1" applyAlignment="1">
      <alignment horizontal="left" vertical="center"/>
    </xf>
    <xf numFmtId="0" fontId="9" fillId="0" borderId="0" xfId="44" applyFont="1" applyAlignment="1">
      <alignment horizontal="left" vertical="top" wrapText="1"/>
    </xf>
    <xf numFmtId="0" fontId="10" fillId="0" borderId="0" xfId="44" applyFont="1" applyAlignment="1">
      <alignment vertical="top" wrapText="1"/>
    </xf>
    <xf numFmtId="0" fontId="9" fillId="0" borderId="16" xfId="44" applyFont="1" applyBorder="1" applyAlignment="1">
      <alignment horizontal="left" vertical="center" wrapText="1"/>
    </xf>
    <xf numFmtId="3" fontId="9" fillId="0" borderId="5" xfId="44" applyNumberFormat="1" applyFont="1" applyBorder="1">
      <alignment vertical="center"/>
    </xf>
    <xf numFmtId="3" fontId="39" fillId="0" borderId="5" xfId="44" applyNumberFormat="1" applyFont="1" applyBorder="1" applyAlignment="1">
      <alignment vertical="center" shrinkToFit="1"/>
    </xf>
    <xf numFmtId="0" fontId="9" fillId="0" borderId="5" xfId="44" applyFont="1" applyBorder="1" applyAlignment="1">
      <alignment vertical="center" shrinkToFit="1"/>
    </xf>
    <xf numFmtId="0" fontId="9" fillId="0" borderId="14" xfId="44" applyFont="1" applyBorder="1" applyAlignment="1">
      <alignment vertical="center" wrapText="1"/>
    </xf>
    <xf numFmtId="3" fontId="9" fillId="0" borderId="5" xfId="44" applyNumberFormat="1" applyFont="1" applyBorder="1" applyAlignment="1">
      <alignment vertical="center" shrinkToFit="1"/>
    </xf>
    <xf numFmtId="0" fontId="9" fillId="0" borderId="41" xfId="44" applyFont="1" applyBorder="1" applyAlignment="1">
      <alignment horizontal="left" vertical="center" wrapText="1"/>
    </xf>
    <xf numFmtId="3" fontId="9" fillId="0" borderId="42" xfId="44" applyNumberFormat="1" applyFont="1" applyBorder="1">
      <alignment vertical="center"/>
    </xf>
    <xf numFmtId="3" fontId="9" fillId="0" borderId="42" xfId="44" applyNumberFormat="1" applyFont="1" applyBorder="1" applyAlignment="1">
      <alignment vertical="center" shrinkToFit="1"/>
    </xf>
    <xf numFmtId="0" fontId="9" fillId="0" borderId="42" xfId="44" applyFont="1" applyBorder="1" applyAlignment="1">
      <alignment vertical="center" shrinkToFit="1"/>
    </xf>
    <xf numFmtId="0" fontId="9" fillId="0" borderId="43" xfId="44" applyFont="1" applyBorder="1" applyAlignment="1">
      <alignment vertical="center" wrapText="1"/>
    </xf>
    <xf numFmtId="3" fontId="9" fillId="0" borderId="44" xfId="44" applyNumberFormat="1" applyFont="1" applyBorder="1" applyAlignment="1">
      <alignment horizontal="center" vertical="center" wrapText="1"/>
    </xf>
    <xf numFmtId="3" fontId="9" fillId="0" borderId="6" xfId="44" applyNumberFormat="1" applyFont="1" applyBorder="1" applyAlignment="1">
      <alignment horizontal="center" vertical="center" wrapText="1"/>
    </xf>
    <xf numFmtId="0" fontId="68" fillId="0" borderId="0" xfId="44" applyFont="1" applyAlignment="1">
      <alignment horizontal="right" vertical="center"/>
    </xf>
    <xf numFmtId="3" fontId="55" fillId="0" borderId="0" xfId="44" applyNumberFormat="1" applyFont="1" applyAlignment="1">
      <alignment horizontal="left" vertical="center"/>
    </xf>
    <xf numFmtId="194" fontId="55" fillId="0" borderId="0" xfId="44" applyNumberFormat="1" applyFont="1" applyAlignment="1">
      <alignment horizontal="left" vertical="center"/>
    </xf>
    <xf numFmtId="0" fontId="34" fillId="0" borderId="0" xfId="44" applyFont="1">
      <alignment vertical="center"/>
    </xf>
    <xf numFmtId="0" fontId="58" fillId="0" borderId="0" xfId="44" applyFont="1">
      <alignment vertical="center"/>
    </xf>
    <xf numFmtId="0" fontId="44" fillId="0" borderId="14" xfId="46" applyFont="1" applyBorder="1" applyAlignment="1">
      <alignment horizontal="center" vertical="center"/>
    </xf>
    <xf numFmtId="0" fontId="44" fillId="0" borderId="16" xfId="46" applyFont="1" applyBorder="1" applyAlignment="1">
      <alignment horizontal="center" vertical="center"/>
    </xf>
    <xf numFmtId="0" fontId="46" fillId="0" borderId="14" xfId="46" applyFont="1" applyBorder="1" applyAlignment="1">
      <alignment horizontal="center" vertical="center"/>
    </xf>
    <xf numFmtId="0" fontId="46" fillId="0" borderId="2" xfId="46" applyFont="1" applyBorder="1" applyAlignment="1">
      <alignment horizontal="center" vertical="center"/>
    </xf>
    <xf numFmtId="0" fontId="46" fillId="0" borderId="16" xfId="46" applyFont="1" applyBorder="1" applyAlignment="1">
      <alignment horizontal="center" vertical="center"/>
    </xf>
    <xf numFmtId="0" fontId="46" fillId="0" borderId="2" xfId="46" applyFont="1" applyBorder="1" applyAlignment="1">
      <alignment horizontal="right" vertical="center" wrapText="1"/>
    </xf>
    <xf numFmtId="189" fontId="44" fillId="0" borderId="5" xfId="46" applyNumberFormat="1" applyFont="1" applyBorder="1" applyAlignment="1">
      <alignment horizontal="center" vertical="center"/>
    </xf>
    <xf numFmtId="0" fontId="44" fillId="0" borderId="5" xfId="46" applyFont="1" applyBorder="1" applyAlignment="1">
      <alignment horizontal="center" vertical="center"/>
    </xf>
    <xf numFmtId="0" fontId="46" fillId="0" borderId="5" xfId="46" applyFont="1" applyBorder="1" applyAlignment="1">
      <alignment horizontal="center" vertical="center"/>
    </xf>
    <xf numFmtId="0" fontId="6" fillId="7" borderId="5" xfId="84" applyFill="1" applyBorder="1" applyAlignment="1">
      <alignment horizontal="center" vertical="center"/>
    </xf>
    <xf numFmtId="0" fontId="3" fillId="7" borderId="5" xfId="84" applyFont="1" applyFill="1" applyBorder="1" applyAlignment="1">
      <alignment horizontal="center" vertical="center"/>
    </xf>
    <xf numFmtId="3" fontId="35" fillId="0" borderId="0" xfId="45" applyNumberFormat="1" applyFont="1" applyAlignment="1">
      <alignment horizontal="left" vertical="top" wrapText="1"/>
    </xf>
    <xf numFmtId="3" fontId="10" fillId="0" borderId="14" xfId="0" applyNumberFormat="1" applyFont="1" applyBorder="1" applyAlignment="1">
      <alignment vertical="center" shrinkToFit="1"/>
    </xf>
    <xf numFmtId="3" fontId="10" fillId="0" borderId="16" xfId="0" applyNumberFormat="1" applyFont="1" applyBorder="1" applyAlignment="1">
      <alignment vertical="center" shrinkToFit="1"/>
    </xf>
    <xf numFmtId="3" fontId="10" fillId="10" borderId="14" xfId="0" applyNumberFormat="1" applyFont="1" applyFill="1" applyBorder="1" applyAlignment="1">
      <alignment horizontal="right" vertical="center"/>
    </xf>
    <xf numFmtId="3" fontId="10" fillId="10" borderId="16" xfId="0" applyNumberFormat="1" applyFont="1" applyFill="1" applyBorder="1" applyAlignment="1">
      <alignment horizontal="right" vertical="center"/>
    </xf>
    <xf numFmtId="0" fontId="37" fillId="12" borderId="0" xfId="86" applyFont="1" applyFill="1" applyAlignment="1">
      <alignment horizontal="center" vertical="center"/>
    </xf>
    <xf numFmtId="0" fontId="37" fillId="12" borderId="0" xfId="86" applyFont="1" applyFill="1">
      <alignmen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177" fontId="10" fillId="0" borderId="14"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10" fillId="0" borderId="16" xfId="0" applyFont="1" applyBorder="1" applyAlignment="1">
      <alignment vertical="center"/>
    </xf>
    <xf numFmtId="0" fontId="10" fillId="0" borderId="0" xfId="0" applyFont="1" applyAlignment="1">
      <alignment horizontal="distributed" vertical="center" shrinkToFit="1"/>
    </xf>
    <xf numFmtId="177" fontId="10" fillId="0" borderId="8" xfId="0" applyNumberFormat="1" applyFont="1" applyBorder="1" applyAlignment="1">
      <alignment horizontal="center" vertical="center" shrinkToFit="1"/>
    </xf>
    <xf numFmtId="177" fontId="10" fillId="0" borderId="4"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6" xfId="0" applyNumberFormat="1" applyFont="1" applyBorder="1" applyAlignment="1">
      <alignment horizontal="center" vertical="center" wrapText="1"/>
    </xf>
    <xf numFmtId="177" fontId="10" fillId="0" borderId="8" xfId="0" applyNumberFormat="1"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11" borderId="13" xfId="0" applyNumberFormat="1" applyFont="1" applyFill="1" applyBorder="1" applyAlignment="1">
      <alignment horizontal="left" vertical="center" shrinkToFit="1"/>
    </xf>
    <xf numFmtId="177" fontId="10" fillId="11" borderId="10" xfId="0" applyNumberFormat="1" applyFont="1" applyFill="1" applyBorder="1" applyAlignment="1">
      <alignment horizontal="left" vertical="center" shrinkToFit="1"/>
    </xf>
    <xf numFmtId="177" fontId="10" fillId="0" borderId="15"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7"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8" xfId="0" applyNumberFormat="1" applyFont="1" applyBorder="1" applyAlignment="1">
      <alignment horizontal="center" vertical="center"/>
    </xf>
    <xf numFmtId="177" fontId="10" fillId="0" borderId="4" xfId="0" applyNumberFormat="1" applyFont="1" applyBorder="1" applyAlignment="1">
      <alignment horizontal="center" vertical="center"/>
    </xf>
    <xf numFmtId="3" fontId="10" fillId="0" borderId="8" xfId="45" applyNumberFormat="1" applyFont="1" applyBorder="1" applyAlignment="1">
      <alignment horizontal="center" vertical="center" shrinkToFit="1"/>
    </xf>
    <xf numFmtId="3" fontId="10" fillId="0" borderId="4" xfId="45" applyNumberFormat="1" applyFont="1" applyBorder="1" applyAlignment="1">
      <alignment horizontal="center" vertical="center" shrinkToFit="1"/>
    </xf>
    <xf numFmtId="9" fontId="10" fillId="0" borderId="6" xfId="88" applyFont="1" applyBorder="1" applyAlignment="1">
      <alignment horizontal="center" vertical="center"/>
    </xf>
    <xf numFmtId="9" fontId="10" fillId="0" borderId="4" xfId="88" applyFont="1" applyBorder="1" applyAlignment="1">
      <alignment horizontal="center" vertical="center"/>
    </xf>
    <xf numFmtId="0" fontId="10" fillId="0" borderId="6" xfId="92" applyFont="1" applyBorder="1" applyAlignment="1">
      <alignment horizontal="center" vertical="center"/>
    </xf>
    <xf numFmtId="0" fontId="10" fillId="0" borderId="8" xfId="92" applyFont="1" applyBorder="1" applyAlignment="1">
      <alignment horizontal="center" vertical="center"/>
    </xf>
    <xf numFmtId="0" fontId="10" fillId="0" borderId="4" xfId="92" applyFont="1" applyBorder="1" applyAlignment="1">
      <alignment horizontal="center" vertical="center"/>
    </xf>
    <xf numFmtId="0" fontId="10" fillId="0" borderId="15" xfId="92" applyFont="1" applyBorder="1" applyAlignment="1">
      <alignment horizontal="center" vertical="center"/>
    </xf>
    <xf numFmtId="0" fontId="10" fillId="0" borderId="7" xfId="92" applyFont="1" applyBorder="1" applyAlignment="1">
      <alignment horizontal="center" vertical="center"/>
    </xf>
    <xf numFmtId="0" fontId="10" fillId="0" borderId="13" xfId="92" applyFont="1" applyBorder="1" applyAlignment="1">
      <alignment horizontal="center" vertical="center"/>
    </xf>
    <xf numFmtId="0" fontId="10" fillId="0" borderId="12" xfId="92" applyFont="1" applyBorder="1" applyAlignment="1">
      <alignment horizontal="center" vertical="center"/>
    </xf>
    <xf numFmtId="0" fontId="10" fillId="0" borderId="0" xfId="92" applyFont="1" applyAlignment="1">
      <alignment horizontal="center" vertical="center"/>
    </xf>
    <xf numFmtId="0" fontId="10" fillId="0" borderId="11" xfId="92" applyFont="1" applyBorder="1" applyAlignment="1">
      <alignment horizontal="center" vertical="center"/>
    </xf>
    <xf numFmtId="0" fontId="10" fillId="0" borderId="17" xfId="92" applyFont="1" applyBorder="1" applyAlignment="1">
      <alignment horizontal="center" vertical="center"/>
    </xf>
    <xf numFmtId="0" fontId="10" fillId="0" borderId="9" xfId="92" applyFont="1" applyBorder="1" applyAlignment="1">
      <alignment horizontal="center" vertical="center"/>
    </xf>
    <xf numFmtId="0" fontId="10" fillId="0" borderId="10" xfId="92" applyFont="1" applyBorder="1" applyAlignment="1">
      <alignment horizontal="center" vertical="center"/>
    </xf>
    <xf numFmtId="0" fontId="10" fillId="0" borderId="5" xfId="92" applyFont="1" applyBorder="1" applyAlignment="1">
      <alignment horizontal="center" vertical="center"/>
    </xf>
    <xf numFmtId="0" fontId="10" fillId="0" borderId="5" xfId="92" applyFont="1" applyBorder="1" applyAlignment="1">
      <alignment horizontal="left" vertical="center" wrapText="1"/>
    </xf>
    <xf numFmtId="3" fontId="10" fillId="0" borderId="8" xfId="92" applyNumberFormat="1" applyFont="1" applyBorder="1" applyAlignment="1">
      <alignment horizontal="center" vertical="center" wrapText="1"/>
    </xf>
    <xf numFmtId="3" fontId="10" fillId="0" borderId="4" xfId="92" applyNumberFormat="1" applyFont="1" applyBorder="1" applyAlignment="1">
      <alignment horizontal="center" vertical="center"/>
    </xf>
    <xf numFmtId="3" fontId="57" fillId="0" borderId="4" xfId="92" applyNumberFormat="1" applyFont="1" applyBorder="1" applyAlignment="1">
      <alignment horizontal="center" vertical="center" wrapText="1"/>
    </xf>
    <xf numFmtId="3" fontId="57" fillId="0" borderId="5" xfId="92" applyNumberFormat="1" applyFont="1" applyBorder="1" applyAlignment="1">
      <alignment horizontal="center" vertical="center"/>
    </xf>
    <xf numFmtId="3" fontId="10" fillId="0" borderId="4" xfId="92" applyNumberFormat="1" applyFont="1" applyBorder="1" applyAlignment="1">
      <alignment horizontal="center" vertical="center" wrapText="1"/>
    </xf>
    <xf numFmtId="3" fontId="10" fillId="0" borderId="5" xfId="92" applyNumberFormat="1" applyFont="1" applyBorder="1" applyAlignment="1">
      <alignment horizontal="center" vertical="center"/>
    </xf>
    <xf numFmtId="3" fontId="10" fillId="0" borderId="6" xfId="92" applyNumberFormat="1" applyFont="1" applyBorder="1" applyAlignment="1">
      <alignment horizontal="center" vertical="center" wrapText="1"/>
    </xf>
    <xf numFmtId="3" fontId="57" fillId="0" borderId="8" xfId="92" applyNumberFormat="1" applyFont="1" applyBorder="1" applyAlignment="1">
      <alignment horizontal="center" vertical="center" wrapText="1"/>
    </xf>
    <xf numFmtId="3" fontId="35" fillId="0" borderId="4" xfId="92" applyNumberFormat="1" applyFont="1" applyBorder="1" applyAlignment="1">
      <alignment horizontal="center" vertical="center"/>
    </xf>
    <xf numFmtId="3" fontId="35" fillId="0" borderId="17" xfId="92" applyNumberFormat="1" applyFont="1" applyBorder="1" applyAlignment="1">
      <alignment horizontal="center" vertical="center"/>
    </xf>
    <xf numFmtId="3" fontId="10" fillId="0" borderId="12" xfId="92" applyNumberFormat="1" applyFont="1" applyBorder="1" applyAlignment="1">
      <alignment horizontal="center" vertical="center"/>
    </xf>
    <xf numFmtId="3" fontId="10" fillId="0" borderId="17" xfId="92" applyNumberFormat="1" applyFont="1" applyBorder="1" applyAlignment="1">
      <alignment horizontal="center" vertical="center"/>
    </xf>
    <xf numFmtId="3" fontId="10" fillId="0" borderId="14" xfId="92" applyNumberFormat="1" applyFont="1" applyBorder="1" applyAlignment="1">
      <alignment horizontal="center" vertical="center"/>
    </xf>
    <xf numFmtId="3" fontId="10" fillId="0" borderId="2" xfId="92" applyNumberFormat="1" applyFont="1" applyBorder="1" applyAlignment="1">
      <alignment horizontal="center" vertical="center"/>
    </xf>
    <xf numFmtId="3" fontId="10" fillId="0" borderId="16" xfId="92" applyNumberFormat="1" applyFont="1" applyBorder="1" applyAlignment="1">
      <alignment horizontal="center" vertical="center"/>
    </xf>
    <xf numFmtId="3" fontId="10" fillId="0" borderId="5" xfId="92" applyNumberFormat="1" applyFont="1" applyBorder="1" applyAlignment="1">
      <alignment horizontal="center" vertical="center" wrapText="1"/>
    </xf>
    <xf numFmtId="3" fontId="10" fillId="0" borderId="6" xfId="92" applyNumberFormat="1"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3" fontId="10" fillId="0" borderId="6" xfId="92" applyNumberFormat="1" applyFont="1" applyBorder="1" applyAlignment="1">
      <alignment vertical="center"/>
    </xf>
    <xf numFmtId="3" fontId="10" fillId="0" borderId="4" xfId="92" applyNumberFormat="1" applyFont="1" applyBorder="1" applyAlignment="1">
      <alignment vertical="center"/>
    </xf>
    <xf numFmtId="3" fontId="10" fillId="20" borderId="6" xfId="92" applyNumberFormat="1" applyFont="1" applyFill="1" applyBorder="1" applyAlignment="1">
      <alignment vertical="center"/>
    </xf>
    <xf numFmtId="0" fontId="10" fillId="20" borderId="4" xfId="92" applyFont="1" applyFill="1" applyBorder="1" applyAlignment="1">
      <alignment vertical="center"/>
    </xf>
    <xf numFmtId="0" fontId="10" fillId="0" borderId="13" xfId="92" applyFont="1" applyBorder="1" applyAlignment="1">
      <alignment horizontal="center" vertical="center" shrinkToFit="1"/>
    </xf>
    <xf numFmtId="0" fontId="10" fillId="0" borderId="10" xfId="92" applyFont="1" applyBorder="1" applyAlignment="1">
      <alignment horizontal="center" vertical="center" shrinkToFit="1"/>
    </xf>
    <xf numFmtId="192" fontId="10" fillId="0" borderId="6" xfId="92" applyNumberFormat="1" applyFont="1" applyBorder="1" applyAlignment="1">
      <alignment horizontal="right" vertical="center" shrinkToFit="1"/>
    </xf>
    <xf numFmtId="192" fontId="10" fillId="0" borderId="4" xfId="92" applyNumberFormat="1" applyFont="1" applyBorder="1" applyAlignment="1">
      <alignment horizontal="right" vertical="center" shrinkToFit="1"/>
    </xf>
    <xf numFmtId="3" fontId="10" fillId="20" borderId="4" xfId="92" applyNumberFormat="1" applyFont="1" applyFill="1" applyBorder="1" applyAlignment="1">
      <alignment vertical="center"/>
    </xf>
    <xf numFmtId="3" fontId="10" fillId="0" borderId="6" xfId="92" applyNumberFormat="1" applyFont="1" applyBorder="1" applyAlignment="1">
      <alignment horizontal="right" vertical="center"/>
    </xf>
    <xf numFmtId="3" fontId="10" fillId="0" borderId="4" xfId="92" applyNumberFormat="1" applyFont="1" applyBorder="1" applyAlignment="1">
      <alignment horizontal="right" vertical="center"/>
    </xf>
    <xf numFmtId="0" fontId="10" fillId="0" borderId="5" xfId="92" applyFont="1" applyBorder="1" applyAlignment="1">
      <alignment horizontal="center" vertical="center" shrinkToFit="1"/>
    </xf>
    <xf numFmtId="0" fontId="10" fillId="0" borderId="6" xfId="92" applyFont="1" applyBorder="1" applyAlignment="1">
      <alignment horizontal="center" vertical="center" wrapText="1"/>
    </xf>
    <xf numFmtId="0" fontId="10" fillId="0" borderId="4" xfId="92" applyFont="1" applyBorder="1" applyAlignment="1">
      <alignment horizontal="center" vertical="center" wrapText="1"/>
    </xf>
    <xf numFmtId="0" fontId="10" fillId="0" borderId="15" xfId="92" applyFont="1" applyBorder="1" applyAlignment="1">
      <alignment horizontal="center" vertical="center" wrapText="1"/>
    </xf>
    <xf numFmtId="0" fontId="10" fillId="0" borderId="17" xfId="92" applyFont="1" applyBorder="1" applyAlignment="1">
      <alignment horizontal="center" vertical="center" wrapText="1"/>
    </xf>
    <xf numFmtId="0" fontId="10" fillId="0" borderId="7" xfId="92" applyFont="1" applyBorder="1" applyAlignment="1">
      <alignment horizontal="center" vertical="center" wrapText="1"/>
    </xf>
    <xf numFmtId="0" fontId="10" fillId="0" borderId="9" xfId="92" applyFont="1" applyBorder="1" applyAlignment="1">
      <alignment horizontal="center" vertical="center" wrapText="1"/>
    </xf>
    <xf numFmtId="0" fontId="10" fillId="0" borderId="13" xfId="92" applyFont="1" applyBorder="1" applyAlignment="1">
      <alignment horizontal="center" vertical="center" wrapText="1"/>
    </xf>
    <xf numFmtId="0" fontId="10" fillId="0" borderId="10" xfId="92" applyFont="1" applyBorder="1" applyAlignment="1">
      <alignment horizontal="center" vertical="center" wrapText="1"/>
    </xf>
    <xf numFmtId="0" fontId="10" fillId="0" borderId="15" xfId="92" applyFont="1" applyBorder="1" applyAlignment="1">
      <alignment horizontal="center" vertical="center" shrinkToFit="1"/>
    </xf>
    <xf numFmtId="0" fontId="10" fillId="0" borderId="17" xfId="92" applyFont="1" applyBorder="1" applyAlignment="1">
      <alignment horizontal="center" vertical="center" shrinkToFit="1"/>
    </xf>
    <xf numFmtId="0" fontId="10" fillId="0" borderId="7" xfId="92" applyFont="1" applyBorder="1" applyAlignment="1">
      <alignment horizontal="center" vertical="center" shrinkToFit="1"/>
    </xf>
    <xf numFmtId="0" fontId="10" fillId="0" borderId="9" xfId="92" applyFont="1" applyBorder="1" applyAlignment="1">
      <alignment horizontal="center" vertical="center" shrinkToFit="1"/>
    </xf>
    <xf numFmtId="0" fontId="10" fillId="0" borderId="6" xfId="92" applyFont="1" applyBorder="1" applyAlignment="1">
      <alignment horizontal="center" vertical="center" shrinkToFit="1"/>
    </xf>
    <xf numFmtId="0" fontId="10" fillId="0" borderId="4" xfId="92" applyFont="1" applyBorder="1" applyAlignment="1">
      <alignment horizontal="center" vertical="center" shrinkToFit="1"/>
    </xf>
    <xf numFmtId="3" fontId="10" fillId="21" borderId="6" xfId="92" applyNumberFormat="1" applyFont="1" applyFill="1" applyBorder="1" applyAlignment="1">
      <alignment vertical="center"/>
    </xf>
    <xf numFmtId="3" fontId="10" fillId="21" borderId="4" xfId="92" applyNumberFormat="1" applyFont="1" applyFill="1" applyBorder="1" applyAlignment="1">
      <alignment vertical="center"/>
    </xf>
    <xf numFmtId="3" fontId="58" fillId="0" borderId="33" xfId="0" applyNumberFormat="1" applyFont="1" applyBorder="1" applyAlignment="1">
      <alignment horizontal="center" vertical="center" wrapText="1"/>
    </xf>
    <xf numFmtId="3" fontId="58" fillId="0" borderId="39" xfId="0" applyNumberFormat="1" applyFont="1" applyBorder="1" applyAlignment="1">
      <alignment horizontal="center" vertical="center" wrapText="1"/>
    </xf>
    <xf numFmtId="3" fontId="58" fillId="0" borderId="38" xfId="0" applyNumberFormat="1" applyFont="1" applyBorder="1" applyAlignment="1">
      <alignment horizontal="center" vertical="center" wrapText="1"/>
    </xf>
    <xf numFmtId="3" fontId="58" fillId="0" borderId="32" xfId="0" applyNumberFormat="1" applyFont="1" applyBorder="1" applyAlignment="1">
      <alignment horizontal="center" vertical="center" wrapText="1"/>
    </xf>
    <xf numFmtId="0" fontId="42" fillId="7" borderId="5" xfId="84" applyFont="1" applyFill="1" applyBorder="1" applyAlignment="1">
      <alignment horizontal="center" vertical="center"/>
    </xf>
    <xf numFmtId="0" fontId="2" fillId="7" borderId="6" xfId="84" applyFont="1" applyFill="1" applyBorder="1">
      <alignment vertical="center"/>
    </xf>
    <xf numFmtId="0" fontId="6" fillId="7" borderId="4" xfId="84" applyFill="1" applyBorder="1">
      <alignment vertical="center"/>
    </xf>
    <xf numFmtId="0" fontId="9" fillId="0" borderId="6" xfId="44" applyFont="1" applyBorder="1" applyAlignment="1">
      <alignment horizontal="center" vertical="center"/>
    </xf>
    <xf numFmtId="0" fontId="9" fillId="0" borderId="44" xfId="44" applyFont="1" applyBorder="1" applyAlignment="1">
      <alignment horizontal="center" vertical="center"/>
    </xf>
    <xf numFmtId="0" fontId="6" fillId="7" borderId="6" xfId="84" applyFill="1" applyBorder="1" applyAlignment="1">
      <alignment horizontal="center" vertical="center"/>
    </xf>
    <xf numFmtId="0" fontId="6" fillId="7" borderId="4" xfId="84" applyFill="1" applyBorder="1" applyAlignment="1">
      <alignment horizontal="center" vertical="center"/>
    </xf>
    <xf numFmtId="0" fontId="6" fillId="7" borderId="8" xfId="84" applyFill="1" applyBorder="1" applyAlignment="1">
      <alignment horizontal="center" vertical="center"/>
    </xf>
    <xf numFmtId="0" fontId="6" fillId="15" borderId="5" xfId="84" applyFill="1" applyBorder="1" applyAlignment="1">
      <alignment horizontal="center" vertical="center"/>
    </xf>
    <xf numFmtId="0" fontId="6" fillId="15" borderId="6" xfId="84" applyFill="1" applyBorder="1" applyAlignment="1">
      <alignment horizontal="center" vertical="center"/>
    </xf>
    <xf numFmtId="0" fontId="6" fillId="15" borderId="4" xfId="84" applyFill="1" applyBorder="1" applyAlignment="1">
      <alignment horizontal="center" vertical="center"/>
    </xf>
  </cellXfs>
  <cellStyles count="93">
    <cellStyle name="，付 .0桁" xfId="1" xr:uid="{00000000-0005-0000-0000-000000000000}"/>
    <cellStyle name="blank" xfId="2" xr:uid="{00000000-0005-0000-0000-000001000000}"/>
    <cellStyle name="Calc Currency (0)" xfId="3" xr:uid="{00000000-0005-0000-0000-000002000000}"/>
    <cellStyle name="Comma  - Style1" xfId="4" xr:uid="{00000000-0005-0000-0000-000003000000}"/>
    <cellStyle name="Comma  - Style2" xfId="5" xr:uid="{00000000-0005-0000-0000-000004000000}"/>
    <cellStyle name="Comma  - Style3" xfId="6" xr:uid="{00000000-0005-0000-0000-000005000000}"/>
    <cellStyle name="Comma  - Style4" xfId="7" xr:uid="{00000000-0005-0000-0000-000006000000}"/>
    <cellStyle name="Comma  - Style5" xfId="8" xr:uid="{00000000-0005-0000-0000-000007000000}"/>
    <cellStyle name="Comma  - Style6" xfId="9" xr:uid="{00000000-0005-0000-0000-000008000000}"/>
    <cellStyle name="Comma  - Style7" xfId="10" xr:uid="{00000000-0005-0000-0000-000009000000}"/>
    <cellStyle name="Comma  - Style8" xfId="11" xr:uid="{00000000-0005-0000-0000-00000A000000}"/>
    <cellStyle name="entry" xfId="12" xr:uid="{00000000-0005-0000-0000-00000B000000}"/>
    <cellStyle name="Header" xfId="13" xr:uid="{00000000-0005-0000-0000-00000C000000}"/>
    <cellStyle name="Header1" xfId="14" xr:uid="{00000000-0005-0000-0000-00000D000000}"/>
    <cellStyle name="Header2" xfId="15" xr:uid="{00000000-0005-0000-0000-00000E000000}"/>
    <cellStyle name="Normal_#18-Internet" xfId="16" xr:uid="{00000000-0005-0000-0000-00000F000000}"/>
    <cellStyle name="NotApplicable" xfId="17" xr:uid="{00000000-0005-0000-0000-000010000000}"/>
    <cellStyle name="Percent (0)" xfId="18" xr:uid="{00000000-0005-0000-0000-000011000000}"/>
    <cellStyle name="price" xfId="19" xr:uid="{00000000-0005-0000-0000-000012000000}"/>
    <cellStyle name="ProblemFunc" xfId="20" xr:uid="{00000000-0005-0000-0000-000013000000}"/>
    <cellStyle name="PSChar" xfId="21" xr:uid="{00000000-0005-0000-0000-000014000000}"/>
    <cellStyle name="PSDate" xfId="22" xr:uid="{00000000-0005-0000-0000-000015000000}"/>
    <cellStyle name="PSDec" xfId="23" xr:uid="{00000000-0005-0000-0000-000016000000}"/>
    <cellStyle name="PSHeading" xfId="24" xr:uid="{00000000-0005-0000-0000-000017000000}"/>
    <cellStyle name="PSInt" xfId="25" xr:uid="{00000000-0005-0000-0000-000018000000}"/>
    <cellStyle name="PSSpacer" xfId="26" xr:uid="{00000000-0005-0000-0000-000019000000}"/>
    <cellStyle name="revised" xfId="27" xr:uid="{00000000-0005-0000-0000-00001A000000}"/>
    <cellStyle name="section" xfId="28" xr:uid="{00000000-0005-0000-0000-00001B000000}"/>
    <cellStyle name="TableBody" xfId="29" xr:uid="{00000000-0005-0000-0000-00001C000000}"/>
    <cellStyle name="TextEntry" xfId="30" xr:uid="{00000000-0005-0000-0000-00001D000000}"/>
    <cellStyle name="title" xfId="31" xr:uid="{00000000-0005-0000-0000-00001E000000}"/>
    <cellStyle name="パーセント" xfId="88" builtinId="5"/>
    <cellStyle name="パーセント 2" xfId="83" xr:uid="{00000000-0005-0000-0000-000020000000}"/>
    <cellStyle name="ハイパーリンク" xfId="87" builtinId="8"/>
    <cellStyle name="丸ゴシ" xfId="32" xr:uid="{00000000-0005-0000-0000-000021000000}"/>
    <cellStyle name="桁区切り" xfId="55" builtinId="6"/>
    <cellStyle name="桁区切り [0.000]" xfId="33" xr:uid="{00000000-0005-0000-0000-000023000000}"/>
    <cellStyle name="桁区切り 2" xfId="34" xr:uid="{00000000-0005-0000-0000-000024000000}"/>
    <cellStyle name="桁区切り 2 10" xfId="56" xr:uid="{00000000-0005-0000-0000-000025000000}"/>
    <cellStyle name="桁区切り 2 11" xfId="57" xr:uid="{00000000-0005-0000-0000-000026000000}"/>
    <cellStyle name="桁区切り 2 2" xfId="35" xr:uid="{00000000-0005-0000-0000-000027000000}"/>
    <cellStyle name="桁区切り 2 3" xfId="36" xr:uid="{00000000-0005-0000-0000-000028000000}"/>
    <cellStyle name="桁区切り 2 4" xfId="53" xr:uid="{00000000-0005-0000-0000-000029000000}"/>
    <cellStyle name="桁区切り 2 5" xfId="58" xr:uid="{00000000-0005-0000-0000-00002A000000}"/>
    <cellStyle name="桁区切り 2 6" xfId="59" xr:uid="{00000000-0005-0000-0000-00002B000000}"/>
    <cellStyle name="桁区切り 2 7" xfId="60" xr:uid="{00000000-0005-0000-0000-00002C000000}"/>
    <cellStyle name="桁区切り 2 8" xfId="61" xr:uid="{00000000-0005-0000-0000-00002D000000}"/>
    <cellStyle name="桁区切り 2 9" xfId="62" xr:uid="{00000000-0005-0000-0000-00002E000000}"/>
    <cellStyle name="桁区切り 3" xfId="37" xr:uid="{00000000-0005-0000-0000-00002F000000}"/>
    <cellStyle name="桁区切り 4" xfId="38" xr:uid="{00000000-0005-0000-0000-000030000000}"/>
    <cellStyle name="桁区切り 5" xfId="54" xr:uid="{00000000-0005-0000-0000-000031000000}"/>
    <cellStyle name="桁区切り 6" xfId="82" xr:uid="{00000000-0005-0000-0000-000032000000}"/>
    <cellStyle name="桁区切り 7" xfId="85" xr:uid="{43AF0D67-E5F5-4EAD-8570-75AEFBEAA5BF}"/>
    <cellStyle name="通貨 2" xfId="79" xr:uid="{00000000-0005-0000-0000-000033000000}"/>
    <cellStyle name="標準" xfId="0" builtinId="0"/>
    <cellStyle name="標準 10" xfId="51" xr:uid="{00000000-0005-0000-0000-000035000000}"/>
    <cellStyle name="標準 11" xfId="52" xr:uid="{00000000-0005-0000-0000-000036000000}"/>
    <cellStyle name="標準 12" xfId="80" xr:uid="{00000000-0005-0000-0000-000037000000}"/>
    <cellStyle name="標準 13" xfId="81" xr:uid="{00000000-0005-0000-0000-000038000000}"/>
    <cellStyle name="標準 14" xfId="84" xr:uid="{655AC096-9E01-46D1-B716-5AB17B427F8D}"/>
    <cellStyle name="標準 2" xfId="39" xr:uid="{00000000-0005-0000-0000-000039000000}"/>
    <cellStyle name="標準 2 10" xfId="63" xr:uid="{00000000-0005-0000-0000-00003A000000}"/>
    <cellStyle name="標準 2 11" xfId="64" xr:uid="{00000000-0005-0000-0000-00003B000000}"/>
    <cellStyle name="標準 2 2" xfId="40" xr:uid="{00000000-0005-0000-0000-00003C000000}"/>
    <cellStyle name="標準 2 2 2" xfId="65" xr:uid="{00000000-0005-0000-0000-00003D000000}"/>
    <cellStyle name="標準 2 2 3" xfId="66" xr:uid="{00000000-0005-0000-0000-00003E000000}"/>
    <cellStyle name="標準 2 3" xfId="67" xr:uid="{00000000-0005-0000-0000-00003F000000}"/>
    <cellStyle name="標準 2 4" xfId="68" xr:uid="{00000000-0005-0000-0000-000040000000}"/>
    <cellStyle name="標準 2 5" xfId="69" xr:uid="{00000000-0005-0000-0000-000041000000}"/>
    <cellStyle name="標準 2 6" xfId="70" xr:uid="{00000000-0005-0000-0000-000042000000}"/>
    <cellStyle name="標準 2 7" xfId="71" xr:uid="{00000000-0005-0000-0000-000043000000}"/>
    <cellStyle name="標準 2 8" xfId="72" xr:uid="{00000000-0005-0000-0000-000044000000}"/>
    <cellStyle name="標準 2 9" xfId="73" xr:uid="{00000000-0005-0000-0000-000045000000}"/>
    <cellStyle name="標準 3" xfId="41" xr:uid="{00000000-0005-0000-0000-000046000000}"/>
    <cellStyle name="標準 3 2" xfId="42" xr:uid="{00000000-0005-0000-0000-000047000000}"/>
    <cellStyle name="標準 3 2 2" xfId="74" xr:uid="{00000000-0005-0000-0000-000048000000}"/>
    <cellStyle name="標準 3 3" xfId="75" xr:uid="{00000000-0005-0000-0000-000049000000}"/>
    <cellStyle name="標準 4" xfId="43" xr:uid="{00000000-0005-0000-0000-00004A000000}"/>
    <cellStyle name="標準 4 2" xfId="44" xr:uid="{00000000-0005-0000-0000-00004B000000}"/>
    <cellStyle name="標準 4 3" xfId="76" xr:uid="{00000000-0005-0000-0000-00004C000000}"/>
    <cellStyle name="標準 5" xfId="45" xr:uid="{00000000-0005-0000-0000-00004D000000}"/>
    <cellStyle name="標準 6" xfId="46" xr:uid="{00000000-0005-0000-0000-00004E000000}"/>
    <cellStyle name="標準 6 2" xfId="77" xr:uid="{00000000-0005-0000-0000-00004F000000}"/>
    <cellStyle name="標準 7" xfId="47" xr:uid="{00000000-0005-0000-0000-000050000000}"/>
    <cellStyle name="標準 7 2" xfId="78" xr:uid="{00000000-0005-0000-0000-000051000000}"/>
    <cellStyle name="標準 8" xfId="48" xr:uid="{00000000-0005-0000-0000-000052000000}"/>
    <cellStyle name="標準 9" xfId="50" xr:uid="{00000000-0005-0000-0000-000053000000}"/>
    <cellStyle name="標準_（参考）様式6" xfId="90" xr:uid="{A102B084-36CF-495B-8D43-17A338263B5C}"/>
    <cellStyle name="標準_（様式）旅費内訳" xfId="92" xr:uid="{ADF73BD6-FED2-4131-B66A-629E5DB55251}"/>
    <cellStyle name="標準_H16・様式D(15.7.7)提出分" xfId="89" xr:uid="{965BB9B8-3221-40D4-BB66-8E060C55A43A}"/>
    <cellStyle name="標準_件費内訳" xfId="91" xr:uid="{B3F77A2C-9F2A-4747-BB6E-E5935F798F25}"/>
    <cellStyle name="標準_渡辺：人件費積算" xfId="86" xr:uid="{F2D201B9-B4E2-4CF1-B3D8-A83208914A46}"/>
    <cellStyle name="未定義" xfId="49" xr:uid="{00000000-0005-0000-0000-000058000000}"/>
  </cellStyles>
  <dxfs count="20">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55"/>
      </font>
      <fill>
        <patternFill>
          <bgColor indexed="5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9" defaultPivotStyle="PivotStyleLight16"/>
  <colors>
    <mruColors>
      <color rgb="FFFF99CC"/>
      <color rgb="FFE2EC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644073</xdr:colOff>
      <xdr:row>2</xdr:row>
      <xdr:rowOff>154215</xdr:rowOff>
    </xdr:from>
    <xdr:to>
      <xdr:col>5</xdr:col>
      <xdr:colOff>535215</xdr:colOff>
      <xdr:row>5</xdr:row>
      <xdr:rowOff>9490</xdr:rowOff>
    </xdr:to>
    <xdr:sp macro="" textlink="">
      <xdr:nvSpPr>
        <xdr:cNvPr id="2" name="角丸四角形吹き出し 5">
          <a:extLst>
            <a:ext uri="{FF2B5EF4-FFF2-40B4-BE49-F238E27FC236}">
              <a16:creationId xmlns:a16="http://schemas.microsoft.com/office/drawing/2014/main" id="{996463AF-5A06-4C17-BFA3-BD131650F6B9}"/>
            </a:ext>
          </a:extLst>
        </xdr:cNvPr>
        <xdr:cNvSpPr/>
      </xdr:nvSpPr>
      <xdr:spPr>
        <a:xfrm>
          <a:off x="2866573" y="598715"/>
          <a:ext cx="2285999" cy="508418"/>
        </a:xfrm>
        <a:prstGeom prst="wedgeRoundRectCallout">
          <a:avLst>
            <a:gd name="adj1" fmla="val -72552"/>
            <a:gd name="adj2" fmla="val 532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a:t>
          </a:r>
          <a:endParaRPr kumimoji="1" lang="en-US" altLang="ja-JP" sz="1100"/>
        </a:p>
        <a:p>
          <a:pPr algn="l"/>
          <a:r>
            <a:rPr kumimoji="1" lang="ja-JP" altLang="en-US" sz="1100"/>
            <a:t>併せて提出してください。</a:t>
          </a:r>
          <a:endParaRPr kumimoji="1" lang="en-US" altLang="ja-JP" sz="1100"/>
        </a:p>
      </xdr:txBody>
    </xdr:sp>
    <xdr:clientData fPrintsWithSheet="0"/>
  </xdr:twoCellAnchor>
  <xdr:twoCellAnchor>
    <xdr:from>
      <xdr:col>3</xdr:col>
      <xdr:colOff>145141</xdr:colOff>
      <xdr:row>26</xdr:row>
      <xdr:rowOff>36286</xdr:rowOff>
    </xdr:from>
    <xdr:to>
      <xdr:col>4</xdr:col>
      <xdr:colOff>988785</xdr:colOff>
      <xdr:row>28</xdr:row>
      <xdr:rowOff>190500</xdr:rowOff>
    </xdr:to>
    <xdr:sp macro="" textlink="">
      <xdr:nvSpPr>
        <xdr:cNvPr id="4" name="角丸四角形吹き出し 10">
          <a:extLst>
            <a:ext uri="{FF2B5EF4-FFF2-40B4-BE49-F238E27FC236}">
              <a16:creationId xmlns:a16="http://schemas.microsoft.com/office/drawing/2014/main" id="{1DC79F69-4BAC-4ED9-B53B-20314854CCD2}"/>
            </a:ext>
          </a:extLst>
        </xdr:cNvPr>
        <xdr:cNvSpPr/>
      </xdr:nvSpPr>
      <xdr:spPr>
        <a:xfrm>
          <a:off x="2367641" y="6277429"/>
          <a:ext cx="1995715" cy="644071"/>
        </a:xfrm>
        <a:prstGeom prst="wedgeRoundRectCallout">
          <a:avLst>
            <a:gd name="adj1" fmla="val -57363"/>
            <a:gd name="adj2" fmla="val 1526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賃金単価根拠資料を</a:t>
          </a:r>
          <a:endParaRPr kumimoji="1" lang="en-US" altLang="ja-JP" sz="1100">
            <a:solidFill>
              <a:sysClr val="windowText" lastClr="000000"/>
            </a:solidFill>
          </a:endParaRPr>
        </a:p>
        <a:p>
          <a:pPr algn="l"/>
          <a:r>
            <a:rPr kumimoji="1" lang="ja-JP" altLang="en-US" sz="1100">
              <a:solidFill>
                <a:sysClr val="windowText" lastClr="000000"/>
              </a:solidFill>
            </a:rPr>
            <a:t>併せて提出してください。</a:t>
          </a:r>
          <a:endParaRPr kumimoji="1" lang="en-US" altLang="ja-JP" sz="1100">
            <a:solidFill>
              <a:sysClr val="windowText" lastClr="000000"/>
            </a:solidFill>
          </a:endParaRPr>
        </a:p>
      </xdr:txBody>
    </xdr:sp>
    <xdr:clientData fPrintsWithSheet="0"/>
  </xdr:twoCellAnchor>
  <xdr:twoCellAnchor>
    <xdr:from>
      <xdr:col>6</xdr:col>
      <xdr:colOff>226785</xdr:colOff>
      <xdr:row>81</xdr:row>
      <xdr:rowOff>208643</xdr:rowOff>
    </xdr:from>
    <xdr:to>
      <xdr:col>9</xdr:col>
      <xdr:colOff>126999</xdr:colOff>
      <xdr:row>88</xdr:row>
      <xdr:rowOff>90715</xdr:rowOff>
    </xdr:to>
    <xdr:sp macro="" textlink="">
      <xdr:nvSpPr>
        <xdr:cNvPr id="3" name="テキスト ボックス 2">
          <a:extLst>
            <a:ext uri="{FF2B5EF4-FFF2-40B4-BE49-F238E27FC236}">
              <a16:creationId xmlns:a16="http://schemas.microsoft.com/office/drawing/2014/main" id="{91409E37-E24E-58A4-65C9-743530CAE3D6}"/>
            </a:ext>
          </a:extLst>
        </xdr:cNvPr>
        <xdr:cNvSpPr txBox="1"/>
      </xdr:nvSpPr>
      <xdr:spPr>
        <a:xfrm>
          <a:off x="6086928" y="20846143"/>
          <a:ext cx="3592285" cy="124278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n>
                <a:noFill/>
              </a:ln>
            </a:rPr>
            <a:t>担当者：</a:t>
          </a:r>
          <a:endParaRPr kumimoji="1" lang="en-US" altLang="ja-JP" sz="1100" kern="1200">
            <a:ln>
              <a:noFill/>
            </a:ln>
          </a:endParaRPr>
        </a:p>
        <a:p>
          <a:r>
            <a:rPr kumimoji="1" lang="ja-JP" altLang="en-US" sz="1100" kern="1200">
              <a:ln>
                <a:noFill/>
              </a:ln>
            </a:rPr>
            <a:t>部署名：</a:t>
          </a:r>
          <a:endParaRPr kumimoji="1" lang="en-US" altLang="ja-JP" sz="1100" kern="1200">
            <a:ln>
              <a:noFill/>
            </a:ln>
          </a:endParaRPr>
        </a:p>
        <a:p>
          <a:r>
            <a:rPr kumimoji="1" lang="ja-JP" altLang="en-US" sz="1100" kern="1200">
              <a:ln>
                <a:noFill/>
              </a:ln>
            </a:rPr>
            <a:t>責任者名：</a:t>
          </a:r>
          <a:endParaRPr kumimoji="1" lang="en-US" altLang="ja-JP" sz="1100" kern="1200">
            <a:ln>
              <a:noFill/>
            </a:ln>
          </a:endParaRPr>
        </a:p>
        <a:p>
          <a:r>
            <a:rPr kumimoji="1" lang="ja-JP" altLang="en-US" sz="1100" kern="1200">
              <a:ln>
                <a:noFill/>
              </a:ln>
            </a:rPr>
            <a:t>担当者名：</a:t>
          </a:r>
          <a:endParaRPr kumimoji="1" lang="en-US" altLang="ja-JP" sz="1100" kern="1200">
            <a:ln>
              <a:noFill/>
            </a:ln>
          </a:endParaRPr>
        </a:p>
        <a:p>
          <a:r>
            <a:rPr kumimoji="1" lang="en-US" altLang="ja-JP" sz="1100" kern="1200">
              <a:ln>
                <a:noFill/>
              </a:ln>
            </a:rPr>
            <a:t>TEL</a:t>
          </a:r>
          <a:r>
            <a:rPr kumimoji="1" lang="ja-JP" altLang="en-US" sz="1100" kern="1200">
              <a:ln>
                <a:noFill/>
              </a:ln>
            </a:rPr>
            <a:t>：</a:t>
          </a:r>
          <a:endParaRPr kumimoji="1" lang="en-US" altLang="ja-JP" sz="1100" kern="1200">
            <a:ln>
              <a:noFill/>
            </a:ln>
          </a:endParaRPr>
        </a:p>
        <a:p>
          <a:r>
            <a:rPr kumimoji="1" lang="en-US" altLang="ja-JP" sz="1100" kern="1200">
              <a:ln>
                <a:noFill/>
              </a:ln>
            </a:rPr>
            <a:t>E-Mail</a:t>
          </a:r>
          <a:r>
            <a:rPr kumimoji="1" lang="ja-JP" altLang="en-US" sz="1100" kern="1200">
              <a:ln>
                <a:noFill/>
              </a:ln>
            </a:rPr>
            <a:t>：</a:t>
          </a:r>
        </a:p>
      </xdr:txBody>
    </xdr:sp>
    <xdr:clientData/>
  </xdr:twoCellAnchor>
  <xdr:twoCellAnchor>
    <xdr:from>
      <xdr:col>6</xdr:col>
      <xdr:colOff>272142</xdr:colOff>
      <xdr:row>76</xdr:row>
      <xdr:rowOff>616857</xdr:rowOff>
    </xdr:from>
    <xdr:to>
      <xdr:col>7</xdr:col>
      <xdr:colOff>644071</xdr:colOff>
      <xdr:row>79</xdr:row>
      <xdr:rowOff>54428</xdr:rowOff>
    </xdr:to>
    <xdr:sp macro="" textlink="">
      <xdr:nvSpPr>
        <xdr:cNvPr id="5" name="角丸四角形吹き出し 10">
          <a:extLst>
            <a:ext uri="{FF2B5EF4-FFF2-40B4-BE49-F238E27FC236}">
              <a16:creationId xmlns:a16="http://schemas.microsoft.com/office/drawing/2014/main" id="{AF276FCE-0931-48AA-BA9C-166FFE03840A}"/>
            </a:ext>
          </a:extLst>
        </xdr:cNvPr>
        <xdr:cNvSpPr/>
      </xdr:nvSpPr>
      <xdr:spPr>
        <a:xfrm>
          <a:off x="6413499" y="19576143"/>
          <a:ext cx="1995715" cy="752928"/>
        </a:xfrm>
        <a:prstGeom prst="wedgeRoundRectCallout">
          <a:avLst>
            <a:gd name="adj1" fmla="val -65090"/>
            <a:gd name="adj2" fmla="val 639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実施要領に沿って、部数を入力して下さい。</a:t>
          </a:r>
          <a:endParaRPr kumimoji="1" lang="en-US" altLang="ja-JP" sz="1100">
            <a:solidFill>
              <a:sysClr val="windowText" lastClr="000000"/>
            </a:solidFill>
          </a:endParaRPr>
        </a:p>
      </xdr:txBody>
    </xdr:sp>
    <xdr:clientData fPrintsWithSheet="0"/>
  </xdr:twoCellAnchor>
  <xdr:twoCellAnchor>
    <xdr:from>
      <xdr:col>1</xdr:col>
      <xdr:colOff>816430</xdr:colOff>
      <xdr:row>82</xdr:row>
      <xdr:rowOff>199571</xdr:rowOff>
    </xdr:from>
    <xdr:to>
      <xdr:col>3</xdr:col>
      <xdr:colOff>807359</xdr:colOff>
      <xdr:row>86</xdr:row>
      <xdr:rowOff>45356</xdr:rowOff>
    </xdr:to>
    <xdr:sp macro="" textlink="">
      <xdr:nvSpPr>
        <xdr:cNvPr id="6" name="角丸四角形吹き出し 10">
          <a:extLst>
            <a:ext uri="{FF2B5EF4-FFF2-40B4-BE49-F238E27FC236}">
              <a16:creationId xmlns:a16="http://schemas.microsoft.com/office/drawing/2014/main" id="{EF6510EE-5D4F-43CF-BA91-758FF44565F4}"/>
            </a:ext>
          </a:extLst>
        </xdr:cNvPr>
        <xdr:cNvSpPr/>
      </xdr:nvSpPr>
      <xdr:spPr>
        <a:xfrm>
          <a:off x="1034144" y="21072928"/>
          <a:ext cx="1995715" cy="644071"/>
        </a:xfrm>
        <a:prstGeom prst="wedgeRoundRectCallout">
          <a:avLst>
            <a:gd name="adj1" fmla="val -56909"/>
            <a:gd name="adj2" fmla="val -1515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実施要領の履行期限限に沿って、入力してください。</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2105C9C2-C6C9-4F50-9F63-BB22696413DA}"/>
            </a:ext>
          </a:extLst>
        </xdr:cNvPr>
        <xdr:cNvSpPr/>
      </xdr:nvSpPr>
      <xdr:spPr>
        <a:xfrm>
          <a:off x="1270000" y="6281616"/>
          <a:ext cx="3359897" cy="524060"/>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7E1B2567-6DE7-4C53-85E9-87B1A13F2745}"/>
            </a:ext>
          </a:extLst>
        </xdr:cNvPr>
        <xdr:cNvSpPr/>
      </xdr:nvSpPr>
      <xdr:spPr>
        <a:xfrm>
          <a:off x="6017847" y="6174153"/>
          <a:ext cx="3492527" cy="951406"/>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EFE0EE6A-2C14-46C7-B3B0-FD6C801199E9}"/>
            </a:ext>
          </a:extLst>
        </xdr:cNvPr>
        <xdr:cNvSpPr/>
      </xdr:nvSpPr>
      <xdr:spPr>
        <a:xfrm>
          <a:off x="1277815" y="6303108"/>
          <a:ext cx="3358432" cy="522106"/>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C69291A6-9B58-4A9C-BFA2-59AB33C8FD0F}"/>
            </a:ext>
          </a:extLst>
        </xdr:cNvPr>
        <xdr:cNvSpPr/>
      </xdr:nvSpPr>
      <xdr:spPr>
        <a:xfrm>
          <a:off x="6025174" y="6195645"/>
          <a:ext cx="3485688" cy="947987"/>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45573</xdr:colOff>
      <xdr:row>16</xdr:row>
      <xdr:rowOff>0</xdr:rowOff>
    </xdr:from>
    <xdr:to>
      <xdr:col>7</xdr:col>
      <xdr:colOff>255123</xdr:colOff>
      <xdr:row>23</xdr:row>
      <xdr:rowOff>747</xdr:rowOff>
    </xdr:to>
    <xdr:sp macro="" textlink="">
      <xdr:nvSpPr>
        <xdr:cNvPr id="2" name="右中かっこ 1">
          <a:extLst>
            <a:ext uri="{FF2B5EF4-FFF2-40B4-BE49-F238E27FC236}">
              <a16:creationId xmlns:a16="http://schemas.microsoft.com/office/drawing/2014/main" id="{685981A3-D79E-4982-8567-F2B6096874D4}"/>
            </a:ext>
          </a:extLst>
        </xdr:cNvPr>
        <xdr:cNvSpPr/>
      </xdr:nvSpPr>
      <xdr:spPr>
        <a:xfrm>
          <a:off x="7150102" y="2667000"/>
          <a:ext cx="209550" cy="115121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175932</xdr:colOff>
      <xdr:row>3</xdr:row>
      <xdr:rowOff>7097</xdr:rowOff>
    </xdr:from>
    <xdr:to>
      <xdr:col>4</xdr:col>
      <xdr:colOff>263338</xdr:colOff>
      <xdr:row>9</xdr:row>
      <xdr:rowOff>8217</xdr:rowOff>
    </xdr:to>
    <xdr:sp macro="" textlink="">
      <xdr:nvSpPr>
        <xdr:cNvPr id="3" name="右中かっこ 2">
          <a:extLst>
            <a:ext uri="{FF2B5EF4-FFF2-40B4-BE49-F238E27FC236}">
              <a16:creationId xmlns:a16="http://schemas.microsoft.com/office/drawing/2014/main" id="{FAD4735D-E50E-4A73-A69D-E92C66FC7C15}"/>
            </a:ext>
          </a:extLst>
        </xdr:cNvPr>
        <xdr:cNvSpPr/>
      </xdr:nvSpPr>
      <xdr:spPr>
        <a:xfrm>
          <a:off x="3903756" y="507626"/>
          <a:ext cx="266700" cy="98723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210296</xdr:colOff>
      <xdr:row>18</xdr:row>
      <xdr:rowOff>112805</xdr:rowOff>
    </xdr:from>
    <xdr:to>
      <xdr:col>9</xdr:col>
      <xdr:colOff>291352</xdr:colOff>
      <xdr:row>21</xdr:row>
      <xdr:rowOff>97117</xdr:rowOff>
    </xdr:to>
    <xdr:sp macro="" textlink="">
      <xdr:nvSpPr>
        <xdr:cNvPr id="4" name="テキスト ボックス 3">
          <a:extLst>
            <a:ext uri="{FF2B5EF4-FFF2-40B4-BE49-F238E27FC236}">
              <a16:creationId xmlns:a16="http://schemas.microsoft.com/office/drawing/2014/main" id="{4C0FC81C-F587-44B3-B29F-1DAE58AEC3B2}"/>
            </a:ext>
          </a:extLst>
        </xdr:cNvPr>
        <xdr:cNvSpPr txBox="1"/>
      </xdr:nvSpPr>
      <xdr:spPr>
        <a:xfrm>
          <a:off x="7314825" y="3108511"/>
          <a:ext cx="1306233" cy="477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twoCellAnchor>
    <xdr:from>
      <xdr:col>4</xdr:col>
      <xdr:colOff>298450</xdr:colOff>
      <xdr:row>5</xdr:row>
      <xdr:rowOff>63500</xdr:rowOff>
    </xdr:from>
    <xdr:to>
      <xdr:col>4</xdr:col>
      <xdr:colOff>1725706</xdr:colOff>
      <xdr:row>8</xdr:row>
      <xdr:rowOff>112059</xdr:rowOff>
    </xdr:to>
    <xdr:sp macro="" textlink="">
      <xdr:nvSpPr>
        <xdr:cNvPr id="5" name="テキスト ボックス 4">
          <a:extLst>
            <a:ext uri="{FF2B5EF4-FFF2-40B4-BE49-F238E27FC236}">
              <a16:creationId xmlns:a16="http://schemas.microsoft.com/office/drawing/2014/main" id="{CADEF2F7-B02E-4585-AA96-71A0471585E9}"/>
            </a:ext>
          </a:extLst>
        </xdr:cNvPr>
        <xdr:cNvSpPr txBox="1"/>
      </xdr:nvSpPr>
      <xdr:spPr>
        <a:xfrm>
          <a:off x="4205568" y="892735"/>
          <a:ext cx="1427256" cy="54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e.go.jp\FS03\&#32207;&#21512;&#29872;&#22659;&#25919;&#31574;&#23616;\DATA\&#29872;&#22659;&#30740;&#31350;&#25216;&#34899;&#23460;\&#20107;&#26989;&#12521;&#12452;&#12531;\&#25512;&#36914;&#36027;\&#9734;&#22320;&#29699;&#12539;&#25216;&#34899;&#25512;&#36914;&#36027;&#32113;&#21512;\&#23455;&#34892;&#21332;&#35696;&#36039;&#26009;091210\&#31309;&#31639;&#36039;&#26009;&#20381;&#38972;&#19968;&#24335;\&#9325;&#12304;&#35352;&#20837;&#20363;&#12305;&#27096;&#24335;1&#6537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d0043\&#12487;&#12473;&#12463;&#12488;&#12483;&#12503;\Documents%20and%20Settings\NISHIY03\&#12487;&#12473;&#12463;&#12488;&#12483;&#12503;\&#35211;&#31309;\01&#32722;&#24535;&#37326;&#29872;&#22659;&#35519;&#26619;\&#32722;&#24535;&#37326;\H160216\&#35211;&#31309;\&#34276;&#38263;&#27096;&#12424;&#12426;&#21463;&#38936;&#65288;H160129&#65289;\&#24179;&#25104;15&#24180;&#24230;&#12288;&#24179;&#22618;&#12289;&#23506;&#24029;&#29872;&#22659;&#35519;&#26619;&#35211;&#31309;&#65288;&#31070;&#25144;&#35069;&#37628;&#65289;&#34276;&#38263;&#25913;&#27491;&#65288;GCMS&#65289;03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d-whfs\FS03\&#32207;&#21512;&#29872;&#22659;&#25919;&#31574;&#23616;\DATA\&#29872;&#22659;&#30740;&#31350;&#25216;&#34899;&#23460;\&#20107;&#26989;&#12521;&#12452;&#12531;\&#25512;&#36914;&#36027;\&#9734;&#22320;&#29699;&#12539;&#25216;&#34899;&#25512;&#36914;&#36027;&#32113;&#21512;\&#23455;&#34892;&#21332;&#35696;&#36039;&#26009;091210\&#31309;&#31639;&#36039;&#26009;&#20381;&#38972;&#19968;&#24335;\&#9325;&#12304;&#35352;&#20837;&#20363;&#12305;&#27096;&#24335;1&#6537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d-whfs\fs03\Temporary%20Internet%20Files\Temporary%20Internet%20Files\Content.Outlook\0AEJ4CSA\&#12304;6.22&#12305;&#24179;&#25104;21&#24180;&#24230;&#35211;&#31309;&#20869;&#35379;&#26360;&#65288;&#2036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d-whfs\fs03\&#32207;&#21512;&#29872;&#22659;&#25919;&#31574;&#23616;\DATA\&#29872;&#22659;&#30740;&#31350;&#25216;&#34899;&#23460;\&#20107;&#26989;&#12521;&#12452;&#12531;\&#22996;&#35351;&#12539;&#35531;&#36000;&#22865;&#32004;\&#25285;&#24403;&#32773;&#12408;&#12398;&#20107;&#21209;&#36899;&#32097;\H20&#24180;&#24230;\&#25512;&#36914;&#36027;\&#65288;&#21442;&#32771;&#65289;&#30740;&#35519;&#23460;\2008&#24180;4&#26376;23&#26085;&#36865;&#20184;&#12501;&#12449;&#12452;&#12523;\&#21442;&#32771;&#65288;&#65320;&#65297;&#65305;&#65289;\H19&#35211;&#31309;&#20381;&#38972;&#12398;&#12501;&#12449;&#12452;&#12523;\&#35211;&#31309;&#26360;&#20869;&#353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id-whfs\fs02\1aa\mailTmp\2007_7\&#22806;&#22269;&#26053;&#36027;&#23455;&#3855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sv104e\&#32207;&#21512;&#29872;&#22659;&#25919;&#31574;&#23616;$\DATA\&#29872;&#22659;&#30740;&#31350;&#25216;&#34899;&#23460;\&#20107;&#26989;&#12521;&#12452;&#12531;\2.&#22996;&#35351;&#12539;&#35531;&#36000;&#22865;&#32004;\&#12304;&#21508;&#24180;&#24230;&#20849;&#36890;&#12305;&#25512;&#36914;&#36027;&#26360;&#39006;&#9733;&#27096;&#24335;&#38598;&#20316;&#25104;&#20013;\&#27096;&#24335;&#38598;&#65288;&#26696;&#65289;&#24179;24&#24180;&#24230;&#2925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d-whfs\FS03\Temporary%20Internet%20Files\Temporary%20Internet%20Files\Content.Outlook\JLVNZIRN\&#12304;&#22269;&#29872;&#30740;&#12305;H20&#31309;&#31639;&#12304;&#27096;&#24335;&#65315;&#65292;&#65316;&#27096;&#24335;&#65298;&#65374;&#65304;&#12305;&#65288;&#26408;&#24161;&#65289;.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Box\Box\0700204_&#22865;&#32004;&#31532;&#20108;&#20418;&#65288;&#20840;&#21729;&#65289;\R06\02_&#22996;&#35351;&#26989;&#21209;\11_&#25163;&#24341;&#12365;&#12539;&#27096;&#24335;&#65288;&#20132;&#25563;&#12469;&#12540;&#12496;&#12540;&#65289;\A.&#26360;&#24335;&#38598;\1.&#22865;&#32004;&#26178;&#24517;&#35201;&#26360;&#39006;\01-2.&#22996;&#35351;&#26989;&#21209;&#23455;&#26045;&#35336;&#30011;&#26360;2&#65288;&#25903;&#20986;&#12398;&#37096;&#65289;_&#25276;&#21360;&#30465;&#30053;&#29256;.xls" TargetMode="External"/><Relationship Id="rId1" Type="http://schemas.openxmlformats.org/officeDocument/2006/relationships/externalLinkPath" Target="/Box/Box/0700204_&#22865;&#32004;&#31532;&#20108;&#20418;&#65288;&#20840;&#21729;&#65289;/R06/02_&#22996;&#35351;&#26989;&#21209;/11_&#25163;&#24341;&#12365;&#12539;&#27096;&#24335;&#65288;&#20132;&#25563;&#12469;&#12540;&#12496;&#12540;&#65289;/A.&#26360;&#24335;&#38598;/1.&#22865;&#32004;&#26178;&#24517;&#35201;&#26360;&#39006;/01-2.&#22996;&#35351;&#26989;&#21209;&#23455;&#26045;&#35336;&#30011;&#26360;2&#65288;&#25903;&#20986;&#12398;&#37096;&#65289;_&#25276;&#21360;&#30465;&#30053;&#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シートの構成★"/>
      <sheetName val="【記入例】様式１（国研）"/>
      <sheetName val="【記入例】様式1（国立大・私立大）"/>
      <sheetName val="【記入例】様式１（独法）"/>
      <sheetName val="【記入例】様式1（公立大・県）"/>
      <sheetName val="【記入例】様式1（民間）"/>
      <sheetName val="（記入例）【様式2】国研用－（目）外国旅費の中の外国旅費"/>
      <sheetName val="（記入例）【様式3】外国旅費内訳（国研以外用）_"/>
      <sheetName val="（記入例）【様式4-1】職員・試験研究旅費内訳_"/>
      <sheetName val="（記入例）【様式4-2】委員等旅費"/>
      <sheetName val="（記入例）【様式4-3】外国人招聘旅費"/>
      <sheetName val="（記入例）【様式5】積算根拠（その他の経費）"/>
      <sheetName val="（記入例）【様式6】旅費単価（参考用）"/>
      <sheetName val="(3)外国旅費内訳_ (2)"/>
      <sheetName val="_記入例__様式6_旅費単価_参考用_"/>
      <sheetName val="ﾄﾞﾛｯﾌﾟﾀﾞｳﾝﾘｽﾄ"/>
      <sheetName val="会議用資料"/>
      <sheetName val="(予備費）経費収支明細"/>
      <sheetName val="(当初予算）経費収支明細"/>
      <sheetName val="(H26）経費収支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訳"/>
      <sheetName val="別紙1a"/>
      <sheetName val="別紙１b"/>
      <sheetName val="別紙２（５）"/>
      <sheetName val="別紙３a"/>
      <sheetName val="別紙３b"/>
      <sheetName val="別紙４"/>
      <sheetName val="別紙５"/>
      <sheetName val="別紙６a"/>
      <sheetName val="別紙６ｂ"/>
      <sheetName val="全体計画7a"/>
      <sheetName val="別紙７b"/>
      <sheetName val="別紙８ab"/>
      <sheetName val="別紙９"/>
      <sheetName val="別紙１０"/>
      <sheetName val="別紙11a,b"/>
      <sheetName val="別紙１２ab"/>
      <sheetName val="別紙１３"/>
      <sheetName val="別紙１４"/>
      <sheetName val="別紙16a,b"/>
      <sheetName val="別紙１７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シートの構成★"/>
      <sheetName val="【記入例】様式１（国研）"/>
      <sheetName val="【記入例】様式1（国立大・私立大）"/>
      <sheetName val="【記入例】様式１（独法）"/>
      <sheetName val="【記入例】様式1（公立大・県）"/>
      <sheetName val="【記入例】様式1（民間）"/>
      <sheetName val="（記入例）【様式2】国研用－（目）外国旅費の中の外国旅費"/>
      <sheetName val="（記入例）【様式3】外国旅費内訳（国研以外用）_"/>
      <sheetName val="（記入例）【様式4-1】職員・試験研究旅費内訳_"/>
      <sheetName val="（記入例）【様式4-2】委員等旅費"/>
      <sheetName val="（記入例）【様式4-3】外国人招聘旅費"/>
      <sheetName val="（記入例）【様式5】積算根拠（その他の経費）"/>
      <sheetName val="（記入例）【様式6】旅費単価（参考用）"/>
      <sheetName val="_記入例__様式6_旅費単価_参考用_"/>
      <sheetName val="(3)外国旅費内訳_ (2)"/>
      <sheetName val="ﾄﾞﾛｯﾌﾟﾀﾞｳﾝﾘｽﾄ"/>
      <sheetName val="会議用資料"/>
      <sheetName val="(予備費）経費収支明細"/>
      <sheetName val="(当初予算）経費収支明細"/>
      <sheetName val="(H26）経費収支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支出の部"/>
      <sheetName val="(1)国内旅費内訳_"/>
      <sheetName val="(2)委員等旅費"/>
      <sheetName val="(3)外国旅費内訳_"/>
      <sheetName val="(4)外国人招聘)"/>
      <sheetName val="(5)内訳書"/>
      <sheetName val="(5)内訳書２"/>
      <sheetName val="単価"/>
      <sheetName val="再委託先見積内訳書"/>
      <sheetName val="別紙１"/>
      <sheetName val="別紙３"/>
    </sheetNames>
    <sheetDataSet>
      <sheetData sheetId="0"/>
      <sheetData sheetId="1"/>
      <sheetData sheetId="2"/>
      <sheetData sheetId="3"/>
      <sheetData sheetId="4"/>
      <sheetData sheetId="5"/>
      <sheetData sheetId="6"/>
      <sheetData sheetId="7">
        <row r="2">
          <cell r="B2">
            <v>2200</v>
          </cell>
        </row>
        <row r="3">
          <cell r="B3">
            <v>9800</v>
          </cell>
        </row>
        <row r="5">
          <cell r="B5">
            <v>5200</v>
          </cell>
        </row>
        <row r="6">
          <cell r="B6">
            <v>16100</v>
          </cell>
        </row>
        <row r="8">
          <cell r="B8">
            <v>9420</v>
          </cell>
        </row>
        <row r="19">
          <cell r="B19">
            <v>945</v>
          </cell>
        </row>
      </sheetData>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支出の部"/>
      <sheetName val="人件費"/>
      <sheetName val="(1)国内旅費内訳_"/>
      <sheetName val="(2)委員等旅費"/>
      <sheetName val="(3)外国旅費内訳_"/>
      <sheetName val="(4)外国人招聘)"/>
      <sheetName val="(5)内訳書"/>
      <sheetName val="単価"/>
      <sheetName val="消耗品＿仲井環境省用.mer (2)"/>
      <sheetName val="消耗品＿仲井環境省用.mer"/>
      <sheetName val="単価表"/>
    </sheetNames>
    <sheetDataSet>
      <sheetData sheetId="0" refreshError="1"/>
      <sheetData sheetId="1"/>
      <sheetData sheetId="2" refreshError="1"/>
      <sheetData sheetId="3" refreshError="1"/>
      <sheetData sheetId="4" refreshError="1"/>
      <sheetData sheetId="5" refreshError="1"/>
      <sheetData sheetId="6" refreshError="1"/>
      <sheetData sheetId="7" refreshError="1">
        <row r="2">
          <cell r="B2">
            <v>2200</v>
          </cell>
        </row>
        <row r="3">
          <cell r="B3">
            <v>9800</v>
          </cell>
        </row>
        <row r="5">
          <cell r="B5">
            <v>5200</v>
          </cell>
        </row>
        <row r="6">
          <cell r="B6">
            <v>16100</v>
          </cell>
        </row>
        <row r="8">
          <cell r="B8">
            <v>9420</v>
          </cell>
        </row>
        <row r="19">
          <cell r="B19">
            <v>945</v>
          </cell>
        </row>
      </sheetData>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外国旅費内訳_ (2)"/>
      <sheetName val="Sheet1"/>
      <sheetName val="_3_外国旅費内訳_ _2_"/>
      <sheetName val="（記入例）【様式6】旅費単価（参考用）"/>
    </sheetNames>
    <sheetDataSet>
      <sheetData sheetId="0">
        <row r="2">
          <cell r="K2">
            <v>0.55000000000000004</v>
          </cell>
        </row>
      </sheetData>
      <sheetData sheetId="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契約代表者変更通知書"/>
      <sheetName val="事務担当者登録票・振込口座登録票"/>
      <sheetName val="研究体制・組織"/>
      <sheetName val="研究体制変更理由書"/>
      <sheetName val="【取得物品取扱要領】"/>
      <sheetName val="物品の継続使用許可申請書"/>
      <sheetName val="【物品の無償貸付及び譲与に関する省令】"/>
      <sheetName val="物品の無償貸付申請書"/>
      <sheetName val="（別紙）物品明細"/>
      <sheetName val="取得物品一覧表"/>
      <sheetName val="経費変更理由書"/>
      <sheetName val="特許権等取得報告書"/>
      <sheetName val="情報セキュリティ対策"/>
      <sheetName val="Sheet9"/>
      <sheetName val="委託業務取得物品返還"/>
      <sheetName val="情報セキュリティ対策(記入例１)"/>
      <sheetName val="情報セキュリティ対策(記入例２)"/>
    </sheetNames>
    <sheetDataSet>
      <sheetData sheetId="0">
        <row r="2">
          <cell r="B2">
            <v>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Ｃ"/>
      <sheetName val="（様式Ｄ）"/>
      <sheetName val="様式２"/>
      <sheetName val="様式３"/>
      <sheetName val="様式４"/>
      <sheetName val="様式５"/>
      <sheetName val="様式６"/>
      <sheetName val="様式７"/>
      <sheetName val="様式８"/>
      <sheetName val="単価表"/>
    </sheetNames>
    <sheetDataSet>
      <sheetData sheetId="0"/>
      <sheetData sheetId="1"/>
      <sheetData sheetId="2"/>
      <sheetData sheetId="3"/>
      <sheetData sheetId="4"/>
      <sheetData sheetId="5"/>
      <sheetData sheetId="6"/>
      <sheetData sheetId="7"/>
      <sheetData sheetId="8"/>
      <sheetData sheetId="9">
        <row r="24">
          <cell r="D24" t="str">
            <v>日当</v>
          </cell>
          <cell r="E24" t="str">
            <v>宿泊費</v>
          </cell>
          <cell r="F24" t="str">
            <v>級</v>
          </cell>
        </row>
        <row r="25">
          <cell r="C25" t="str">
            <v>木幡邦男</v>
          </cell>
          <cell r="D25">
            <v>2600</v>
          </cell>
          <cell r="E25">
            <v>11800</v>
          </cell>
          <cell r="F25" t="str">
            <v>国環研 5級</v>
          </cell>
        </row>
        <row r="26">
          <cell r="C26" t="str">
            <v>樋渡武彦</v>
          </cell>
          <cell r="D26">
            <v>2200</v>
          </cell>
          <cell r="E26">
            <v>9800</v>
          </cell>
          <cell r="F26" t="str">
            <v>国環研 2級 相当</v>
          </cell>
        </row>
        <row r="27">
          <cell r="C27" t="str">
            <v>　</v>
          </cell>
        </row>
        <row r="28">
          <cell r="C28" t="str">
            <v>萩原富司</v>
          </cell>
          <cell r="D28">
            <v>2200</v>
          </cell>
          <cell r="E28">
            <v>9800</v>
          </cell>
          <cell r="F28" t="str">
            <v>部長級</v>
          </cell>
        </row>
        <row r="30">
          <cell r="C30" t="str">
            <v>鳥羽光晴</v>
          </cell>
          <cell r="D30">
            <v>600</v>
          </cell>
          <cell r="E30">
            <v>13100</v>
          </cell>
          <cell r="F30" t="str">
            <v>千葉県職員旅費規程</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支出の部"/>
      <sheetName val="支出の部 【地公体用】"/>
      <sheetName val="人件費"/>
      <sheetName val="人件費計算表（参考様式）"/>
      <sheetName val="国内旅費"/>
      <sheetName val="外国旅費"/>
      <sheetName val="外国人招へい旅費"/>
      <sheetName val="委員等旅費"/>
      <sheetName val="諸謝金"/>
      <sheetName val="備品費"/>
      <sheetName val="消耗品"/>
      <sheetName val="賃金"/>
      <sheetName val="賃金計算表（参考様式）"/>
      <sheetName val="借料及び損料"/>
      <sheetName val="会議費"/>
      <sheetName val="印刷製本費"/>
      <sheetName val="通信運搬費"/>
      <sheetName val="雑役務費"/>
      <sheetName val="光熱水費"/>
      <sheetName val="外注費"/>
      <sheetName val="再委託費"/>
      <sheetName val="備品"/>
    </sheetNames>
    <sheetDataSet>
      <sheetData sheetId="0"/>
      <sheetData sheetId="1"/>
      <sheetData sheetId="2"/>
      <sheetData sheetId="3"/>
      <sheetData sheetId="4"/>
      <sheetData sheetId="5"/>
      <sheetData sheetId="6"/>
      <sheetData sheetId="7"/>
      <sheetData sheetId="8"/>
      <sheetData sheetId="9"/>
      <sheetData sheetId="10">
        <row r="8">
          <cell r="I8" t="str">
            <v>（税抜）</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sz="1100" b="0" i="0" u="none" strike="noStrike" baseline="0" smtClean="0">
            <a:solidFill>
              <a:schemeClr val="dk1"/>
            </a:solidFill>
            <a:latin typeface="+mn-lt"/>
            <a:ea typeface="+mn-ea"/>
            <a:cs typeface="+mn-cs"/>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81A2-8A11-423B-9FDB-141F16D268EC}">
  <sheetPr>
    <pageSetUpPr fitToPage="1"/>
  </sheetPr>
  <dimension ref="A1:S84"/>
  <sheetViews>
    <sheetView tabSelected="1" view="pageBreakPreview" topLeftCell="A31" zoomScale="55" zoomScaleNormal="85" zoomScaleSheetLayoutView="55" workbookViewId="0">
      <selection activeCell="D72" sqref="D72"/>
    </sheetView>
  </sheetViews>
  <sheetFormatPr defaultColWidth="9" defaultRowHeight="13"/>
  <cols>
    <col min="1" max="1" width="3.08984375" style="77" customWidth="1"/>
    <col min="2" max="2" width="18.90625" style="77" bestFit="1" customWidth="1"/>
    <col min="3" max="3" width="14.26953125" style="77" customWidth="1"/>
    <col min="4" max="6" width="18.6328125" style="77" customWidth="1"/>
    <col min="7" max="7" width="23.26953125" style="77" bestFit="1" customWidth="1"/>
    <col min="8" max="8" width="18.90625" style="77" customWidth="1"/>
    <col min="9" max="9" width="10.6328125" style="77" customWidth="1"/>
    <col min="10" max="10" width="7.1796875" style="77" customWidth="1"/>
    <col min="11" max="16384" width="9" style="77"/>
  </cols>
  <sheetData>
    <row r="1" spans="1:19" ht="21" customHeight="1">
      <c r="A1" s="343" t="s">
        <v>302</v>
      </c>
    </row>
    <row r="2" spans="1:19" ht="14">
      <c r="A2" s="79" t="s">
        <v>285</v>
      </c>
      <c r="J2" s="80"/>
    </row>
    <row r="3" spans="1:19">
      <c r="A3" s="81"/>
      <c r="B3" s="81"/>
      <c r="C3" s="81"/>
      <c r="D3" s="82"/>
      <c r="E3" s="83"/>
      <c r="F3" s="83"/>
      <c r="G3" s="81"/>
      <c r="H3" s="81"/>
      <c r="J3" s="80" t="s">
        <v>106</v>
      </c>
    </row>
    <row r="4" spans="1:19" ht="19.899999999999999" customHeight="1">
      <c r="A4" s="392" t="s">
        <v>107</v>
      </c>
      <c r="B4" s="393"/>
      <c r="C4" s="84" t="s">
        <v>137</v>
      </c>
      <c r="D4" s="394" t="s">
        <v>111</v>
      </c>
      <c r="E4" s="395"/>
      <c r="F4" s="395"/>
      <c r="G4" s="395"/>
      <c r="H4" s="396"/>
      <c r="I4" s="394" t="s">
        <v>112</v>
      </c>
      <c r="J4" s="396"/>
    </row>
    <row r="5" spans="1:19" ht="19.899999999999999" customHeight="1">
      <c r="A5" s="97" t="s">
        <v>1</v>
      </c>
      <c r="B5" s="85"/>
      <c r="C5" s="86"/>
      <c r="D5" s="87"/>
      <c r="E5" s="88"/>
      <c r="F5" s="88"/>
      <c r="G5" s="89"/>
      <c r="H5" s="90"/>
      <c r="I5" s="91"/>
      <c r="J5" s="92"/>
    </row>
    <row r="6" spans="1:19" ht="19.899999999999999" customHeight="1">
      <c r="A6" s="344"/>
      <c r="B6" s="93" t="s">
        <v>1</v>
      </c>
      <c r="C6" s="179">
        <f>H8</f>
        <v>4478112</v>
      </c>
      <c r="D6" s="95" t="s">
        <v>113</v>
      </c>
      <c r="E6" s="96"/>
      <c r="F6" s="96"/>
      <c r="G6" s="80" t="s">
        <v>102</v>
      </c>
      <c r="H6" s="176">
        <f>+①人件費!E26</f>
        <v>50400</v>
      </c>
      <c r="I6" s="97" t="s">
        <v>114</v>
      </c>
      <c r="J6" s="98" t="s">
        <v>115</v>
      </c>
      <c r="K6" s="99"/>
      <c r="L6" s="99"/>
      <c r="M6" s="99"/>
      <c r="N6" s="99"/>
      <c r="O6" s="99"/>
      <c r="P6" s="99"/>
      <c r="Q6" s="99"/>
      <c r="R6" s="99"/>
      <c r="S6" s="99"/>
    </row>
    <row r="7" spans="1:19" ht="19.899999999999999" customHeight="1">
      <c r="A7" s="344"/>
      <c r="B7" s="93"/>
      <c r="C7" s="100"/>
      <c r="D7" s="87"/>
      <c r="E7" s="88"/>
      <c r="F7" s="88"/>
      <c r="G7" s="128" t="s">
        <v>136</v>
      </c>
      <c r="H7" s="177">
        <f>+①人件費!F26</f>
        <v>4427712</v>
      </c>
      <c r="I7" s="101"/>
      <c r="J7" s="102"/>
    </row>
    <row r="8" spans="1:19" ht="19.899999999999999" customHeight="1">
      <c r="A8" s="344"/>
      <c r="B8" s="93"/>
      <c r="C8" s="100"/>
      <c r="D8" s="88"/>
      <c r="E8" s="88"/>
      <c r="F8" s="88"/>
      <c r="G8" s="112" t="s">
        <v>28</v>
      </c>
      <c r="H8" s="178">
        <f>SUM(H6:H7)</f>
        <v>4478112</v>
      </c>
      <c r="I8" s="101"/>
      <c r="J8" s="102"/>
    </row>
    <row r="9" spans="1:19" ht="19.899999999999999" customHeight="1">
      <c r="A9" s="345" t="s">
        <v>116</v>
      </c>
      <c r="B9" s="346"/>
      <c r="C9" s="103">
        <f>C6</f>
        <v>4478112</v>
      </c>
      <c r="D9" s="104"/>
      <c r="E9" s="104"/>
      <c r="F9" s="104"/>
      <c r="G9" s="105"/>
      <c r="H9" s="106"/>
      <c r="I9" s="107"/>
      <c r="J9" s="108"/>
    </row>
    <row r="10" spans="1:19" ht="19.899999999999999" customHeight="1">
      <c r="A10" s="163" t="s">
        <v>117</v>
      </c>
      <c r="B10" s="134"/>
      <c r="C10" s="135"/>
      <c r="D10" s="136"/>
      <c r="E10" s="136"/>
      <c r="F10" s="136"/>
      <c r="G10" s="137"/>
      <c r="H10" s="138"/>
      <c r="I10" s="139"/>
      <c r="J10" s="140"/>
    </row>
    <row r="11" spans="1:19" ht="19.899999999999999" customHeight="1">
      <c r="A11" s="114"/>
      <c r="B11" s="109" t="s">
        <v>2</v>
      </c>
      <c r="C11" s="179">
        <f>+H12+H16</f>
        <v>305650</v>
      </c>
      <c r="D11" s="110" t="s">
        <v>212</v>
      </c>
      <c r="F11" s="96"/>
      <c r="G11" s="128" t="s">
        <v>102</v>
      </c>
      <c r="H11" s="283">
        <f>+'②－１国内旅費'!X38</f>
        <v>146160</v>
      </c>
      <c r="I11" s="97" t="s">
        <v>114</v>
      </c>
      <c r="J11" s="98" t="s">
        <v>224</v>
      </c>
    </row>
    <row r="12" spans="1:19" ht="19.899999999999999" customHeight="1">
      <c r="A12" s="114"/>
      <c r="B12" s="109"/>
      <c r="C12" s="94"/>
      <c r="D12" s="97"/>
      <c r="E12" s="85"/>
      <c r="F12" s="96"/>
      <c r="G12" s="112" t="s">
        <v>28</v>
      </c>
      <c r="H12" s="178">
        <f>SUM(H11:H11)</f>
        <v>146160</v>
      </c>
      <c r="I12" s="101"/>
      <c r="J12" s="102"/>
    </row>
    <row r="13" spans="1:19" ht="19.899999999999999" customHeight="1">
      <c r="A13" s="114"/>
      <c r="B13" s="111"/>
      <c r="C13" s="119"/>
      <c r="D13" s="87"/>
      <c r="E13" s="88"/>
      <c r="F13" s="143"/>
      <c r="G13" s="142"/>
      <c r="H13" s="263"/>
      <c r="I13" s="131"/>
      <c r="J13" s="109"/>
    </row>
    <row r="14" spans="1:19" ht="19.899999999999999" customHeight="1">
      <c r="A14" s="114"/>
      <c r="B14" s="109"/>
      <c r="C14" s="94"/>
      <c r="D14" s="110" t="s">
        <v>213</v>
      </c>
      <c r="F14" s="96"/>
      <c r="G14" s="80" t="s">
        <v>102</v>
      </c>
      <c r="H14" s="176">
        <f>+'②－２外国旅費'!AG39</f>
        <v>36010</v>
      </c>
      <c r="I14" s="97" t="s">
        <v>114</v>
      </c>
      <c r="J14" s="98" t="s">
        <v>225</v>
      </c>
    </row>
    <row r="15" spans="1:19" ht="19.899999999999999" customHeight="1">
      <c r="A15" s="114"/>
      <c r="B15" s="111"/>
      <c r="C15" s="94"/>
      <c r="D15" s="110"/>
      <c r="F15" s="96"/>
      <c r="G15" s="128" t="s">
        <v>136</v>
      </c>
      <c r="H15" s="177">
        <f>+'②－２外国旅費'!AG40</f>
        <v>123480</v>
      </c>
      <c r="I15" s="110"/>
      <c r="J15" s="109"/>
    </row>
    <row r="16" spans="1:19" ht="19.899999999999999" customHeight="1">
      <c r="A16" s="114"/>
      <c r="B16" s="109"/>
      <c r="C16" s="94"/>
      <c r="D16" s="97"/>
      <c r="E16" s="85"/>
      <c r="F16" s="96"/>
      <c r="G16" s="112" t="s">
        <v>28</v>
      </c>
      <c r="H16" s="178">
        <f>SUM(H14:H15)</f>
        <v>159490</v>
      </c>
      <c r="I16" s="101"/>
      <c r="J16" s="102"/>
    </row>
    <row r="17" spans="1:10" ht="19.899999999999999" customHeight="1">
      <c r="A17" s="110"/>
      <c r="B17" s="111"/>
      <c r="C17" s="94"/>
      <c r="D17" s="110"/>
      <c r="G17" s="112"/>
      <c r="H17" s="129"/>
      <c r="I17" s="110"/>
      <c r="J17" s="109"/>
    </row>
    <row r="18" spans="1:10" ht="19.899999999999999" customHeight="1">
      <c r="A18" s="110"/>
      <c r="B18" s="109" t="s">
        <v>118</v>
      </c>
      <c r="C18" s="179">
        <f>H20</f>
        <v>185000</v>
      </c>
      <c r="D18" s="113"/>
      <c r="E18" s="336"/>
      <c r="F18" s="96"/>
      <c r="G18" s="80" t="s">
        <v>102</v>
      </c>
      <c r="H18" s="180">
        <f>+③諸謝金!C30</f>
        <v>0</v>
      </c>
      <c r="I18" s="97" t="s">
        <v>114</v>
      </c>
      <c r="J18" s="98" t="s">
        <v>119</v>
      </c>
    </row>
    <row r="19" spans="1:10" ht="19.899999999999999" customHeight="1">
      <c r="A19" s="114"/>
      <c r="B19" s="111"/>
      <c r="C19" s="115"/>
      <c r="D19" s="116"/>
      <c r="E19" s="337"/>
      <c r="F19" s="96"/>
      <c r="G19" s="128" t="s">
        <v>136</v>
      </c>
      <c r="H19" s="181">
        <f>+③諸謝金!D30</f>
        <v>185000</v>
      </c>
      <c r="I19" s="110"/>
      <c r="J19" s="109"/>
    </row>
    <row r="20" spans="1:10" ht="19.899999999999999" customHeight="1">
      <c r="A20" s="110"/>
      <c r="B20" s="111"/>
      <c r="C20" s="117"/>
      <c r="D20" s="87"/>
      <c r="E20" s="88"/>
      <c r="F20" s="88"/>
      <c r="G20" s="112" t="s">
        <v>28</v>
      </c>
      <c r="H20" s="182">
        <f>SUM(H18:H19)</f>
        <v>185000</v>
      </c>
      <c r="I20" s="110"/>
      <c r="J20" s="109"/>
    </row>
    <row r="21" spans="1:10" ht="19.899999999999999" customHeight="1">
      <c r="A21" s="110"/>
      <c r="B21" s="111"/>
      <c r="C21" s="117"/>
      <c r="D21" s="87"/>
      <c r="E21" s="88"/>
      <c r="F21" s="88"/>
      <c r="G21" s="142"/>
      <c r="H21" s="141"/>
      <c r="I21" s="110"/>
      <c r="J21" s="109"/>
    </row>
    <row r="22" spans="1:10" ht="19.899999999999999" customHeight="1">
      <c r="A22" s="110"/>
      <c r="B22" s="109" t="s">
        <v>108</v>
      </c>
      <c r="C22" s="179">
        <f>+H24</f>
        <v>396000</v>
      </c>
      <c r="D22" s="87"/>
      <c r="E22" s="88"/>
      <c r="F22" s="88"/>
      <c r="G22" s="80" t="s">
        <v>102</v>
      </c>
      <c r="H22" s="180">
        <f>+④備品費!C28</f>
        <v>396000</v>
      </c>
      <c r="I22" s="97" t="s">
        <v>114</v>
      </c>
      <c r="J22" s="98" t="s">
        <v>120</v>
      </c>
    </row>
    <row r="23" spans="1:10" ht="19.899999999999999" customHeight="1">
      <c r="A23" s="114"/>
      <c r="B23" s="111"/>
      <c r="C23" s="94"/>
      <c r="D23" s="118"/>
      <c r="E23" s="143"/>
      <c r="F23" s="143"/>
      <c r="G23" s="128" t="s">
        <v>136</v>
      </c>
      <c r="H23" s="181">
        <f>+④備品費!D28</f>
        <v>0</v>
      </c>
      <c r="I23" s="110"/>
      <c r="J23" s="109"/>
    </row>
    <row r="24" spans="1:10" ht="19.899999999999999" customHeight="1">
      <c r="A24" s="114"/>
      <c r="B24" s="111"/>
      <c r="C24" s="94"/>
      <c r="D24" s="118"/>
      <c r="E24" s="143"/>
      <c r="F24" s="143"/>
      <c r="G24" s="112" t="s">
        <v>28</v>
      </c>
      <c r="H24" s="182">
        <f>SUM(H22:H23)</f>
        <v>396000</v>
      </c>
      <c r="I24" s="110"/>
      <c r="J24" s="109"/>
    </row>
    <row r="25" spans="1:10" ht="19.899999999999999" customHeight="1">
      <c r="A25" s="114"/>
      <c r="B25" s="130"/>
      <c r="C25" s="119"/>
      <c r="D25" s="87"/>
      <c r="E25" s="88"/>
      <c r="F25" s="143"/>
      <c r="G25" s="142"/>
      <c r="H25" s="144"/>
      <c r="I25" s="131"/>
      <c r="J25" s="109"/>
    </row>
    <row r="26" spans="1:10" ht="19.899999999999999" customHeight="1">
      <c r="A26" s="344"/>
      <c r="B26" s="93" t="s">
        <v>121</v>
      </c>
      <c r="C26" s="179">
        <f>H30</f>
        <v>48528.1</v>
      </c>
      <c r="D26" s="120"/>
      <c r="E26" s="146"/>
      <c r="F26" s="96"/>
      <c r="G26" s="80" t="s">
        <v>102</v>
      </c>
      <c r="H26" s="180">
        <f>+⑤消耗品費!C29</f>
        <v>13200.1</v>
      </c>
      <c r="I26" s="97" t="s">
        <v>114</v>
      </c>
      <c r="J26" s="98" t="s">
        <v>122</v>
      </c>
    </row>
    <row r="27" spans="1:10" ht="19.899999999999999" customHeight="1">
      <c r="A27" s="344"/>
      <c r="B27" s="93"/>
      <c r="C27" s="94"/>
      <c r="D27" s="120"/>
      <c r="E27" s="146"/>
      <c r="F27" s="96"/>
      <c r="G27" s="80" t="s">
        <v>157</v>
      </c>
      <c r="H27" s="141">
        <f>+⑤消耗品費!D29</f>
        <v>3072.08</v>
      </c>
      <c r="I27" s="97"/>
      <c r="J27" s="98"/>
    </row>
    <row r="28" spans="1:10" ht="19.899999999999999" customHeight="1">
      <c r="A28" s="344"/>
      <c r="B28" s="93"/>
      <c r="C28" s="94"/>
      <c r="D28" s="120"/>
      <c r="E28" s="146"/>
      <c r="F28" s="96"/>
      <c r="G28" s="80" t="s">
        <v>138</v>
      </c>
      <c r="H28" s="180">
        <f>+ROUNDDOWN(H27/1.08*1.1,0)</f>
        <v>3128</v>
      </c>
      <c r="I28" s="97"/>
      <c r="J28" s="98"/>
    </row>
    <row r="29" spans="1:10" ht="19.899999999999999" customHeight="1">
      <c r="A29" s="344"/>
      <c r="B29" s="93"/>
      <c r="C29" s="94"/>
      <c r="D29" s="120"/>
      <c r="E29" s="146"/>
      <c r="F29" s="96"/>
      <c r="G29" s="128" t="s">
        <v>136</v>
      </c>
      <c r="H29" s="181">
        <f>+⑤消耗品費!E29</f>
        <v>32200</v>
      </c>
      <c r="I29" s="97"/>
      <c r="J29" s="98"/>
    </row>
    <row r="30" spans="1:10" ht="19.899999999999999" customHeight="1">
      <c r="A30" s="344"/>
      <c r="B30" s="93"/>
      <c r="C30" s="94"/>
      <c r="D30" s="120"/>
      <c r="E30" s="146"/>
      <c r="F30" s="96"/>
      <c r="G30" s="112" t="s">
        <v>28</v>
      </c>
      <c r="H30" s="182">
        <f>SUM(H26:H29)-H27</f>
        <v>48528.1</v>
      </c>
      <c r="I30" s="97"/>
      <c r="J30" s="98"/>
    </row>
    <row r="31" spans="1:10" ht="19.899999999999999" customHeight="1">
      <c r="A31" s="344"/>
      <c r="B31" s="93"/>
      <c r="C31" s="121"/>
      <c r="D31" s="123"/>
      <c r="E31" s="338"/>
      <c r="F31" s="96"/>
      <c r="G31" s="142"/>
      <c r="H31" s="145"/>
      <c r="I31" s="133"/>
      <c r="J31" s="102"/>
    </row>
    <row r="32" spans="1:10" ht="19.899999999999999" customHeight="1">
      <c r="A32" s="110"/>
      <c r="B32" s="98" t="s">
        <v>123</v>
      </c>
      <c r="C32" s="179">
        <f>+H34</f>
        <v>1032800</v>
      </c>
      <c r="D32" s="122"/>
      <c r="E32" s="339"/>
      <c r="F32" s="96"/>
      <c r="G32" s="80" t="s">
        <v>102</v>
      </c>
      <c r="H32" s="180">
        <f>+⑥賃金!E26</f>
        <v>12800</v>
      </c>
      <c r="I32" s="97" t="s">
        <v>114</v>
      </c>
      <c r="J32" s="98" t="s">
        <v>124</v>
      </c>
    </row>
    <row r="33" spans="1:13" ht="19.899999999999999" customHeight="1">
      <c r="A33" s="110"/>
      <c r="B33" s="98"/>
      <c r="C33" s="94"/>
      <c r="D33" s="122"/>
      <c r="E33" s="339"/>
      <c r="F33" s="96"/>
      <c r="G33" s="128" t="s">
        <v>136</v>
      </c>
      <c r="H33" s="181">
        <f>+⑥賃金!F26</f>
        <v>1020000</v>
      </c>
      <c r="I33" s="97"/>
      <c r="J33" s="98"/>
    </row>
    <row r="34" spans="1:13" ht="19.899999999999999" customHeight="1">
      <c r="A34" s="110"/>
      <c r="B34" s="98"/>
      <c r="C34" s="94"/>
      <c r="D34" s="122"/>
      <c r="E34" s="339"/>
      <c r="F34" s="96"/>
      <c r="G34" s="112" t="s">
        <v>28</v>
      </c>
      <c r="H34" s="182">
        <f>SUM(H32:H33)</f>
        <v>1032800</v>
      </c>
      <c r="I34" s="97"/>
      <c r="J34" s="98"/>
    </row>
    <row r="35" spans="1:13" ht="19.899999999999999" customHeight="1">
      <c r="A35" s="114"/>
      <c r="B35" s="111"/>
      <c r="C35" s="94"/>
      <c r="D35" s="123"/>
      <c r="E35" s="338"/>
      <c r="F35" s="146"/>
      <c r="G35" s="142"/>
      <c r="H35" s="141"/>
      <c r="I35" s="110"/>
      <c r="J35" s="109"/>
    </row>
    <row r="36" spans="1:13" ht="19.899999999999999" customHeight="1">
      <c r="A36" s="114"/>
      <c r="B36" s="98" t="s">
        <v>125</v>
      </c>
      <c r="C36" s="179">
        <f>H38</f>
        <v>12000</v>
      </c>
      <c r="D36" s="120"/>
      <c r="E36" s="146"/>
      <c r="F36" s="96"/>
      <c r="G36" s="80" t="s">
        <v>102</v>
      </c>
      <c r="H36" s="180">
        <f>+⑦借料損料!C27</f>
        <v>12000</v>
      </c>
      <c r="I36" s="97" t="s">
        <v>114</v>
      </c>
      <c r="J36" s="98" t="s">
        <v>126</v>
      </c>
    </row>
    <row r="37" spans="1:13" ht="19.899999999999999" customHeight="1">
      <c r="A37" s="114"/>
      <c r="B37" s="98"/>
      <c r="C37" s="94"/>
      <c r="D37" s="120"/>
      <c r="E37" s="146"/>
      <c r="F37" s="96"/>
      <c r="G37" s="128" t="s">
        <v>136</v>
      </c>
      <c r="H37" s="181">
        <f>+⑦借料損料!D27</f>
        <v>0</v>
      </c>
      <c r="I37" s="97"/>
      <c r="J37" s="98"/>
    </row>
    <row r="38" spans="1:13" ht="19.899999999999999" customHeight="1">
      <c r="A38" s="114"/>
      <c r="B38" s="98"/>
      <c r="C38" s="94"/>
      <c r="D38" s="120"/>
      <c r="E38" s="146"/>
      <c r="F38" s="96"/>
      <c r="G38" s="112" t="s">
        <v>28</v>
      </c>
      <c r="H38" s="182">
        <f>SUM(H36:H37)</f>
        <v>12000</v>
      </c>
      <c r="I38" s="97"/>
      <c r="J38" s="98"/>
    </row>
    <row r="39" spans="1:13" ht="19.899999999999999" customHeight="1">
      <c r="A39" s="110"/>
      <c r="B39" s="111"/>
      <c r="C39" s="94"/>
      <c r="D39" s="87"/>
      <c r="E39" s="88"/>
      <c r="F39" s="88"/>
      <c r="G39" s="142"/>
      <c r="H39" s="144"/>
      <c r="I39" s="132"/>
      <c r="J39" s="109"/>
      <c r="K39" s="124"/>
    </row>
    <row r="40" spans="1:13" ht="19.899999999999999" customHeight="1">
      <c r="A40" s="114"/>
      <c r="B40" s="109" t="s">
        <v>130</v>
      </c>
      <c r="C40" s="179">
        <f>H42</f>
        <v>132000</v>
      </c>
      <c r="D40" s="120"/>
      <c r="E40" s="146"/>
      <c r="F40" s="96"/>
      <c r="G40" s="80" t="s">
        <v>102</v>
      </c>
      <c r="H40" s="180">
        <f>+⑧雑役務費!E28</f>
        <v>132000</v>
      </c>
      <c r="I40" s="97" t="s">
        <v>114</v>
      </c>
      <c r="J40" s="98" t="s">
        <v>127</v>
      </c>
    </row>
    <row r="41" spans="1:13" ht="19.899999999999999" customHeight="1">
      <c r="A41" s="114"/>
      <c r="B41" s="109"/>
      <c r="C41" s="94"/>
      <c r="D41" s="120"/>
      <c r="E41" s="146"/>
      <c r="F41" s="96"/>
      <c r="G41" s="128" t="s">
        <v>136</v>
      </c>
      <c r="H41" s="181">
        <f>+⑧雑役務費!F28</f>
        <v>0</v>
      </c>
      <c r="I41" s="97"/>
      <c r="J41" s="98"/>
    </row>
    <row r="42" spans="1:13" ht="19.899999999999999" customHeight="1">
      <c r="A42" s="114"/>
      <c r="B42" s="109"/>
      <c r="C42" s="94"/>
      <c r="D42" s="120"/>
      <c r="E42" s="146"/>
      <c r="F42" s="96"/>
      <c r="G42" s="112" t="s">
        <v>28</v>
      </c>
      <c r="H42" s="182">
        <f>SUM(H40:H41)</f>
        <v>132000</v>
      </c>
      <c r="I42" s="97"/>
      <c r="J42" s="98"/>
      <c r="M42" s="83"/>
    </row>
    <row r="43" spans="1:13" ht="19.899999999999999" customHeight="1">
      <c r="A43" s="110"/>
      <c r="B43" s="111"/>
      <c r="C43" s="94"/>
      <c r="D43" s="87"/>
      <c r="E43" s="88"/>
      <c r="F43" s="96"/>
      <c r="H43" s="144"/>
      <c r="I43" s="132"/>
      <c r="J43" s="109"/>
    </row>
    <row r="44" spans="1:13" ht="19.899999999999999" customHeight="1">
      <c r="A44" s="114"/>
      <c r="B44" s="109" t="s">
        <v>109</v>
      </c>
      <c r="C44" s="179">
        <f>H46</f>
        <v>63800</v>
      </c>
      <c r="D44" s="120"/>
      <c r="E44" s="146"/>
      <c r="F44" s="96"/>
      <c r="G44" s="80" t="s">
        <v>102</v>
      </c>
      <c r="H44" s="180">
        <f>⑨印刷製本費!C28</f>
        <v>63800</v>
      </c>
      <c r="I44" s="97" t="s">
        <v>114</v>
      </c>
      <c r="J44" s="98" t="s">
        <v>128</v>
      </c>
    </row>
    <row r="45" spans="1:13" ht="19.899999999999999" customHeight="1">
      <c r="A45" s="114"/>
      <c r="B45" s="109"/>
      <c r="C45" s="94"/>
      <c r="D45" s="120"/>
      <c r="E45" s="146"/>
      <c r="F45" s="96"/>
      <c r="G45" s="128" t="s">
        <v>136</v>
      </c>
      <c r="H45" s="181">
        <f>⑨印刷製本費!D28</f>
        <v>0</v>
      </c>
      <c r="I45" s="97"/>
      <c r="J45" s="98"/>
    </row>
    <row r="46" spans="1:13" ht="19.899999999999999" customHeight="1">
      <c r="A46" s="114"/>
      <c r="B46" s="109"/>
      <c r="C46" s="94"/>
      <c r="D46" s="120"/>
      <c r="E46" s="146"/>
      <c r="F46" s="96"/>
      <c r="G46" s="112" t="s">
        <v>28</v>
      </c>
      <c r="H46" s="182">
        <f>SUM(H44:H45)</f>
        <v>63800</v>
      </c>
      <c r="I46" s="97"/>
      <c r="J46" s="98"/>
    </row>
    <row r="47" spans="1:13" ht="19.899999999999999" customHeight="1">
      <c r="A47" s="114"/>
      <c r="B47" s="109"/>
      <c r="C47" s="94"/>
      <c r="D47" s="87"/>
      <c r="E47" s="88"/>
      <c r="F47" s="88"/>
      <c r="G47" s="80"/>
      <c r="H47" s="144"/>
      <c r="I47" s="132"/>
      <c r="J47" s="109"/>
      <c r="K47" s="78"/>
    </row>
    <row r="48" spans="1:13" ht="19.899999999999999" customHeight="1">
      <c r="A48" s="114"/>
      <c r="B48" s="109" t="s">
        <v>160</v>
      </c>
      <c r="C48" s="179">
        <f>H52</f>
        <v>122287.1</v>
      </c>
      <c r="D48" s="120"/>
      <c r="E48" s="146"/>
      <c r="F48" s="96"/>
      <c r="G48" s="80" t="s">
        <v>102</v>
      </c>
      <c r="H48" s="180">
        <f>+⑩その他!C29</f>
        <v>120632.1</v>
      </c>
      <c r="I48" s="97" t="s">
        <v>114</v>
      </c>
      <c r="J48" s="98" t="s">
        <v>129</v>
      </c>
    </row>
    <row r="49" spans="1:11" ht="19.899999999999999" customHeight="1">
      <c r="A49" s="114"/>
      <c r="B49" s="109"/>
      <c r="C49" s="94"/>
      <c r="D49" s="120"/>
      <c r="E49" s="146"/>
      <c r="F49" s="96"/>
      <c r="G49" s="80" t="s">
        <v>157</v>
      </c>
      <c r="H49" s="141">
        <f>+⑩その他!D29</f>
        <v>1625.08</v>
      </c>
      <c r="I49" s="97"/>
      <c r="J49" s="98"/>
    </row>
    <row r="50" spans="1:11" ht="19.899999999999999" customHeight="1">
      <c r="A50" s="344"/>
      <c r="B50" s="93"/>
      <c r="C50" s="94"/>
      <c r="D50" s="120"/>
      <c r="E50" s="146"/>
      <c r="F50" s="96"/>
      <c r="G50" s="80" t="s">
        <v>138</v>
      </c>
      <c r="H50" s="180">
        <f>+ROUNDDOWN(H49/1.08*1.1,0)</f>
        <v>1655</v>
      </c>
      <c r="I50" s="97"/>
      <c r="J50" s="98"/>
    </row>
    <row r="51" spans="1:11" ht="19.899999999999999" customHeight="1">
      <c r="A51" s="114"/>
      <c r="B51" s="109"/>
      <c r="C51" s="94"/>
      <c r="D51" s="120"/>
      <c r="E51" s="146"/>
      <c r="F51" s="96"/>
      <c r="G51" s="128" t="s">
        <v>136</v>
      </c>
      <c r="H51" s="181">
        <f>+⑩その他!E29</f>
        <v>0</v>
      </c>
      <c r="I51" s="97"/>
      <c r="J51" s="98"/>
    </row>
    <row r="52" spans="1:11" ht="19.899999999999999" customHeight="1">
      <c r="A52" s="110"/>
      <c r="B52" s="111"/>
      <c r="C52" s="94"/>
      <c r="D52" s="87"/>
      <c r="E52" s="88"/>
      <c r="F52" s="88"/>
      <c r="G52" s="112" t="s">
        <v>28</v>
      </c>
      <c r="H52" s="182">
        <f>SUM(H48:H51)-H49</f>
        <v>122287.1</v>
      </c>
      <c r="I52" s="132"/>
      <c r="J52" s="109"/>
    </row>
    <row r="53" spans="1:11" ht="19.899999999999999" customHeight="1">
      <c r="A53" s="114"/>
      <c r="B53" s="109"/>
      <c r="C53" s="94"/>
      <c r="D53" s="87"/>
      <c r="E53" s="88"/>
      <c r="F53" s="88"/>
      <c r="H53" s="144"/>
      <c r="I53" s="132"/>
      <c r="J53" s="109"/>
      <c r="K53" s="78"/>
    </row>
    <row r="54" spans="1:11" ht="19" customHeight="1">
      <c r="A54" s="114"/>
      <c r="B54" s="111" t="s">
        <v>318</v>
      </c>
      <c r="C54" s="94">
        <f>+H54</f>
        <v>578839</v>
      </c>
      <c r="D54" s="88"/>
      <c r="E54" s="88"/>
      <c r="F54" s="171" t="s">
        <v>136</v>
      </c>
      <c r="G54" s="172">
        <f>SUMIF(G5:G53,F54,H5:H53)</f>
        <v>5788392</v>
      </c>
      <c r="H54" s="316">
        <f>+ROUNDDOWN(G54*0.1,0)</f>
        <v>578839</v>
      </c>
      <c r="I54" s="132"/>
      <c r="J54" s="109"/>
    </row>
    <row r="55" spans="1:11" ht="19.899999999999999" customHeight="1">
      <c r="A55" s="114"/>
      <c r="B55" s="111"/>
      <c r="C55" s="94"/>
      <c r="D55" s="120"/>
      <c r="E55" s="146"/>
      <c r="F55" s="146"/>
      <c r="G55" s="142"/>
      <c r="H55" s="141"/>
      <c r="I55" s="132"/>
      <c r="J55" s="109"/>
    </row>
    <row r="56" spans="1:11" ht="19.899999999999999" customHeight="1">
      <c r="A56" s="114"/>
      <c r="B56" s="111"/>
      <c r="C56" s="94"/>
      <c r="D56" s="120"/>
      <c r="E56" s="146"/>
      <c r="F56" s="146"/>
      <c r="G56" s="142"/>
      <c r="H56" s="141"/>
      <c r="I56" s="132"/>
      <c r="J56" s="109"/>
    </row>
    <row r="57" spans="1:11" ht="19.899999999999999" customHeight="1">
      <c r="A57" s="110"/>
      <c r="B57" s="161" t="s">
        <v>132</v>
      </c>
      <c r="C57" s="185">
        <f>+H59</f>
        <v>1550000</v>
      </c>
      <c r="D57" s="167"/>
      <c r="E57" s="168"/>
      <c r="F57" s="168"/>
      <c r="G57" s="162" t="s">
        <v>102</v>
      </c>
      <c r="H57" s="183">
        <f>+⑪外注費!C28</f>
        <v>330000</v>
      </c>
      <c r="I57" s="163" t="s">
        <v>114</v>
      </c>
      <c r="J57" s="164" t="s">
        <v>131</v>
      </c>
    </row>
    <row r="58" spans="1:11" ht="19.899999999999999" customHeight="1">
      <c r="A58" s="110"/>
      <c r="B58" s="169"/>
      <c r="C58" s="94"/>
      <c r="D58" s="87"/>
      <c r="E58" s="88"/>
      <c r="F58" s="88"/>
      <c r="G58" s="128" t="s">
        <v>136</v>
      </c>
      <c r="H58" s="184">
        <f>+⑪外注費!D28</f>
        <v>1220000</v>
      </c>
      <c r="I58" s="97"/>
      <c r="J58" s="98"/>
    </row>
    <row r="59" spans="1:11" ht="19.899999999999999" customHeight="1">
      <c r="A59" s="110"/>
      <c r="B59" s="169"/>
      <c r="C59" s="94"/>
      <c r="D59" s="87"/>
      <c r="E59" s="88"/>
      <c r="F59" s="88"/>
      <c r="G59" s="112" t="s">
        <v>28</v>
      </c>
      <c r="H59" s="182">
        <f>SUM(H57:H58)</f>
        <v>1550000</v>
      </c>
      <c r="I59" s="97"/>
      <c r="J59" s="98"/>
    </row>
    <row r="60" spans="1:11" ht="19.899999999999999" customHeight="1">
      <c r="A60" s="114"/>
      <c r="B60" s="110"/>
      <c r="C60" s="94"/>
      <c r="I60" s="110"/>
      <c r="J60" s="109"/>
    </row>
    <row r="61" spans="1:11" ht="19.899999999999999" customHeight="1">
      <c r="A61" s="110"/>
      <c r="B61" s="169" t="s">
        <v>133</v>
      </c>
      <c r="C61" s="179">
        <f>+H66</f>
        <v>5500000</v>
      </c>
      <c r="D61" s="147"/>
      <c r="E61" s="147"/>
      <c r="F61" s="147"/>
      <c r="G61" s="80" t="s">
        <v>102</v>
      </c>
      <c r="H61" s="180">
        <f>+⑫再委託費!C28</f>
        <v>2750000</v>
      </c>
      <c r="I61" s="97" t="s">
        <v>114</v>
      </c>
      <c r="J61" s="98" t="s">
        <v>278</v>
      </c>
    </row>
    <row r="62" spans="1:11" ht="19.899999999999999" hidden="1" customHeight="1">
      <c r="A62" s="110"/>
      <c r="B62" s="165"/>
      <c r="C62" s="94" t="e">
        <f>#REF!</f>
        <v>#REF!</v>
      </c>
      <c r="D62" s="147"/>
      <c r="E62" s="147"/>
      <c r="F62" s="147"/>
      <c r="G62" s="128" t="s">
        <v>136</v>
      </c>
      <c r="H62" s="170">
        <f>+⑥賃金!F64</f>
        <v>0</v>
      </c>
      <c r="I62" s="110"/>
      <c r="J62" s="109"/>
    </row>
    <row r="63" spans="1:11" ht="19.899999999999999" hidden="1" customHeight="1">
      <c r="A63" s="110"/>
      <c r="B63" s="165"/>
      <c r="C63" s="94"/>
      <c r="D63" s="147"/>
      <c r="E63" s="147"/>
      <c r="F63" s="147"/>
      <c r="G63" s="112" t="s">
        <v>28</v>
      </c>
      <c r="H63" s="129">
        <f t="shared" ref="H63" si="0">SUM(H61:H62)</f>
        <v>2750000</v>
      </c>
      <c r="I63" s="110"/>
      <c r="J63" s="109"/>
    </row>
    <row r="64" spans="1:11" ht="19.899999999999999" hidden="1" customHeight="1">
      <c r="A64" s="110"/>
      <c r="B64" s="165"/>
      <c r="C64" s="94"/>
      <c r="D64" s="147"/>
      <c r="E64" s="147"/>
      <c r="F64" s="147"/>
      <c r="G64" s="80" t="s">
        <v>102</v>
      </c>
      <c r="H64" s="141">
        <f>+⑥賃金!E67</f>
        <v>0</v>
      </c>
      <c r="I64" s="110"/>
      <c r="J64" s="109"/>
    </row>
    <row r="65" spans="1:10" ht="19.899999999999999" customHeight="1">
      <c r="A65" s="110"/>
      <c r="B65" s="165"/>
      <c r="C65" s="94"/>
      <c r="D65" s="147"/>
      <c r="E65" s="147"/>
      <c r="F65" s="147"/>
      <c r="G65" s="128" t="s">
        <v>136</v>
      </c>
      <c r="H65" s="184">
        <f>+⑫再委託費!D28</f>
        <v>0</v>
      </c>
      <c r="I65" s="110"/>
      <c r="J65" s="109"/>
    </row>
    <row r="66" spans="1:10" ht="19.899999999999999" customHeight="1">
      <c r="A66" s="110"/>
      <c r="B66" s="165"/>
      <c r="C66" s="94"/>
      <c r="D66" s="87"/>
      <c r="E66" s="88"/>
      <c r="F66" s="88"/>
      <c r="G66" s="112" t="s">
        <v>28</v>
      </c>
      <c r="H66" s="182">
        <f>SUM(H61:H65)</f>
        <v>5500000</v>
      </c>
      <c r="I66" s="110"/>
      <c r="J66" s="109"/>
    </row>
    <row r="67" spans="1:10" ht="19.899999999999999" customHeight="1">
      <c r="A67" s="110"/>
      <c r="B67" s="114"/>
      <c r="C67" s="94"/>
      <c r="D67" s="88"/>
      <c r="E67" s="88"/>
      <c r="F67" s="88"/>
      <c r="G67" s="142"/>
      <c r="H67" s="144"/>
      <c r="I67" s="132"/>
      <c r="J67" s="109"/>
    </row>
    <row r="68" spans="1:10" ht="19.899999999999999" customHeight="1">
      <c r="A68" s="110"/>
      <c r="B68" s="114" t="s">
        <v>317</v>
      </c>
      <c r="C68" s="94">
        <f>+H68</f>
        <v>122000</v>
      </c>
      <c r="D68" s="88"/>
      <c r="E68" s="88"/>
      <c r="F68" s="171" t="s">
        <v>136</v>
      </c>
      <c r="G68" s="172">
        <f>SUMIF(G57:G66,F68,H57:H66)</f>
        <v>1220000</v>
      </c>
      <c r="H68" s="316">
        <f>+ROUNDDOWN(G68*0.1,0)</f>
        <v>122000</v>
      </c>
      <c r="I68" s="132"/>
      <c r="J68" s="109"/>
    </row>
    <row r="69" spans="1:10" ht="19.899999999999999" customHeight="1">
      <c r="A69" s="347"/>
      <c r="B69" s="166"/>
      <c r="C69" s="148"/>
      <c r="D69" s="149"/>
      <c r="E69" s="149"/>
      <c r="F69" s="149"/>
      <c r="G69" s="150"/>
      <c r="H69" s="151"/>
      <c r="I69" s="152"/>
      <c r="J69" s="153"/>
    </row>
    <row r="70" spans="1:10" ht="45" customHeight="1">
      <c r="A70" s="348" t="s">
        <v>134</v>
      </c>
      <c r="B70" s="154"/>
      <c r="C70" s="148">
        <f>SUBTOTAL(109,C10:C69)</f>
        <v>10048904.199999999</v>
      </c>
      <c r="D70" s="155"/>
      <c r="E70" s="155"/>
      <c r="F70" s="397"/>
      <c r="G70" s="397"/>
      <c r="H70" s="157"/>
      <c r="I70" s="158"/>
      <c r="J70" s="159"/>
    </row>
    <row r="71" spans="1:10" ht="45" customHeight="1">
      <c r="A71" s="348" t="s">
        <v>110</v>
      </c>
      <c r="B71" s="154"/>
      <c r="C71" s="319">
        <v>1055552</v>
      </c>
      <c r="D71" s="173" t="s">
        <v>319</v>
      </c>
      <c r="E71" s="173"/>
      <c r="F71" s="156"/>
      <c r="G71" s="156"/>
      <c r="H71" s="174">
        <f>+ROUNDDOWN((C9+C70-C57-C61-C68)*0.15,0)</f>
        <v>1103252</v>
      </c>
      <c r="I71" s="158"/>
      <c r="J71" s="159"/>
    </row>
    <row r="72" spans="1:10" ht="38.5" customHeight="1">
      <c r="A72" s="349" t="s">
        <v>135</v>
      </c>
      <c r="B72" s="350"/>
      <c r="C72" s="175">
        <f>+C71+C70+C9</f>
        <v>15582568.199999999</v>
      </c>
      <c r="D72" s="128"/>
      <c r="E72" s="128"/>
      <c r="F72" s="160"/>
      <c r="G72" s="186"/>
      <c r="H72" s="186"/>
      <c r="I72" s="158"/>
      <c r="J72" s="159"/>
    </row>
    <row r="73" spans="1:10" ht="30.75" customHeight="1">
      <c r="B73" s="130"/>
      <c r="C73" s="125"/>
      <c r="D73" s="332"/>
      <c r="E73" s="332"/>
      <c r="F73" s="332"/>
      <c r="G73" s="136"/>
      <c r="H73" s="333"/>
    </row>
    <row r="74" spans="1:10" ht="29.5" customHeight="1">
      <c r="A74" s="77" t="s">
        <v>300</v>
      </c>
      <c r="B74" s="130"/>
      <c r="C74" s="125"/>
      <c r="D74" s="89"/>
      <c r="F74" s="89"/>
      <c r="H74" s="335"/>
      <c r="J74" s="112" t="s">
        <v>301</v>
      </c>
    </row>
    <row r="75" spans="1:10" ht="21" customHeight="1">
      <c r="A75" s="399" t="s">
        <v>291</v>
      </c>
      <c r="B75" s="399"/>
      <c r="C75" s="400" t="s">
        <v>292</v>
      </c>
      <c r="D75" s="399" t="s">
        <v>293</v>
      </c>
      <c r="E75" s="340" t="s">
        <v>294</v>
      </c>
      <c r="F75" s="340"/>
      <c r="G75" s="399" t="s">
        <v>295</v>
      </c>
      <c r="H75" s="399"/>
      <c r="I75" s="398" t="s">
        <v>296</v>
      </c>
      <c r="J75" s="398"/>
    </row>
    <row r="76" spans="1:10" ht="21" customHeight="1">
      <c r="A76" s="399"/>
      <c r="B76" s="399"/>
      <c r="C76" s="400"/>
      <c r="D76" s="399"/>
      <c r="E76" s="84" t="s">
        <v>297</v>
      </c>
      <c r="F76" s="84" t="s">
        <v>298</v>
      </c>
      <c r="G76" s="399"/>
      <c r="H76" s="399"/>
      <c r="I76" s="398"/>
      <c r="J76" s="398"/>
    </row>
    <row r="77" spans="1:10" ht="49" customHeight="1">
      <c r="A77" s="399"/>
      <c r="B77" s="399"/>
      <c r="C77" s="84"/>
      <c r="D77" s="341"/>
      <c r="E77" s="341"/>
      <c r="F77" s="84"/>
      <c r="G77" s="400"/>
      <c r="H77" s="400"/>
      <c r="I77" s="398"/>
      <c r="J77" s="398"/>
    </row>
    <row r="78" spans="1:10" ht="30" customHeight="1">
      <c r="A78" s="77" t="s">
        <v>299</v>
      </c>
      <c r="B78" s="130"/>
      <c r="C78" s="125"/>
      <c r="D78" s="89"/>
      <c r="E78" s="89"/>
      <c r="F78" s="89"/>
      <c r="H78" s="335"/>
    </row>
    <row r="79" spans="1:10" ht="24.5" customHeight="1">
      <c r="A79" s="77" t="s">
        <v>286</v>
      </c>
      <c r="C79" s="342"/>
      <c r="D79" s="126"/>
      <c r="E79" s="126"/>
      <c r="F79" s="126"/>
    </row>
    <row r="80" spans="1:10" ht="18.75" customHeight="1">
      <c r="B80" s="77" t="s">
        <v>287</v>
      </c>
      <c r="C80" s="125"/>
      <c r="D80" s="77" t="s">
        <v>288</v>
      </c>
      <c r="F80" s="334">
        <v>0</v>
      </c>
    </row>
    <row r="81" spans="2:6" ht="18.75" customHeight="1">
      <c r="C81" s="125"/>
      <c r="D81" s="77" t="s">
        <v>289</v>
      </c>
      <c r="F81" s="80" t="s">
        <v>290</v>
      </c>
    </row>
    <row r="82" spans="2:6" ht="18.75" customHeight="1">
      <c r="C82" s="125"/>
      <c r="D82" s="127"/>
      <c r="E82" s="127"/>
      <c r="F82" s="127"/>
    </row>
    <row r="83" spans="2:6" ht="18.75" customHeight="1">
      <c r="C83" s="125"/>
    </row>
    <row r="84" spans="2:6" ht="18.75" customHeight="1">
      <c r="B84" s="351"/>
    </row>
  </sheetData>
  <mergeCells count="12">
    <mergeCell ref="A77:B77"/>
    <mergeCell ref="I77:J77"/>
    <mergeCell ref="D75:D76"/>
    <mergeCell ref="G75:H76"/>
    <mergeCell ref="G77:H77"/>
    <mergeCell ref="C75:C76"/>
    <mergeCell ref="A4:B4"/>
    <mergeCell ref="D4:H4"/>
    <mergeCell ref="I4:J4"/>
    <mergeCell ref="F70:G70"/>
    <mergeCell ref="I75:J76"/>
    <mergeCell ref="A75:B76"/>
  </mergeCells>
  <phoneticPr fontId="8"/>
  <pageMargins left="0.70866141732283472" right="0.70866141732283472" top="0.74803149606299213" bottom="0.74803149606299213" header="0.31496062992125984" footer="0.31496062992125984"/>
  <pageSetup paperSize="9" scale="59" fitToHeight="0" orientation="portrait" cellComments="asDisplayed" r:id="rId1"/>
  <rowBreaks count="1" manualBreakCount="1">
    <brk id="56" max="8"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20B0-9E5A-4EDF-9ECD-77681381557B}">
  <dimension ref="A1:F29"/>
  <sheetViews>
    <sheetView topLeftCell="C2" workbookViewId="0">
      <selection activeCell="H8" sqref="H8"/>
    </sheetView>
  </sheetViews>
  <sheetFormatPr defaultRowHeight="13"/>
  <cols>
    <col min="1" max="1" width="6.81640625" style="1" customWidth="1"/>
    <col min="2" max="2" width="34.54296875" style="1" customWidth="1"/>
    <col min="3" max="4" width="14.453125" style="1" customWidth="1"/>
    <col min="5" max="5" width="17.90625" style="1" bestFit="1" customWidth="1"/>
    <col min="6" max="6" width="30.36328125" style="1" customWidth="1"/>
    <col min="7" max="16384" width="8.7265625" style="1"/>
  </cols>
  <sheetData>
    <row r="1" spans="1:6" hidden="1">
      <c r="A1" s="200" t="s">
        <v>155</v>
      </c>
    </row>
    <row r="2" spans="1:6" s="294" customFormat="1" ht="16.5">
      <c r="A2" s="296" t="s">
        <v>239</v>
      </c>
    </row>
    <row r="3" spans="1:6" ht="16.5">
      <c r="A3" s="295" t="s">
        <v>103</v>
      </c>
    </row>
    <row r="4" spans="1:6">
      <c r="A4" s="300"/>
      <c r="B4" s="301"/>
      <c r="C4" s="298" t="s">
        <v>6</v>
      </c>
      <c r="D4" s="298"/>
      <c r="E4" s="298"/>
      <c r="F4" s="302"/>
    </row>
    <row r="5" spans="1:6">
      <c r="A5" s="304" t="s">
        <v>74</v>
      </c>
      <c r="B5" s="305" t="s">
        <v>7</v>
      </c>
      <c r="C5" s="306" t="s">
        <v>4</v>
      </c>
      <c r="D5" s="306"/>
      <c r="E5" s="508" t="s">
        <v>3</v>
      </c>
      <c r="F5" s="307" t="s">
        <v>149</v>
      </c>
    </row>
    <row r="6" spans="1:6">
      <c r="A6" s="308"/>
      <c r="B6" s="305"/>
      <c r="C6" s="309">
        <v>0.1</v>
      </c>
      <c r="D6" s="309">
        <v>0.08</v>
      </c>
      <c r="E6" s="509"/>
      <c r="F6" s="310"/>
    </row>
    <row r="7" spans="1:6">
      <c r="A7" s="198">
        <v>1</v>
      </c>
      <c r="B7" s="204" t="s">
        <v>156</v>
      </c>
      <c r="C7" s="75">
        <v>13200</v>
      </c>
      <c r="D7" s="75"/>
      <c r="E7" s="14"/>
      <c r="F7" s="14" t="s">
        <v>17</v>
      </c>
    </row>
    <row r="8" spans="1:6">
      <c r="A8" s="49">
        <v>2</v>
      </c>
      <c r="B8" s="10" t="s">
        <v>16</v>
      </c>
      <c r="C8" s="76"/>
      <c r="D8" s="76"/>
      <c r="E8" s="11">
        <v>32200</v>
      </c>
      <c r="F8" s="10" t="s">
        <v>15</v>
      </c>
    </row>
    <row r="9" spans="1:6">
      <c r="A9" s="49">
        <v>3</v>
      </c>
      <c r="B9" s="286" t="s">
        <v>246</v>
      </c>
      <c r="C9" s="76"/>
      <c r="D9" s="76">
        <v>3072</v>
      </c>
      <c r="E9" s="10"/>
      <c r="F9" s="286" t="s">
        <v>247</v>
      </c>
    </row>
    <row r="10" spans="1:6">
      <c r="A10" s="10"/>
      <c r="B10" s="10"/>
      <c r="C10" s="10"/>
      <c r="D10" s="10"/>
      <c r="E10" s="10"/>
      <c r="F10" s="10"/>
    </row>
    <row r="11" spans="1:6">
      <c r="A11" s="10"/>
      <c r="B11" s="10"/>
      <c r="C11" s="10"/>
      <c r="D11" s="10"/>
      <c r="E11" s="10"/>
      <c r="F11" s="10"/>
    </row>
    <row r="12" spans="1:6">
      <c r="A12" s="10"/>
      <c r="B12" s="10"/>
      <c r="C12" s="10"/>
      <c r="D12" s="10"/>
      <c r="E12" s="10"/>
      <c r="F12" s="10"/>
    </row>
    <row r="13" spans="1:6">
      <c r="A13" s="10"/>
      <c r="B13" s="10"/>
      <c r="C13" s="10"/>
      <c r="D13" s="10"/>
      <c r="E13" s="10"/>
      <c r="F13" s="10"/>
    </row>
    <row r="14" spans="1:6">
      <c r="A14" s="10"/>
      <c r="B14" s="10"/>
      <c r="C14" s="10"/>
      <c r="D14" s="10"/>
      <c r="E14" s="10"/>
      <c r="F14" s="10"/>
    </row>
    <row r="15" spans="1:6">
      <c r="A15" s="10"/>
      <c r="B15" s="10"/>
      <c r="C15" s="10"/>
      <c r="D15" s="10"/>
      <c r="E15" s="10"/>
      <c r="F15" s="10"/>
    </row>
    <row r="16" spans="1:6">
      <c r="A16" s="10"/>
      <c r="B16" s="10"/>
      <c r="C16" s="10"/>
      <c r="D16" s="10"/>
      <c r="E16" s="10"/>
      <c r="F16" s="10"/>
    </row>
    <row r="17" spans="1:6">
      <c r="A17" s="10"/>
      <c r="B17" s="10"/>
      <c r="C17" s="10"/>
      <c r="D17" s="10"/>
      <c r="E17" s="10"/>
      <c r="F17" s="10"/>
    </row>
    <row r="18" spans="1:6">
      <c r="A18" s="10"/>
      <c r="B18" s="10"/>
      <c r="C18" s="10"/>
      <c r="D18" s="10"/>
      <c r="E18" s="10"/>
      <c r="F18" s="10"/>
    </row>
    <row r="19" spans="1:6">
      <c r="A19" s="10"/>
      <c r="B19" s="10"/>
      <c r="C19" s="10"/>
      <c r="D19" s="10"/>
      <c r="E19" s="10"/>
      <c r="F19" s="10"/>
    </row>
    <row r="20" spans="1:6">
      <c r="A20" s="10"/>
      <c r="B20" s="10"/>
      <c r="C20" s="10"/>
      <c r="D20" s="10"/>
      <c r="E20" s="10"/>
      <c r="F20" s="10"/>
    </row>
    <row r="21" spans="1:6">
      <c r="A21" s="10"/>
      <c r="B21" s="10"/>
      <c r="C21" s="10"/>
      <c r="D21" s="10"/>
      <c r="E21" s="10"/>
      <c r="F21" s="10"/>
    </row>
    <row r="22" spans="1:6">
      <c r="A22" s="10"/>
      <c r="B22" s="10"/>
      <c r="C22" s="10"/>
      <c r="D22" s="10"/>
      <c r="E22" s="10"/>
      <c r="F22" s="10"/>
    </row>
    <row r="23" spans="1:6">
      <c r="A23" s="10"/>
      <c r="B23" s="10"/>
      <c r="C23" s="10"/>
      <c r="D23" s="10"/>
      <c r="E23" s="10"/>
      <c r="F23" s="10"/>
    </row>
    <row r="24" spans="1:6">
      <c r="A24" s="10"/>
      <c r="B24" s="10"/>
      <c r="C24" s="10"/>
      <c r="D24" s="10"/>
      <c r="E24" s="10"/>
      <c r="F24" s="10"/>
    </row>
    <row r="25" spans="1:6">
      <c r="A25" s="10"/>
      <c r="B25" s="10"/>
      <c r="C25" s="10"/>
      <c r="D25" s="10"/>
      <c r="E25" s="10"/>
      <c r="F25" s="10"/>
    </row>
    <row r="26" spans="1:6">
      <c r="A26" s="10"/>
      <c r="B26" s="10"/>
      <c r="C26" s="10"/>
      <c r="D26" s="10"/>
      <c r="E26" s="10"/>
      <c r="F26" s="10"/>
    </row>
    <row r="27" spans="1:6">
      <c r="A27" s="10"/>
      <c r="B27" s="10"/>
      <c r="C27" s="10"/>
      <c r="D27" s="10"/>
      <c r="E27" s="10"/>
      <c r="F27" s="10"/>
    </row>
    <row r="28" spans="1:6">
      <c r="A28" s="287"/>
      <c r="B28" s="287"/>
      <c r="C28" s="287"/>
      <c r="D28" s="287"/>
      <c r="E28" s="287"/>
      <c r="F28" s="287"/>
    </row>
    <row r="29" spans="1:6">
      <c r="A29" s="321"/>
      <c r="B29" s="322"/>
      <c r="C29" s="326">
        <f>SUM(C5:C28)</f>
        <v>13200.1</v>
      </c>
      <c r="D29" s="327">
        <f>SUM(D5:D28)</f>
        <v>3072.08</v>
      </c>
      <c r="E29" s="328">
        <f>SUM(E7:E28)</f>
        <v>32200</v>
      </c>
      <c r="F29" s="3"/>
    </row>
  </sheetData>
  <mergeCells count="1">
    <mergeCell ref="E5:E6"/>
  </mergeCells>
  <phoneticPr fontId="8"/>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9A4B-D60A-4597-B870-831F8D12B5C8}">
  <sheetPr>
    <tabColor rgb="FFFFC000"/>
    <pageSetUpPr fitToPage="1"/>
  </sheetPr>
  <dimension ref="A1:O24"/>
  <sheetViews>
    <sheetView view="pageBreakPreview" zoomScale="75" zoomScaleNormal="90" zoomScaleSheetLayoutView="75" workbookViewId="0">
      <selection activeCell="E12" sqref="E12"/>
    </sheetView>
  </sheetViews>
  <sheetFormatPr defaultColWidth="9" defaultRowHeight="13"/>
  <cols>
    <col min="1" max="1" width="35" style="352" customWidth="1"/>
    <col min="2" max="2" width="9.26953125" style="352" bestFit="1" customWidth="1"/>
    <col min="3" max="3" width="16.90625" style="353" customWidth="1"/>
    <col min="4" max="4" width="16.08984375" style="353" customWidth="1"/>
    <col min="5" max="5" width="70.90625" style="352" customWidth="1"/>
    <col min="6" max="6" width="3.6328125" style="352" customWidth="1"/>
    <col min="7" max="16384" width="9" style="352"/>
  </cols>
  <sheetData>
    <row r="1" spans="1:15" ht="21.65" customHeight="1">
      <c r="A1" s="391" t="s">
        <v>316</v>
      </c>
    </row>
    <row r="2" spans="1:15" ht="21.65" customHeight="1">
      <c r="A2" s="390"/>
    </row>
    <row r="3" spans="1:15" ht="16.5">
      <c r="A3" s="389" t="s">
        <v>315</v>
      </c>
      <c r="B3" s="389"/>
      <c r="C3" s="388"/>
      <c r="E3" s="387"/>
    </row>
    <row r="4" spans="1:15" s="357" customFormat="1" ht="14.15" customHeight="1">
      <c r="A4" s="510" t="s">
        <v>314</v>
      </c>
      <c r="B4" s="510" t="s">
        <v>293</v>
      </c>
      <c r="C4" s="386" t="s">
        <v>179</v>
      </c>
      <c r="D4" s="386" t="s">
        <v>313</v>
      </c>
      <c r="E4" s="510" t="s">
        <v>312</v>
      </c>
    </row>
    <row r="5" spans="1:15" s="357" customFormat="1" ht="14.15" customHeight="1" thickBot="1">
      <c r="A5" s="511"/>
      <c r="B5" s="511"/>
      <c r="C5" s="385" t="str">
        <f>[9]消耗品!I8</f>
        <v>（税抜）</v>
      </c>
      <c r="D5" s="385" t="str">
        <f>[9]消耗品!I8</f>
        <v>（税抜）</v>
      </c>
      <c r="E5" s="511"/>
    </row>
    <row r="6" spans="1:15" ht="50.15" customHeight="1" thickTop="1">
      <c r="A6" s="384"/>
      <c r="B6" s="383"/>
      <c r="C6" s="382"/>
      <c r="D6" s="381">
        <f>B6*C6</f>
        <v>0</v>
      </c>
      <c r="E6" s="380"/>
    </row>
    <row r="7" spans="1:15" ht="50.15" customHeight="1">
      <c r="A7" s="378"/>
      <c r="B7" s="377"/>
      <c r="C7" s="379"/>
      <c r="D7" s="375">
        <f>B7*C7</f>
        <v>0</v>
      </c>
      <c r="E7" s="374"/>
    </row>
    <row r="8" spans="1:15" ht="50.15" customHeight="1">
      <c r="A8" s="378"/>
      <c r="B8" s="377"/>
      <c r="C8" s="379"/>
      <c r="D8" s="375">
        <f>B8*C8</f>
        <v>0</v>
      </c>
      <c r="E8" s="374"/>
    </row>
    <row r="9" spans="1:15" ht="50.15" customHeight="1">
      <c r="A9" s="378"/>
      <c r="B9" s="377"/>
      <c r="C9" s="379"/>
      <c r="D9" s="375">
        <f>B9*C9</f>
        <v>0</v>
      </c>
      <c r="E9" s="374"/>
    </row>
    <row r="10" spans="1:15" ht="50.15" customHeight="1">
      <c r="A10" s="378"/>
      <c r="B10" s="377"/>
      <c r="C10" s="376"/>
      <c r="D10" s="375">
        <f>B10*C10</f>
        <v>0</v>
      </c>
      <c r="E10" s="374"/>
    </row>
    <row r="11" spans="1:15" ht="13.5" customHeight="1">
      <c r="A11" s="373"/>
      <c r="E11" s="372"/>
    </row>
    <row r="12" spans="1:15" ht="13.5" customHeight="1">
      <c r="A12" s="373"/>
      <c r="E12" s="372"/>
    </row>
    <row r="13" spans="1:15" ht="13.5" customHeight="1">
      <c r="A13" s="373"/>
      <c r="E13" s="372"/>
    </row>
    <row r="14" spans="1:15" s="212" customFormat="1" ht="18.75" customHeight="1">
      <c r="A14" s="371" t="s">
        <v>186</v>
      </c>
      <c r="B14" s="370"/>
      <c r="C14" s="370"/>
      <c r="D14" s="370"/>
      <c r="E14" s="370"/>
      <c r="L14" s="369"/>
    </row>
    <row r="15" spans="1:15" s="207" customFormat="1" ht="18.75" customHeight="1">
      <c r="A15" s="364" t="s">
        <v>311</v>
      </c>
      <c r="B15" s="364"/>
      <c r="C15" s="368"/>
      <c r="D15" s="368"/>
      <c r="E15" s="367"/>
      <c r="F15" s="366"/>
      <c r="G15" s="366"/>
      <c r="H15" s="366"/>
      <c r="I15" s="366"/>
      <c r="J15" s="365"/>
      <c r="K15" s="365"/>
      <c r="L15" s="365"/>
      <c r="M15" s="365"/>
    </row>
    <row r="16" spans="1:15" s="207" customFormat="1" ht="18.75" customHeight="1">
      <c r="A16" s="364" t="s">
        <v>310</v>
      </c>
      <c r="B16" s="364"/>
      <c r="C16" s="364"/>
      <c r="D16" s="364"/>
      <c r="E16" s="362"/>
      <c r="N16" s="209"/>
      <c r="O16" s="209"/>
    </row>
    <row r="17" spans="1:15" s="207" customFormat="1" ht="20.25" customHeight="1">
      <c r="A17" s="363"/>
      <c r="B17" s="362"/>
      <c r="C17" s="362"/>
      <c r="D17" s="362"/>
      <c r="E17" s="362"/>
      <c r="N17" s="209"/>
      <c r="O17" s="209"/>
    </row>
    <row r="18" spans="1:15" ht="20.25" customHeight="1">
      <c r="A18" s="359"/>
      <c r="B18" s="361"/>
      <c r="C18" s="360" t="s">
        <v>309</v>
      </c>
      <c r="D18" s="356" t="s">
        <v>308</v>
      </c>
      <c r="E18" s="354"/>
    </row>
    <row r="19" spans="1:15" ht="20.25" customHeight="1">
      <c r="A19" s="359"/>
      <c r="B19" s="354"/>
      <c r="C19" s="356"/>
      <c r="D19" s="358" t="s">
        <v>307</v>
      </c>
      <c r="E19" s="354"/>
    </row>
    <row r="20" spans="1:15" ht="20.25" customHeight="1">
      <c r="A20" s="354"/>
      <c r="B20" s="354"/>
      <c r="C20" s="356"/>
      <c r="D20" s="358" t="s">
        <v>306</v>
      </c>
      <c r="E20" s="354"/>
    </row>
    <row r="21" spans="1:15" ht="20.25" customHeight="1">
      <c r="A21" s="354"/>
      <c r="B21" s="354"/>
      <c r="C21" s="356"/>
      <c r="D21" s="355" t="s">
        <v>305</v>
      </c>
      <c r="E21" s="354"/>
    </row>
    <row r="22" spans="1:15" ht="20.25" customHeight="1">
      <c r="A22" s="354"/>
      <c r="B22" s="354"/>
      <c r="C22" s="356"/>
      <c r="D22" s="355" t="s">
        <v>304</v>
      </c>
      <c r="E22" s="354"/>
      <c r="F22" s="353"/>
      <c r="G22" s="357"/>
    </row>
    <row r="23" spans="1:15" ht="20.25" customHeight="1">
      <c r="A23" s="354"/>
      <c r="B23" s="354"/>
      <c r="C23" s="356"/>
      <c r="D23" s="355" t="s">
        <v>303</v>
      </c>
    </row>
    <row r="24" spans="1:15" ht="34.9" customHeight="1">
      <c r="E24" s="354"/>
    </row>
  </sheetData>
  <mergeCells count="3">
    <mergeCell ref="A4:A5"/>
    <mergeCell ref="B4:B5"/>
    <mergeCell ref="E4:E5"/>
  </mergeCells>
  <phoneticPr fontId="8"/>
  <conditionalFormatting sqref="C5:D5">
    <cfRule type="cellIs" dxfId="6" priority="1" stopIfTrue="1" operator="equal">
      <formula>"プルダウンで選択"</formula>
    </cfRule>
  </conditionalFormatting>
  <pageMargins left="0.78740157480314965" right="0.78740157480314965" top="0.78740157480314965" bottom="0.78740157480314965" header="0.35433070866141736" footer="0.39370078740157483"/>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29E7-EFFD-4519-9F83-8ECC30AAA58D}">
  <dimension ref="A1:G26"/>
  <sheetViews>
    <sheetView zoomScale="70" zoomScaleNormal="70" workbookViewId="0">
      <selection activeCell="D5" sqref="D5"/>
    </sheetView>
  </sheetViews>
  <sheetFormatPr defaultRowHeight="13"/>
  <cols>
    <col min="1" max="1" width="15.90625" style="1" bestFit="1" customWidth="1"/>
    <col min="2" max="2" width="17.7265625" style="1" hidden="1" customWidth="1"/>
    <col min="3" max="3" width="22.81640625" style="1" hidden="1" customWidth="1"/>
    <col min="4" max="4" width="23.453125" style="1" bestFit="1" customWidth="1"/>
    <col min="5" max="5" width="19.36328125" style="1" bestFit="1" customWidth="1"/>
    <col min="6" max="6" width="18" style="1" bestFit="1" customWidth="1"/>
    <col min="7" max="7" width="30.36328125" style="1" customWidth="1"/>
    <col min="8" max="16384" width="8.7265625" style="1"/>
  </cols>
  <sheetData>
    <row r="1" spans="1:7" s="295" customFormat="1" ht="16.5">
      <c r="A1" s="295" t="s">
        <v>240</v>
      </c>
    </row>
    <row r="2" spans="1:7" s="294" customFormat="1" ht="16.5">
      <c r="A2" s="295" t="s">
        <v>19</v>
      </c>
    </row>
    <row r="3" spans="1:7">
      <c r="A3" s="402" t="s">
        <v>74</v>
      </c>
      <c r="B3" s="401" t="s">
        <v>9</v>
      </c>
      <c r="C3" s="401" t="s">
        <v>8</v>
      </c>
      <c r="D3" s="401" t="s">
        <v>7</v>
      </c>
      <c r="E3" s="298" t="s">
        <v>6</v>
      </c>
      <c r="F3" s="298"/>
      <c r="G3" s="401" t="s">
        <v>5</v>
      </c>
    </row>
    <row r="4" spans="1:7">
      <c r="A4" s="401"/>
      <c r="B4" s="401"/>
      <c r="C4" s="401"/>
      <c r="D4" s="401"/>
      <c r="E4" s="299" t="s">
        <v>4</v>
      </c>
      <c r="F4" s="299" t="s">
        <v>3</v>
      </c>
      <c r="G4" s="401"/>
    </row>
    <row r="5" spans="1:7">
      <c r="A5" s="14">
        <v>1</v>
      </c>
      <c r="B5" s="193"/>
      <c r="C5" s="194"/>
      <c r="D5" s="201" t="s">
        <v>104</v>
      </c>
      <c r="E5" s="15"/>
      <c r="F5" s="15">
        <v>1020000</v>
      </c>
      <c r="G5" s="14" t="s">
        <v>18</v>
      </c>
    </row>
    <row r="6" spans="1:7">
      <c r="A6" s="10">
        <v>2</v>
      </c>
      <c r="B6" s="195"/>
      <c r="C6" s="196"/>
      <c r="D6" s="74" t="s">
        <v>105</v>
      </c>
      <c r="E6" s="11">
        <v>12800</v>
      </c>
      <c r="F6" s="11"/>
      <c r="G6" s="10" t="s">
        <v>18</v>
      </c>
    </row>
    <row r="7" spans="1:7">
      <c r="A7" s="10"/>
      <c r="B7" s="195"/>
      <c r="C7" s="196"/>
      <c r="D7" s="10"/>
      <c r="E7" s="11"/>
      <c r="F7" s="11"/>
      <c r="G7" s="10"/>
    </row>
    <row r="8" spans="1:7">
      <c r="A8" s="10"/>
      <c r="B8" s="195"/>
      <c r="C8" s="196"/>
      <c r="D8" s="10"/>
      <c r="E8" s="11"/>
      <c r="F8" s="11"/>
      <c r="G8" s="10"/>
    </row>
    <row r="9" spans="1:7">
      <c r="A9" s="10"/>
      <c r="B9" s="195"/>
      <c r="C9" s="196"/>
      <c r="D9" s="10"/>
      <c r="E9" s="11"/>
      <c r="F9" s="11"/>
      <c r="G9" s="10"/>
    </row>
    <row r="10" spans="1:7">
      <c r="A10" s="10"/>
      <c r="B10" s="195"/>
      <c r="C10" s="196"/>
      <c r="D10" s="10"/>
      <c r="E10" s="11"/>
      <c r="F10" s="11"/>
      <c r="G10" s="10"/>
    </row>
    <row r="11" spans="1:7">
      <c r="A11" s="10"/>
      <c r="B11" s="195"/>
      <c r="C11" s="196"/>
      <c r="D11" s="10"/>
      <c r="E11" s="11"/>
      <c r="F11" s="11"/>
      <c r="G11" s="10"/>
    </row>
    <row r="12" spans="1:7">
      <c r="A12" s="10"/>
      <c r="B12" s="195"/>
      <c r="C12" s="196"/>
      <c r="D12" s="10"/>
      <c r="E12" s="11"/>
      <c r="F12" s="11"/>
      <c r="G12" s="10"/>
    </row>
    <row r="13" spans="1:7">
      <c r="A13" s="10"/>
      <c r="B13" s="195"/>
      <c r="C13" s="196"/>
      <c r="D13" s="10"/>
      <c r="E13" s="11"/>
      <c r="F13" s="11"/>
      <c r="G13" s="10"/>
    </row>
    <row r="14" spans="1:7">
      <c r="A14" s="10"/>
      <c r="B14" s="195"/>
      <c r="C14" s="196"/>
      <c r="D14" s="10"/>
      <c r="E14" s="11"/>
      <c r="F14" s="11"/>
      <c r="G14" s="10"/>
    </row>
    <row r="15" spans="1:7">
      <c r="A15" s="10"/>
      <c r="B15" s="195"/>
      <c r="C15" s="196"/>
      <c r="D15" s="10"/>
      <c r="E15" s="11"/>
      <c r="F15" s="11"/>
      <c r="G15" s="10"/>
    </row>
    <row r="16" spans="1:7">
      <c r="A16" s="10"/>
      <c r="B16" s="195"/>
      <c r="C16" s="196"/>
      <c r="D16" s="10"/>
      <c r="E16" s="11"/>
      <c r="F16" s="11"/>
      <c r="G16" s="10"/>
    </row>
    <row r="17" spans="1:7">
      <c r="A17" s="10"/>
      <c r="B17" s="195"/>
      <c r="C17" s="196"/>
      <c r="D17" s="10"/>
      <c r="E17" s="11"/>
      <c r="F17" s="11"/>
      <c r="G17" s="10"/>
    </row>
    <row r="18" spans="1:7">
      <c r="A18" s="10"/>
      <c r="B18" s="195"/>
      <c r="C18" s="196"/>
      <c r="D18" s="10"/>
      <c r="E18" s="11"/>
      <c r="F18" s="11"/>
      <c r="G18" s="10"/>
    </row>
    <row r="19" spans="1:7">
      <c r="A19" s="10"/>
      <c r="B19" s="195"/>
      <c r="C19" s="196"/>
      <c r="D19" s="10"/>
      <c r="E19" s="11"/>
      <c r="F19" s="11"/>
      <c r="G19" s="10"/>
    </row>
    <row r="20" spans="1:7">
      <c r="A20" s="10"/>
      <c r="B20" s="195"/>
      <c r="C20" s="196"/>
      <c r="D20" s="10"/>
      <c r="E20" s="11"/>
      <c r="F20" s="11"/>
      <c r="G20" s="10"/>
    </row>
    <row r="21" spans="1:7">
      <c r="A21" s="10"/>
      <c r="B21" s="195"/>
      <c r="C21" s="196"/>
      <c r="D21" s="10"/>
      <c r="E21" s="11"/>
      <c r="F21" s="11"/>
      <c r="G21" s="10"/>
    </row>
    <row r="22" spans="1:7">
      <c r="A22" s="10"/>
      <c r="B22" s="195"/>
      <c r="C22" s="196"/>
      <c r="D22" s="10"/>
      <c r="E22" s="11"/>
      <c r="F22" s="11"/>
      <c r="G22" s="10"/>
    </row>
    <row r="23" spans="1:7">
      <c r="A23" s="10"/>
      <c r="B23" s="195"/>
      <c r="C23" s="196"/>
      <c r="D23" s="10"/>
      <c r="E23" s="11"/>
      <c r="F23" s="11"/>
      <c r="G23" s="10"/>
    </row>
    <row r="24" spans="1:7">
      <c r="A24" s="10"/>
      <c r="B24" s="195"/>
      <c r="C24" s="196"/>
      <c r="D24" s="10"/>
      <c r="E24" s="11"/>
      <c r="F24" s="11"/>
      <c r="G24" s="10"/>
    </row>
    <row r="25" spans="1:7">
      <c r="A25" s="9"/>
      <c r="B25" s="202"/>
      <c r="C25" s="197"/>
      <c r="D25" s="9"/>
      <c r="E25" s="203"/>
      <c r="F25" s="203"/>
      <c r="G25" s="9"/>
    </row>
    <row r="26" spans="1:7">
      <c r="A26" s="3"/>
      <c r="B26" s="3"/>
      <c r="C26" s="3"/>
      <c r="D26" s="3"/>
      <c r="E26" s="4">
        <f>SUM(E5:E25)</f>
        <v>12800</v>
      </c>
      <c r="F26" s="4">
        <f>SUM(F5:F25)</f>
        <v>1020000</v>
      </c>
      <c r="G26" s="3"/>
    </row>
  </sheetData>
  <mergeCells count="5">
    <mergeCell ref="B3:B4"/>
    <mergeCell ref="C3:C4"/>
    <mergeCell ref="D3:D4"/>
    <mergeCell ref="G3:G4"/>
    <mergeCell ref="A3:A4"/>
  </mergeCells>
  <phoneticPr fontId="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2576-2580-49CE-BD7E-BCFE451EC940}">
  <sheetPr>
    <tabColor rgb="FFFFC000"/>
    <pageSetUpPr fitToPage="1"/>
  </sheetPr>
  <dimension ref="A1:T28"/>
  <sheetViews>
    <sheetView view="pageBreakPreview" topLeftCell="B1" zoomScale="65" zoomScaleNormal="75" zoomScaleSheetLayoutView="65" workbookViewId="0">
      <selection activeCell="J9" sqref="J9"/>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232</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233</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68"/>
      <c r="R24" s="404" t="s">
        <v>91</v>
      </c>
      <c r="S24" s="405"/>
      <c r="T24" s="22">
        <f>T23-F23</f>
        <v>4427712</v>
      </c>
    </row>
    <row r="25" spans="1:20" ht="17.5" customHeight="1">
      <c r="B25" s="21"/>
      <c r="C25" s="23"/>
      <c r="D25" s="23"/>
      <c r="E25" s="23"/>
      <c r="F25" s="23"/>
      <c r="G25" s="23"/>
      <c r="H25" s="23"/>
      <c r="I25" s="23"/>
      <c r="J25" s="23"/>
      <c r="K25" s="23"/>
      <c r="L25" s="23"/>
      <c r="M25" s="23"/>
      <c r="N25" s="23"/>
      <c r="O25" s="23"/>
      <c r="P25" s="23"/>
      <c r="Q25" s="69"/>
      <c r="R25" s="404" t="s">
        <v>92</v>
      </c>
      <c r="S25" s="405"/>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3">
    <mergeCell ref="R24:S24"/>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8"/>
  <conditionalFormatting sqref="C7">
    <cfRule type="cellIs" dxfId="5" priority="2" stopIfTrue="1" operator="equal">
      <formula>"ﾌﾟﾙﾀﾞｳﾝで選択"</formula>
    </cfRule>
  </conditionalFormatting>
  <conditionalFormatting sqref="F7">
    <cfRule type="cellIs" dxfId="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7A6603C-1C72-4890-9D92-784746501CC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EDF3-AA32-4820-8BF7-35DA7E252A80}">
  <sheetPr>
    <tabColor rgb="FFFFC000"/>
    <pageSetUpPr fitToPage="1"/>
  </sheetPr>
  <dimension ref="A1:T28"/>
  <sheetViews>
    <sheetView view="pageBreakPreview" zoomScale="65" zoomScaleNormal="75" zoomScaleSheetLayoutView="65" workbookViewId="0">
      <selection activeCell="D5" sqref="D5:E6"/>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232</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281</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97</v>
      </c>
      <c r="I24" s="23"/>
      <c r="J24" s="23"/>
      <c r="K24" s="23"/>
      <c r="L24" s="23"/>
      <c r="M24" s="23"/>
      <c r="N24" s="23"/>
      <c r="O24" s="23"/>
      <c r="P24" s="23"/>
      <c r="Q24" s="68"/>
      <c r="R24" s="404" t="s">
        <v>91</v>
      </c>
      <c r="S24" s="405"/>
      <c r="T24" s="22">
        <f>T23-F23</f>
        <v>4427712</v>
      </c>
    </row>
    <row r="25" spans="1:20" ht="17.5" customHeight="1">
      <c r="B25" s="21"/>
      <c r="C25" s="23"/>
      <c r="D25" s="23"/>
      <c r="E25" s="70" t="s">
        <v>95</v>
      </c>
      <c r="F25" s="23">
        <f>+T24</f>
        <v>4427712</v>
      </c>
      <c r="G25" s="71" t="s">
        <v>96</v>
      </c>
      <c r="H25" s="23">
        <f>+C23</f>
        <v>243</v>
      </c>
      <c r="I25" s="71" t="s">
        <v>27</v>
      </c>
      <c r="J25" s="73">
        <f>+ROUNDDOWN(F25/H25,0)</f>
        <v>18221</v>
      </c>
      <c r="K25" s="23"/>
      <c r="L25" s="23"/>
      <c r="M25" s="23"/>
      <c r="N25" s="23"/>
      <c r="O25" s="23"/>
      <c r="P25" s="23"/>
      <c r="Q25" s="69"/>
      <c r="R25" s="404" t="s">
        <v>92</v>
      </c>
      <c r="S25" s="405"/>
      <c r="T25" s="22">
        <f>+F23</f>
        <v>50400</v>
      </c>
    </row>
    <row r="26" spans="1:20" ht="19" customHeight="1">
      <c r="B26" s="21"/>
      <c r="C26" s="20"/>
      <c r="D26" s="20"/>
      <c r="E26" s="72" t="s">
        <v>101</v>
      </c>
      <c r="F26" s="20">
        <f>+T25</f>
        <v>50400</v>
      </c>
      <c r="G26" s="71" t="s">
        <v>96</v>
      </c>
      <c r="H26" s="23">
        <f>+C23</f>
        <v>243</v>
      </c>
      <c r="I26" s="71" t="s">
        <v>27</v>
      </c>
      <c r="J26" s="73">
        <f>+ROUNDDOWN(F26/H26,0)</f>
        <v>207</v>
      </c>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3">
    <mergeCell ref="R24:S24"/>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8"/>
  <conditionalFormatting sqref="C7">
    <cfRule type="cellIs" dxfId="3" priority="2" stopIfTrue="1" operator="equal">
      <formula>"ﾌﾟﾙﾀﾞｳﾝで選択"</formula>
    </cfRule>
  </conditionalFormatting>
  <conditionalFormatting sqref="F7">
    <cfRule type="cellIs" dxfId="2"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94A7C0C-1D38-4362-A7C7-58F7D541B1D5}">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3D78-8B2F-40FA-9D34-AAA6FE65F473}">
  <sheetPr>
    <tabColor rgb="FFFFC000"/>
    <pageSetUpPr fitToPage="1"/>
  </sheetPr>
  <dimension ref="A1:T28"/>
  <sheetViews>
    <sheetView view="pageBreakPreview" zoomScale="65" zoomScaleNormal="75" zoomScaleSheetLayoutView="65" workbookViewId="0">
      <selection activeCell="M13" sqref="M13:M1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232</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282</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98</v>
      </c>
      <c r="I24" s="23"/>
      <c r="J24" s="23"/>
      <c r="K24" s="23"/>
      <c r="L24" s="23"/>
      <c r="M24" s="23"/>
      <c r="N24" s="23"/>
      <c r="O24" s="23"/>
      <c r="P24" s="23"/>
      <c r="Q24" s="68"/>
      <c r="R24" s="404" t="s">
        <v>91</v>
      </c>
      <c r="S24" s="405"/>
      <c r="T24" s="22">
        <f>T23-F23</f>
        <v>4427712</v>
      </c>
    </row>
    <row r="25" spans="1:20" ht="20" customHeight="1">
      <c r="B25" s="21"/>
      <c r="C25" s="23"/>
      <c r="D25" s="23"/>
      <c r="E25" s="70" t="s">
        <v>99</v>
      </c>
      <c r="F25" s="23">
        <f>+T24</f>
        <v>4427712</v>
      </c>
      <c r="G25" s="71" t="s">
        <v>0</v>
      </c>
      <c r="H25" s="434">
        <v>0.2</v>
      </c>
      <c r="I25" s="71" t="s">
        <v>27</v>
      </c>
      <c r="J25" s="73">
        <f>+ROUNDDOWN(F25*H25,0)</f>
        <v>885542</v>
      </c>
      <c r="K25" s="23"/>
      <c r="L25" s="23"/>
      <c r="M25" s="23"/>
      <c r="N25" s="23"/>
      <c r="O25" s="23"/>
      <c r="P25" s="23"/>
      <c r="Q25" s="69"/>
      <c r="R25" s="404" t="s">
        <v>92</v>
      </c>
      <c r="S25" s="405"/>
      <c r="T25" s="22">
        <f>+F23</f>
        <v>50400</v>
      </c>
    </row>
    <row r="26" spans="1:20" ht="20" customHeight="1">
      <c r="B26" s="21"/>
      <c r="C26" s="20"/>
      <c r="D26" s="20"/>
      <c r="E26" s="72" t="s">
        <v>100</v>
      </c>
      <c r="F26" s="20">
        <f>+T25</f>
        <v>50400</v>
      </c>
      <c r="G26" s="71" t="s">
        <v>0</v>
      </c>
      <c r="H26" s="435"/>
      <c r="I26" s="71" t="s">
        <v>27</v>
      </c>
      <c r="J26" s="73">
        <f>+ROUNDDOWN(F26*H25,0)</f>
        <v>10080</v>
      </c>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4">
    <mergeCell ref="R24:S24"/>
    <mergeCell ref="H25:H26"/>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8"/>
  <conditionalFormatting sqref="C7">
    <cfRule type="cellIs" dxfId="1" priority="2" stopIfTrue="1" operator="equal">
      <formula>"ﾌﾟﾙﾀﾞｳﾝで選択"</formula>
    </cfRule>
  </conditionalFormatting>
  <conditionalFormatting sqref="F7">
    <cfRule type="cellIs" dxfId="0"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5AB04F3-074E-41C4-8F8A-AD5B490CAF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301-19AE-4C20-A5D1-E210580AF89C}">
  <sheetPr>
    <pageSetUpPr fitToPage="1"/>
  </sheetPr>
  <dimension ref="A1:F27"/>
  <sheetViews>
    <sheetView view="pageBreakPreview" topLeftCell="A2" zoomScale="60" zoomScaleNormal="100" workbookViewId="0">
      <selection activeCell="G23" sqref="G23"/>
    </sheetView>
  </sheetViews>
  <sheetFormatPr defaultRowHeight="13"/>
  <cols>
    <col min="1" max="1" width="6" style="1" customWidth="1"/>
    <col min="2" max="2" width="34.54296875" style="1" customWidth="1"/>
    <col min="3" max="4" width="17.26953125" style="1" customWidth="1"/>
    <col min="5" max="5" width="30.36328125" style="1" customWidth="1"/>
    <col min="6" max="16384" width="8.7265625" style="1"/>
  </cols>
  <sheetData>
    <row r="1" spans="1:5" hidden="1">
      <c r="A1" s="285" t="s">
        <v>227</v>
      </c>
    </row>
    <row r="2" spans="1:5" s="294" customFormat="1" ht="16.5">
      <c r="A2" s="296" t="s">
        <v>241</v>
      </c>
      <c r="B2" s="296"/>
    </row>
    <row r="3" spans="1:5" s="294" customFormat="1" ht="16.5">
      <c r="A3" s="296" t="s">
        <v>234</v>
      </c>
    </row>
    <row r="4" spans="1:5">
      <c r="A4" s="402" t="s">
        <v>74</v>
      </c>
      <c r="B4" s="512" t="s">
        <v>7</v>
      </c>
      <c r="C4" s="298" t="s">
        <v>6</v>
      </c>
      <c r="D4" s="298"/>
      <c r="E4" s="401" t="s">
        <v>5</v>
      </c>
    </row>
    <row r="5" spans="1:5">
      <c r="A5" s="401"/>
      <c r="B5" s="513"/>
      <c r="C5" s="298" t="s">
        <v>4</v>
      </c>
      <c r="D5" s="313" t="s">
        <v>3</v>
      </c>
      <c r="E5" s="401"/>
    </row>
    <row r="6" spans="1:5">
      <c r="A6" s="14">
        <v>1</v>
      </c>
      <c r="B6" s="10" t="s">
        <v>20</v>
      </c>
      <c r="C6" s="11">
        <v>12000</v>
      </c>
      <c r="D6" s="11"/>
      <c r="E6" s="192" t="s">
        <v>150</v>
      </c>
    </row>
    <row r="7" spans="1:5">
      <c r="A7" s="10"/>
      <c r="B7" s="10"/>
      <c r="C7" s="10"/>
      <c r="D7" s="10"/>
      <c r="E7" s="10"/>
    </row>
    <row r="8" spans="1:5">
      <c r="A8" s="10"/>
      <c r="B8" s="10"/>
      <c r="C8" s="10"/>
      <c r="D8" s="10"/>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9"/>
      <c r="B26" s="9"/>
      <c r="C26" s="9"/>
      <c r="D26" s="9"/>
      <c r="E26" s="9"/>
    </row>
    <row r="27" spans="1:6">
      <c r="A27" s="321"/>
      <c r="B27" s="330" t="s">
        <v>283</v>
      </c>
      <c r="C27" s="326">
        <f>SUM(C3:C26)</f>
        <v>12000</v>
      </c>
      <c r="D27" s="327">
        <f>SUM(D3:D26)</f>
        <v>0</v>
      </c>
      <c r="E27" s="329"/>
      <c r="F27" s="290"/>
    </row>
  </sheetData>
  <mergeCells count="3">
    <mergeCell ref="E4:E5"/>
    <mergeCell ref="A4:A5"/>
    <mergeCell ref="B4:B5"/>
  </mergeCells>
  <phoneticPr fontId="8"/>
  <pageMargins left="0.7" right="0.7"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4332-0515-45C4-9CE3-B90E52C08E61}">
  <sheetPr>
    <pageSetUpPr fitToPage="1"/>
  </sheetPr>
  <dimension ref="A1:H28"/>
  <sheetViews>
    <sheetView view="pageBreakPreview" topLeftCell="A2" zoomScale="60" zoomScaleNormal="70" workbookViewId="0">
      <selection activeCell="G17" sqref="G17"/>
    </sheetView>
  </sheetViews>
  <sheetFormatPr defaultRowHeight="13"/>
  <cols>
    <col min="1" max="1" width="15.1796875" style="1" bestFit="1" customWidth="1"/>
    <col min="2" max="2" width="17.7265625" style="1" hidden="1" customWidth="1"/>
    <col min="3" max="3" width="22.81640625" style="1" hidden="1" customWidth="1"/>
    <col min="4" max="4" width="34.54296875" style="1" customWidth="1"/>
    <col min="5" max="5" width="20.36328125" style="1" customWidth="1"/>
    <col min="6" max="6" width="21.1796875" style="1" customWidth="1"/>
    <col min="7" max="7" width="30.36328125" style="1" customWidth="1"/>
    <col min="8" max="16384" width="8.7265625" style="1"/>
  </cols>
  <sheetData>
    <row r="1" spans="1:7" hidden="1">
      <c r="A1" s="285" t="s">
        <v>227</v>
      </c>
    </row>
    <row r="2" spans="1:7" ht="16.5">
      <c r="A2" s="296" t="s">
        <v>242</v>
      </c>
      <c r="B2" s="294"/>
      <c r="C2" s="294"/>
      <c r="D2" s="294"/>
    </row>
    <row r="3" spans="1:7" ht="16.5">
      <c r="A3" s="294" t="s">
        <v>21</v>
      </c>
      <c r="B3" s="294"/>
      <c r="C3" s="294"/>
      <c r="D3" s="294"/>
    </row>
    <row r="4" spans="1:7">
      <c r="A4" s="512" t="s">
        <v>74</v>
      </c>
      <c r="B4" s="401" t="s">
        <v>9</v>
      </c>
      <c r="C4" s="401" t="s">
        <v>8</v>
      </c>
      <c r="D4" s="401" t="s">
        <v>7</v>
      </c>
      <c r="E4" s="298" t="s">
        <v>6</v>
      </c>
      <c r="F4" s="298"/>
      <c r="G4" s="401" t="s">
        <v>5</v>
      </c>
    </row>
    <row r="5" spans="1:7">
      <c r="A5" s="513"/>
      <c r="B5" s="401"/>
      <c r="C5" s="401"/>
      <c r="D5" s="401"/>
      <c r="E5" s="297" t="s">
        <v>4</v>
      </c>
      <c r="F5" s="297" t="s">
        <v>3</v>
      </c>
      <c r="G5" s="401"/>
    </row>
    <row r="6" spans="1:7">
      <c r="A6" s="199">
        <v>1</v>
      </c>
      <c r="B6" s="193"/>
      <c r="C6" s="194"/>
      <c r="D6" s="204" t="s">
        <v>151</v>
      </c>
      <c r="E6" s="15">
        <v>132000</v>
      </c>
      <c r="F6" s="14"/>
      <c r="G6" s="14" t="s">
        <v>11</v>
      </c>
    </row>
    <row r="7" spans="1:7">
      <c r="A7" s="49"/>
      <c r="B7" s="195"/>
      <c r="C7" s="196"/>
      <c r="D7" s="10"/>
      <c r="E7" s="11"/>
      <c r="F7" s="10"/>
      <c r="G7" s="10"/>
    </row>
    <row r="8" spans="1:7">
      <c r="A8" s="49"/>
      <c r="B8" s="195"/>
      <c r="C8" s="196"/>
      <c r="D8" s="10"/>
      <c r="E8" s="10"/>
      <c r="F8" s="11"/>
      <c r="G8" s="10"/>
    </row>
    <row r="9" spans="1:7">
      <c r="A9" s="10"/>
      <c r="B9" s="196"/>
      <c r="C9" s="196"/>
      <c r="D9" s="10"/>
      <c r="E9" s="10"/>
      <c r="F9" s="10"/>
      <c r="G9" s="10"/>
    </row>
    <row r="10" spans="1:7">
      <c r="A10" s="10"/>
      <c r="B10" s="196"/>
      <c r="C10" s="196"/>
      <c r="D10" s="10"/>
      <c r="E10" s="10"/>
      <c r="F10" s="10"/>
      <c r="G10" s="10"/>
    </row>
    <row r="11" spans="1:7">
      <c r="A11" s="10"/>
      <c r="B11" s="196"/>
      <c r="C11" s="196"/>
      <c r="D11" s="10"/>
      <c r="E11" s="10"/>
      <c r="F11" s="10"/>
      <c r="G11" s="10"/>
    </row>
    <row r="12" spans="1:7">
      <c r="A12" s="10"/>
      <c r="B12" s="196"/>
      <c r="C12" s="196"/>
      <c r="D12" s="10"/>
      <c r="E12" s="10"/>
      <c r="F12" s="10"/>
      <c r="G12" s="10"/>
    </row>
    <row r="13" spans="1:7">
      <c r="A13" s="10"/>
      <c r="B13" s="196"/>
      <c r="C13" s="196"/>
      <c r="D13" s="10"/>
      <c r="E13" s="10"/>
      <c r="F13" s="10"/>
      <c r="G13" s="10"/>
    </row>
    <row r="14" spans="1:7">
      <c r="A14" s="10"/>
      <c r="B14" s="196"/>
      <c r="C14" s="196"/>
      <c r="D14" s="10"/>
      <c r="E14" s="10"/>
      <c r="F14" s="10"/>
      <c r="G14" s="10"/>
    </row>
    <row r="15" spans="1:7">
      <c r="A15" s="10"/>
      <c r="B15" s="196"/>
      <c r="C15" s="196"/>
      <c r="D15" s="10"/>
      <c r="E15" s="10"/>
      <c r="F15" s="10"/>
      <c r="G15" s="10"/>
    </row>
    <row r="16" spans="1:7">
      <c r="A16" s="10"/>
      <c r="B16" s="196"/>
      <c r="C16" s="196"/>
      <c r="D16" s="10"/>
      <c r="E16" s="10"/>
      <c r="F16" s="10"/>
      <c r="G16" s="10"/>
    </row>
    <row r="17" spans="1:8">
      <c r="A17" s="10"/>
      <c r="B17" s="196"/>
      <c r="C17" s="196"/>
      <c r="D17" s="10"/>
      <c r="E17" s="10"/>
      <c r="F17" s="10"/>
      <c r="G17" s="10"/>
    </row>
    <row r="18" spans="1:8">
      <c r="A18" s="10"/>
      <c r="B18" s="196"/>
      <c r="C18" s="196"/>
      <c r="D18" s="10"/>
      <c r="E18" s="10"/>
      <c r="F18" s="10"/>
      <c r="G18" s="10"/>
    </row>
    <row r="19" spans="1:8">
      <c r="A19" s="10"/>
      <c r="B19" s="196"/>
      <c r="C19" s="196"/>
      <c r="D19" s="10"/>
      <c r="E19" s="10"/>
      <c r="F19" s="10"/>
      <c r="G19" s="10"/>
    </row>
    <row r="20" spans="1:8">
      <c r="A20" s="10"/>
      <c r="B20" s="196"/>
      <c r="C20" s="196"/>
      <c r="D20" s="10"/>
      <c r="E20" s="10"/>
      <c r="F20" s="10"/>
      <c r="G20" s="10"/>
    </row>
    <row r="21" spans="1:8">
      <c r="A21" s="10"/>
      <c r="B21" s="196"/>
      <c r="C21" s="196"/>
      <c r="D21" s="10"/>
      <c r="E21" s="10"/>
      <c r="F21" s="10"/>
      <c r="G21" s="10"/>
    </row>
    <row r="22" spans="1:8">
      <c r="A22" s="10"/>
      <c r="B22" s="196"/>
      <c r="C22" s="196"/>
      <c r="D22" s="10"/>
      <c r="E22" s="10"/>
      <c r="F22" s="10"/>
      <c r="G22" s="10"/>
    </row>
    <row r="23" spans="1:8">
      <c r="A23" s="10"/>
      <c r="B23" s="196"/>
      <c r="C23" s="196"/>
      <c r="D23" s="10"/>
      <c r="E23" s="10"/>
      <c r="F23" s="10"/>
      <c r="G23" s="10"/>
    </row>
    <row r="24" spans="1:8">
      <c r="A24" s="10"/>
      <c r="B24" s="196"/>
      <c r="C24" s="196"/>
      <c r="D24" s="10"/>
      <c r="E24" s="10"/>
      <c r="F24" s="10"/>
      <c r="G24" s="10"/>
    </row>
    <row r="25" spans="1:8">
      <c r="A25" s="10"/>
      <c r="B25" s="196"/>
      <c r="C25" s="196"/>
      <c r="D25" s="10"/>
      <c r="E25" s="10"/>
      <c r="F25" s="10"/>
      <c r="G25" s="10"/>
    </row>
    <row r="26" spans="1:8">
      <c r="A26" s="10"/>
      <c r="B26" s="196"/>
      <c r="C26" s="196"/>
      <c r="D26" s="10"/>
      <c r="E26" s="10"/>
      <c r="F26" s="10"/>
      <c r="G26" s="10"/>
    </row>
    <row r="27" spans="1:8">
      <c r="A27" s="9"/>
      <c r="B27" s="196"/>
      <c r="C27" s="196"/>
      <c r="D27" s="10"/>
      <c r="E27" s="10"/>
      <c r="F27" s="10"/>
      <c r="G27" s="10"/>
    </row>
    <row r="28" spans="1:8">
      <c r="A28" s="288"/>
      <c r="B28" s="289"/>
      <c r="C28" s="289"/>
      <c r="D28" s="331" t="s">
        <v>283</v>
      </c>
      <c r="E28" s="291">
        <f>SUM(E4:E27)</f>
        <v>132000</v>
      </c>
      <c r="F28" s="205">
        <f>SUM(F4:F27)</f>
        <v>0</v>
      </c>
      <c r="G28" s="314"/>
      <c r="H28" s="290"/>
    </row>
  </sheetData>
  <mergeCells count="5">
    <mergeCell ref="B4:B5"/>
    <mergeCell ref="C4:C5"/>
    <mergeCell ref="D4:D5"/>
    <mergeCell ref="G4:G5"/>
    <mergeCell ref="A4:A5"/>
  </mergeCells>
  <phoneticPr fontId="8"/>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1997-C833-4BA3-970E-C7612017E242}">
  <dimension ref="A1:F28"/>
  <sheetViews>
    <sheetView view="pageBreakPreview" topLeftCell="A2" zoomScale="60" zoomScaleNormal="100" workbookViewId="0">
      <selection activeCell="J20" sqref="J20"/>
    </sheetView>
  </sheetViews>
  <sheetFormatPr defaultRowHeight="13"/>
  <cols>
    <col min="1" max="1" width="5" style="1" customWidth="1"/>
    <col min="2" max="2" width="34.54296875" style="1" customWidth="1"/>
    <col min="3" max="3" width="20.36328125" style="1" customWidth="1"/>
    <col min="4" max="4" width="21.1796875" style="1" customWidth="1"/>
    <col min="5" max="5" width="30.36328125" style="1" customWidth="1"/>
    <col min="6" max="16384" width="8.7265625" style="1"/>
  </cols>
  <sheetData>
    <row r="1" spans="1:5" hidden="1">
      <c r="A1" s="285" t="s">
        <v>227</v>
      </c>
    </row>
    <row r="2" spans="1:5" s="294" customFormat="1" ht="16.5">
      <c r="A2" s="296" t="s">
        <v>243</v>
      </c>
      <c r="B2" s="296"/>
    </row>
    <row r="3" spans="1:5" s="294" customFormat="1" ht="16.5">
      <c r="A3" s="294" t="s">
        <v>22</v>
      </c>
    </row>
    <row r="4" spans="1:5">
      <c r="A4" s="512" t="s">
        <v>74</v>
      </c>
      <c r="B4" s="401" t="s">
        <v>7</v>
      </c>
      <c r="C4" s="298" t="s">
        <v>6</v>
      </c>
      <c r="D4" s="298"/>
      <c r="E4" s="401" t="s">
        <v>5</v>
      </c>
    </row>
    <row r="5" spans="1:5">
      <c r="A5" s="513"/>
      <c r="B5" s="401"/>
      <c r="C5" s="297" t="s">
        <v>4</v>
      </c>
      <c r="D5" s="297" t="s">
        <v>3</v>
      </c>
      <c r="E5" s="401"/>
    </row>
    <row r="6" spans="1:5">
      <c r="A6" s="199">
        <v>1</v>
      </c>
      <c r="B6" s="204" t="s">
        <v>152</v>
      </c>
      <c r="C6" s="15">
        <v>63800</v>
      </c>
      <c r="D6" s="14"/>
      <c r="E6" s="204" t="s">
        <v>153</v>
      </c>
    </row>
    <row r="7" spans="1:5">
      <c r="A7" s="49"/>
      <c r="B7" s="10"/>
      <c r="C7" s="11"/>
      <c r="D7" s="10"/>
      <c r="E7" s="10"/>
    </row>
    <row r="8" spans="1:5">
      <c r="A8" s="49"/>
      <c r="B8" s="10"/>
      <c r="C8" s="10"/>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283</v>
      </c>
      <c r="C28" s="326">
        <f>SUM(C4:C27)</f>
        <v>63800</v>
      </c>
      <c r="D28" s="327">
        <f>SUM(D4:D27)</f>
        <v>0</v>
      </c>
      <c r="E28" s="329"/>
      <c r="F28" s="290"/>
    </row>
  </sheetData>
  <mergeCells count="3">
    <mergeCell ref="B4:B5"/>
    <mergeCell ref="E4:E5"/>
    <mergeCell ref="A4:A5"/>
  </mergeCells>
  <phoneticPr fontId="8"/>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2EE6-3FB9-4071-B0FC-50151E4B186C}">
  <dimension ref="A1:F29"/>
  <sheetViews>
    <sheetView view="pageBreakPreview" topLeftCell="A2" zoomScale="60" zoomScaleNormal="85" workbookViewId="0">
      <selection activeCell="J23" sqref="J23"/>
    </sheetView>
  </sheetViews>
  <sheetFormatPr defaultRowHeight="13"/>
  <cols>
    <col min="1" max="1" width="6.7265625" style="1" customWidth="1"/>
    <col min="2" max="2" width="34.54296875" style="1" customWidth="1"/>
    <col min="3" max="4" width="14.453125" style="1" customWidth="1"/>
    <col min="5" max="5" width="17.90625" style="1" bestFit="1" customWidth="1"/>
    <col min="6" max="6" width="30.36328125" style="1" customWidth="1"/>
    <col min="7" max="16384" width="8.7265625" style="1"/>
  </cols>
  <sheetData>
    <row r="1" spans="1:6" hidden="1">
      <c r="A1" s="285" t="s">
        <v>227</v>
      </c>
    </row>
    <row r="2" spans="1:6" s="295" customFormat="1" ht="16.5">
      <c r="A2" s="295" t="s">
        <v>235</v>
      </c>
    </row>
    <row r="3" spans="1:6" s="295" customFormat="1" ht="16.5">
      <c r="A3" s="295" t="s">
        <v>249</v>
      </c>
    </row>
    <row r="4" spans="1:6">
      <c r="A4" s="300"/>
      <c r="B4" s="301"/>
      <c r="C4" s="298" t="s">
        <v>6</v>
      </c>
      <c r="D4" s="298"/>
      <c r="E4" s="298"/>
      <c r="F4" s="512" t="s">
        <v>5</v>
      </c>
    </row>
    <row r="5" spans="1:6">
      <c r="A5" s="304" t="s">
        <v>74</v>
      </c>
      <c r="B5" s="305" t="s">
        <v>7</v>
      </c>
      <c r="C5" s="306" t="s">
        <v>4</v>
      </c>
      <c r="D5" s="306"/>
      <c r="E5" s="512" t="s">
        <v>3</v>
      </c>
      <c r="F5" s="514"/>
    </row>
    <row r="6" spans="1:6">
      <c r="A6" s="304"/>
      <c r="B6" s="305"/>
      <c r="C6" s="309">
        <v>0.1</v>
      </c>
      <c r="D6" s="309">
        <v>0.08</v>
      </c>
      <c r="E6" s="514"/>
      <c r="F6" s="514"/>
    </row>
    <row r="7" spans="1:6">
      <c r="A7" s="199">
        <v>1</v>
      </c>
      <c r="B7" s="315" t="s">
        <v>244</v>
      </c>
      <c r="C7" s="75">
        <v>44000</v>
      </c>
      <c r="D7" s="75"/>
      <c r="E7" s="14"/>
      <c r="F7" s="204" t="s">
        <v>139</v>
      </c>
    </row>
    <row r="8" spans="1:6">
      <c r="A8" s="49">
        <v>2</v>
      </c>
      <c r="B8" s="286" t="s">
        <v>245</v>
      </c>
      <c r="C8" s="76"/>
      <c r="D8" s="76">
        <v>1625</v>
      </c>
      <c r="E8" s="11"/>
      <c r="F8" s="192" t="s">
        <v>140</v>
      </c>
    </row>
    <row r="9" spans="1:6">
      <c r="A9" s="49">
        <v>3</v>
      </c>
      <c r="B9" s="286" t="s">
        <v>251</v>
      </c>
      <c r="C9" s="76">
        <v>55440</v>
      </c>
      <c r="D9" s="76"/>
      <c r="E9" s="10"/>
      <c r="F9" s="286" t="s">
        <v>248</v>
      </c>
    </row>
    <row r="10" spans="1:6">
      <c r="A10" s="49">
        <v>4</v>
      </c>
      <c r="B10" s="286" t="s">
        <v>252</v>
      </c>
      <c r="C10" s="76">
        <v>21192</v>
      </c>
      <c r="D10" s="10"/>
      <c r="E10" s="10"/>
      <c r="F10" s="286" t="s">
        <v>250</v>
      </c>
    </row>
    <row r="11" spans="1:6">
      <c r="A11" s="49"/>
      <c r="B11" s="10"/>
      <c r="C11" s="10"/>
      <c r="D11" s="10"/>
      <c r="E11" s="10"/>
      <c r="F11" s="10"/>
    </row>
    <row r="12" spans="1:6">
      <c r="A12" s="10"/>
      <c r="B12" s="10"/>
      <c r="C12" s="10"/>
      <c r="D12" s="10"/>
      <c r="E12" s="10"/>
      <c r="F12" s="10"/>
    </row>
    <row r="13" spans="1:6">
      <c r="A13" s="10"/>
      <c r="B13" s="10"/>
      <c r="C13" s="10"/>
      <c r="D13" s="10"/>
      <c r="E13" s="10"/>
      <c r="F13" s="10"/>
    </row>
    <row r="14" spans="1:6">
      <c r="A14" s="10"/>
      <c r="B14" s="10"/>
      <c r="C14" s="10"/>
      <c r="D14" s="10"/>
      <c r="E14" s="10"/>
      <c r="F14" s="10"/>
    </row>
    <row r="15" spans="1:6">
      <c r="A15" s="10"/>
      <c r="B15" s="10"/>
      <c r="C15" s="10"/>
      <c r="D15" s="10"/>
      <c r="E15" s="10"/>
      <c r="F15" s="10"/>
    </row>
    <row r="16" spans="1:6">
      <c r="A16" s="10"/>
      <c r="B16" s="10"/>
      <c r="C16" s="10"/>
      <c r="D16" s="10"/>
      <c r="E16" s="10"/>
      <c r="F16" s="10"/>
    </row>
    <row r="17" spans="1:6">
      <c r="A17" s="10"/>
      <c r="B17" s="10"/>
      <c r="C17" s="10"/>
      <c r="D17" s="10"/>
      <c r="E17" s="10"/>
      <c r="F17" s="10"/>
    </row>
    <row r="18" spans="1:6">
      <c r="A18" s="10"/>
      <c r="B18" s="10"/>
      <c r="C18" s="10"/>
      <c r="D18" s="10"/>
      <c r="E18" s="10"/>
      <c r="F18" s="10"/>
    </row>
    <row r="19" spans="1:6">
      <c r="A19" s="10"/>
      <c r="B19" s="10"/>
      <c r="C19" s="10"/>
      <c r="D19" s="10"/>
      <c r="E19" s="10"/>
      <c r="F19" s="10"/>
    </row>
    <row r="20" spans="1:6">
      <c r="A20" s="10"/>
      <c r="B20" s="10"/>
      <c r="C20" s="10"/>
      <c r="D20" s="10"/>
      <c r="E20" s="10"/>
      <c r="F20" s="10"/>
    </row>
    <row r="21" spans="1:6">
      <c r="A21" s="10"/>
      <c r="B21" s="10"/>
      <c r="C21" s="10"/>
      <c r="D21" s="10"/>
      <c r="E21" s="10"/>
      <c r="F21" s="10"/>
    </row>
    <row r="22" spans="1:6">
      <c r="A22" s="10"/>
      <c r="B22" s="10"/>
      <c r="C22" s="10"/>
      <c r="D22" s="10"/>
      <c r="E22" s="10"/>
      <c r="F22" s="10"/>
    </row>
    <row r="23" spans="1:6">
      <c r="A23" s="10"/>
      <c r="B23" s="10"/>
      <c r="C23" s="10"/>
      <c r="D23" s="10"/>
      <c r="E23" s="10"/>
      <c r="F23" s="10"/>
    </row>
    <row r="24" spans="1:6">
      <c r="A24" s="10"/>
      <c r="B24" s="10"/>
      <c r="C24" s="10"/>
      <c r="D24" s="10"/>
      <c r="E24" s="10"/>
      <c r="F24" s="10"/>
    </row>
    <row r="25" spans="1:6">
      <c r="A25" s="10"/>
      <c r="B25" s="10"/>
      <c r="C25" s="10"/>
      <c r="D25" s="10"/>
      <c r="E25" s="10"/>
      <c r="F25" s="10"/>
    </row>
    <row r="26" spans="1:6">
      <c r="A26" s="10"/>
      <c r="B26" s="10"/>
      <c r="C26" s="10"/>
      <c r="D26" s="10"/>
      <c r="E26" s="10"/>
      <c r="F26" s="10"/>
    </row>
    <row r="27" spans="1:6">
      <c r="A27" s="10"/>
      <c r="B27" s="10"/>
      <c r="C27" s="10"/>
      <c r="D27" s="10"/>
      <c r="E27" s="10"/>
      <c r="F27" s="10"/>
    </row>
    <row r="28" spans="1:6">
      <c r="A28" s="9"/>
      <c r="B28" s="9"/>
      <c r="C28" s="9"/>
      <c r="D28" s="9"/>
      <c r="E28" s="9"/>
      <c r="F28" s="9"/>
    </row>
    <row r="29" spans="1:6">
      <c r="A29" s="321"/>
      <c r="B29" s="330" t="s">
        <v>283</v>
      </c>
      <c r="C29" s="326">
        <f>SUM(C5:C28)</f>
        <v>120632.1</v>
      </c>
      <c r="D29" s="327">
        <f>SUM(D5:D28)</f>
        <v>1625.08</v>
      </c>
      <c r="E29" s="328">
        <f>SUM(E7:E28)</f>
        <v>0</v>
      </c>
      <c r="F29" s="3"/>
    </row>
  </sheetData>
  <mergeCells count="2">
    <mergeCell ref="E5:E6"/>
    <mergeCell ref="F4:F6"/>
  </mergeCells>
  <phoneticPr fontId="8"/>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1C24-0450-4015-82B9-A59A263A0181}">
  <dimension ref="A1:G26"/>
  <sheetViews>
    <sheetView zoomScale="70" zoomScaleNormal="70" workbookViewId="0">
      <selection activeCell="F20" sqref="F20"/>
    </sheetView>
  </sheetViews>
  <sheetFormatPr defaultRowHeight="13"/>
  <cols>
    <col min="1" max="1" width="15.90625" style="1" bestFit="1" customWidth="1"/>
    <col min="2" max="2" width="17.7265625" style="1" hidden="1" customWidth="1"/>
    <col min="3" max="3" width="22.81640625" style="1" hidden="1" customWidth="1"/>
    <col min="4" max="4" width="39.26953125" style="1" bestFit="1" customWidth="1"/>
    <col min="5" max="5" width="20.36328125" style="1" customWidth="1"/>
    <col min="6" max="6" width="21.1796875" style="1" customWidth="1"/>
    <col min="7" max="7" width="35.6328125" style="1" bestFit="1" customWidth="1"/>
    <col min="8" max="16384" width="8.7265625" style="1"/>
  </cols>
  <sheetData>
    <row r="1" spans="1:7" s="294" customFormat="1" ht="16.5">
      <c r="A1" s="295" t="s">
        <v>236</v>
      </c>
      <c r="D1" s="295"/>
    </row>
    <row r="2" spans="1:7" s="294" customFormat="1" ht="16.5">
      <c r="A2" s="295" t="s">
        <v>10</v>
      </c>
    </row>
    <row r="3" spans="1:7" s="303" customFormat="1">
      <c r="A3" s="402" t="s">
        <v>74</v>
      </c>
      <c r="B3" s="401" t="s">
        <v>9</v>
      </c>
      <c r="C3" s="401" t="s">
        <v>8</v>
      </c>
      <c r="D3" s="401" t="s">
        <v>75</v>
      </c>
      <c r="E3" s="298" t="s">
        <v>6</v>
      </c>
      <c r="F3" s="298"/>
      <c r="G3" s="401" t="s">
        <v>5</v>
      </c>
    </row>
    <row r="4" spans="1:7" s="303" customFormat="1">
      <c r="A4" s="401"/>
      <c r="B4" s="401"/>
      <c r="C4" s="401"/>
      <c r="D4" s="401"/>
      <c r="E4" s="297" t="s">
        <v>4</v>
      </c>
      <c r="F4" s="297" t="s">
        <v>3</v>
      </c>
      <c r="G4" s="401"/>
    </row>
    <row r="5" spans="1:7">
      <c r="A5" s="14">
        <v>1</v>
      </c>
      <c r="B5" s="193"/>
      <c r="C5" s="194"/>
      <c r="D5" s="14" t="s">
        <v>76</v>
      </c>
      <c r="E5" s="15"/>
      <c r="F5" s="15">
        <v>4427712</v>
      </c>
      <c r="G5" s="201" t="s">
        <v>93</v>
      </c>
    </row>
    <row r="6" spans="1:7">
      <c r="A6" s="10">
        <v>2</v>
      </c>
      <c r="B6" s="195"/>
      <c r="C6" s="196"/>
      <c r="D6" s="10" t="s">
        <v>77</v>
      </c>
      <c r="E6" s="11">
        <v>50400</v>
      </c>
      <c r="F6" s="11"/>
      <c r="G6" s="74" t="s">
        <v>94</v>
      </c>
    </row>
    <row r="7" spans="1:7">
      <c r="A7" s="10"/>
      <c r="B7" s="195"/>
      <c r="C7" s="196"/>
      <c r="D7" s="10"/>
      <c r="E7" s="11"/>
      <c r="F7" s="11"/>
      <c r="G7" s="74"/>
    </row>
    <row r="8" spans="1:7">
      <c r="A8" s="10"/>
      <c r="B8" s="195"/>
      <c r="C8" s="196"/>
      <c r="D8" s="10"/>
      <c r="E8" s="11"/>
      <c r="F8" s="11"/>
      <c r="G8" s="74"/>
    </row>
    <row r="9" spans="1:7">
      <c r="A9" s="10"/>
      <c r="B9" s="195"/>
      <c r="C9" s="196"/>
      <c r="D9" s="10"/>
      <c r="E9" s="11"/>
      <c r="F9" s="11"/>
      <c r="G9" s="74"/>
    </row>
    <row r="10" spans="1:7">
      <c r="A10" s="10"/>
      <c r="B10" s="195"/>
      <c r="C10" s="196"/>
      <c r="D10" s="10"/>
      <c r="E10" s="11"/>
      <c r="F10" s="11"/>
      <c r="G10" s="74"/>
    </row>
    <row r="11" spans="1:7">
      <c r="A11" s="10"/>
      <c r="B11" s="195"/>
      <c r="C11" s="196"/>
      <c r="D11" s="10"/>
      <c r="E11" s="11"/>
      <c r="F11" s="11"/>
      <c r="G11" s="74"/>
    </row>
    <row r="12" spans="1:7">
      <c r="A12" s="10"/>
      <c r="B12" s="195"/>
      <c r="C12" s="196"/>
      <c r="D12" s="10"/>
      <c r="E12" s="11"/>
      <c r="F12" s="11"/>
      <c r="G12" s="74"/>
    </row>
    <row r="13" spans="1:7">
      <c r="A13" s="10"/>
      <c r="B13" s="195"/>
      <c r="C13" s="196"/>
      <c r="D13" s="10"/>
      <c r="E13" s="11"/>
      <c r="F13" s="11"/>
      <c r="G13" s="74"/>
    </row>
    <row r="14" spans="1:7">
      <c r="A14" s="10"/>
      <c r="B14" s="195"/>
      <c r="C14" s="196"/>
      <c r="D14" s="10"/>
      <c r="E14" s="11"/>
      <c r="F14" s="11"/>
      <c r="G14" s="74"/>
    </row>
    <row r="15" spans="1:7">
      <c r="A15" s="10"/>
      <c r="B15" s="195"/>
      <c r="C15" s="196"/>
      <c r="D15" s="10"/>
      <c r="E15" s="11"/>
      <c r="F15" s="11"/>
      <c r="G15" s="74"/>
    </row>
    <row r="16" spans="1:7">
      <c r="A16" s="10"/>
      <c r="B16" s="195"/>
      <c r="C16" s="196"/>
      <c r="D16" s="10"/>
      <c r="E16" s="11"/>
      <c r="F16" s="11"/>
      <c r="G16" s="74"/>
    </row>
    <row r="17" spans="1:7">
      <c r="A17" s="10"/>
      <c r="B17" s="195"/>
      <c r="C17" s="196"/>
      <c r="D17" s="10"/>
      <c r="E17" s="11"/>
      <c r="F17" s="11"/>
      <c r="G17" s="74"/>
    </row>
    <row r="18" spans="1:7">
      <c r="A18" s="10"/>
      <c r="B18" s="195"/>
      <c r="C18" s="196"/>
      <c r="D18" s="10"/>
      <c r="E18" s="11"/>
      <c r="F18" s="11"/>
      <c r="G18" s="74"/>
    </row>
    <row r="19" spans="1:7">
      <c r="A19" s="10"/>
      <c r="B19" s="195"/>
      <c r="C19" s="196"/>
      <c r="D19" s="10"/>
      <c r="E19" s="11"/>
      <c r="F19" s="11"/>
      <c r="G19" s="74"/>
    </row>
    <row r="20" spans="1:7">
      <c r="A20" s="10"/>
      <c r="B20" s="195"/>
      <c r="C20" s="196"/>
      <c r="D20" s="10"/>
      <c r="E20" s="11"/>
      <c r="F20" s="11"/>
      <c r="G20" s="74"/>
    </row>
    <row r="21" spans="1:7">
      <c r="A21" s="10"/>
      <c r="B21" s="195"/>
      <c r="C21" s="196"/>
      <c r="D21" s="10"/>
      <c r="E21" s="11"/>
      <c r="F21" s="11"/>
      <c r="G21" s="74"/>
    </row>
    <row r="22" spans="1:7">
      <c r="A22" s="10"/>
      <c r="B22" s="195"/>
      <c r="C22" s="196"/>
      <c r="D22" s="10"/>
      <c r="E22" s="11"/>
      <c r="F22" s="11"/>
      <c r="G22" s="74"/>
    </row>
    <row r="23" spans="1:7">
      <c r="A23" s="10"/>
      <c r="B23" s="195"/>
      <c r="C23" s="196"/>
      <c r="D23" s="10"/>
      <c r="E23" s="11"/>
      <c r="F23" s="11"/>
      <c r="G23" s="74"/>
    </row>
    <row r="24" spans="1:7">
      <c r="A24" s="10"/>
      <c r="B24" s="195"/>
      <c r="C24" s="196"/>
      <c r="D24" s="10"/>
      <c r="E24" s="11"/>
      <c r="F24" s="11"/>
      <c r="G24" s="74"/>
    </row>
    <row r="25" spans="1:7">
      <c r="A25" s="9"/>
      <c r="B25" s="202"/>
      <c r="C25" s="197"/>
      <c r="D25" s="9"/>
      <c r="E25" s="203"/>
      <c r="F25" s="203"/>
      <c r="G25" s="9"/>
    </row>
    <row r="26" spans="1:7">
      <c r="A26" s="3"/>
      <c r="B26" s="3"/>
      <c r="C26" s="3"/>
      <c r="D26" s="3"/>
      <c r="E26" s="4">
        <f>SUM(E5:E25)</f>
        <v>50400</v>
      </c>
      <c r="F26" s="4">
        <f>SUM(F5:F25)</f>
        <v>4427712</v>
      </c>
      <c r="G26" s="3"/>
    </row>
  </sheetData>
  <mergeCells count="5">
    <mergeCell ref="D3:D4"/>
    <mergeCell ref="G3:G4"/>
    <mergeCell ref="B3:B4"/>
    <mergeCell ref="C3:C4"/>
    <mergeCell ref="A3:A4"/>
  </mergeCells>
  <phoneticPr fontId="8"/>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687F-19F7-46A9-B5EC-569605CE5E3C}">
  <sheetPr>
    <tabColor theme="5" tint="0.79998168889431442"/>
  </sheetPr>
  <dimension ref="A1:F28"/>
  <sheetViews>
    <sheetView view="pageBreakPreview" topLeftCell="A2" zoomScale="60" zoomScaleNormal="100" workbookViewId="0">
      <selection activeCell="J14" sqref="J14"/>
    </sheetView>
  </sheetViews>
  <sheetFormatPr defaultRowHeight="13"/>
  <cols>
    <col min="1" max="1" width="7" style="1" customWidth="1"/>
    <col min="2" max="2" width="26.36328125" style="1" bestFit="1" customWidth="1"/>
    <col min="3" max="4" width="19.90625" style="1" bestFit="1" customWidth="1"/>
    <col min="5" max="5" width="13.453125" style="1" bestFit="1" customWidth="1"/>
    <col min="6" max="16384" width="8.7265625" style="1"/>
  </cols>
  <sheetData>
    <row r="1" spans="1:5" hidden="1">
      <c r="A1" s="285" t="s">
        <v>227</v>
      </c>
    </row>
    <row r="2" spans="1:5" ht="16.5">
      <c r="A2" s="295" t="s">
        <v>253</v>
      </c>
    </row>
    <row r="3" spans="1:5" ht="16.5">
      <c r="A3" s="295" t="s">
        <v>158</v>
      </c>
    </row>
    <row r="4" spans="1:5" ht="13" customHeight="1">
      <c r="A4" s="516" t="s">
        <v>74</v>
      </c>
      <c r="B4" s="515" t="s">
        <v>7</v>
      </c>
      <c r="C4" s="318" t="s">
        <v>6</v>
      </c>
      <c r="D4" s="318"/>
      <c r="E4" s="515" t="s">
        <v>5</v>
      </c>
    </row>
    <row r="5" spans="1:5">
      <c r="A5" s="517"/>
      <c r="B5" s="515"/>
      <c r="C5" s="317" t="s">
        <v>4</v>
      </c>
      <c r="D5" s="317" t="s">
        <v>3</v>
      </c>
      <c r="E5" s="515"/>
    </row>
    <row r="6" spans="1:5">
      <c r="A6" s="199">
        <v>1</v>
      </c>
      <c r="B6" s="187" t="s">
        <v>141</v>
      </c>
      <c r="C6" s="15">
        <v>330000</v>
      </c>
      <c r="D6" s="14"/>
      <c r="E6" s="14" t="s">
        <v>15</v>
      </c>
    </row>
    <row r="7" spans="1:5">
      <c r="A7" s="49">
        <v>2</v>
      </c>
      <c r="B7" s="188" t="s">
        <v>25</v>
      </c>
      <c r="C7" s="11"/>
      <c r="D7" s="10">
        <v>1220000</v>
      </c>
      <c r="E7" s="10" t="s">
        <v>15</v>
      </c>
    </row>
    <row r="8" spans="1:5">
      <c r="A8" s="49"/>
      <c r="B8" s="10"/>
      <c r="C8" s="11"/>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283</v>
      </c>
      <c r="C28" s="326">
        <f>SUM(C4:C27)</f>
        <v>330000</v>
      </c>
      <c r="D28" s="327">
        <f>SUM(D4:D27)</f>
        <v>1220000</v>
      </c>
      <c r="E28" s="329"/>
      <c r="F28" s="290"/>
    </row>
  </sheetData>
  <mergeCells count="3">
    <mergeCell ref="B4:B5"/>
    <mergeCell ref="E4:E5"/>
    <mergeCell ref="A4:A5"/>
  </mergeCells>
  <phoneticPr fontId="8"/>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69A5-3A5F-4A1C-8A01-60C76FD5250B}">
  <sheetPr>
    <tabColor theme="5" tint="0.79998168889431442"/>
  </sheetPr>
  <dimension ref="A1:F28"/>
  <sheetViews>
    <sheetView view="pageBreakPreview" topLeftCell="A2" zoomScale="60" zoomScaleNormal="100" workbookViewId="0">
      <selection activeCell="J12" sqref="J12"/>
    </sheetView>
  </sheetViews>
  <sheetFormatPr defaultRowHeight="13"/>
  <cols>
    <col min="1" max="1" width="6.6328125" style="1" customWidth="1"/>
    <col min="2" max="2" width="26.36328125" style="1" bestFit="1" customWidth="1"/>
    <col min="3" max="4" width="19.90625" style="1" bestFit="1" customWidth="1"/>
    <col min="5" max="5" width="13.453125" style="1" bestFit="1" customWidth="1"/>
    <col min="6" max="16384" width="8.7265625" style="1"/>
  </cols>
  <sheetData>
    <row r="1" spans="1:5" hidden="1">
      <c r="A1" s="285" t="s">
        <v>227</v>
      </c>
    </row>
    <row r="2" spans="1:5" s="294" customFormat="1" ht="16.5">
      <c r="A2" s="294" t="s">
        <v>254</v>
      </c>
    </row>
    <row r="3" spans="1:5" s="294" customFormat="1" ht="16.5">
      <c r="A3" s="295" t="s">
        <v>159</v>
      </c>
    </row>
    <row r="4" spans="1:5">
      <c r="A4" s="516" t="s">
        <v>74</v>
      </c>
      <c r="B4" s="515" t="s">
        <v>7</v>
      </c>
      <c r="C4" s="318" t="s">
        <v>6</v>
      </c>
      <c r="D4" s="318"/>
      <c r="E4" s="515" t="s">
        <v>5</v>
      </c>
    </row>
    <row r="5" spans="1:5">
      <c r="A5" s="517"/>
      <c r="B5" s="515"/>
      <c r="C5" s="317" t="s">
        <v>4</v>
      </c>
      <c r="D5" s="317" t="s">
        <v>3</v>
      </c>
      <c r="E5" s="515"/>
    </row>
    <row r="6" spans="1:5">
      <c r="A6" s="199">
        <v>1</v>
      </c>
      <c r="B6" s="187" t="s">
        <v>24</v>
      </c>
      <c r="C6" s="15">
        <v>2750000</v>
      </c>
      <c r="D6" s="14"/>
      <c r="E6" s="14" t="s">
        <v>23</v>
      </c>
    </row>
    <row r="7" spans="1:5">
      <c r="A7" s="49"/>
      <c r="B7" s="188"/>
      <c r="C7" s="11"/>
      <c r="D7" s="10"/>
      <c r="E7" s="10"/>
    </row>
    <row r="8" spans="1:5">
      <c r="A8" s="49"/>
      <c r="B8" s="10"/>
      <c r="C8" s="11"/>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284</v>
      </c>
      <c r="C28" s="326">
        <f>SUM(C4:C27)</f>
        <v>2750000</v>
      </c>
      <c r="D28" s="327">
        <f>SUM(D4:D27)</f>
        <v>0</v>
      </c>
      <c r="E28" s="329"/>
      <c r="F28" s="290"/>
    </row>
  </sheetData>
  <mergeCells count="3">
    <mergeCell ref="E4:E5"/>
    <mergeCell ref="A4:A5"/>
    <mergeCell ref="B4:B5"/>
  </mergeCells>
  <phoneticPr fontId="8"/>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AD2D-AD6F-4C1B-94CA-0E2831172944}">
  <dimension ref="A1:H27"/>
  <sheetViews>
    <sheetView zoomScale="85" zoomScaleNormal="85" workbookViewId="0">
      <selection activeCell="K19" sqref="K19"/>
    </sheetView>
  </sheetViews>
  <sheetFormatPr defaultRowHeight="13"/>
  <cols>
    <col min="1" max="1" width="11.08984375" style="1" customWidth="1"/>
    <col min="2" max="2" width="36" style="1" customWidth="1"/>
    <col min="3" max="3" width="6.1796875" style="2" bestFit="1" customWidth="1"/>
    <col min="4" max="4" width="2.54296875" style="1" customWidth="1"/>
    <col min="5" max="5" width="36" style="1" bestFit="1" customWidth="1"/>
    <col min="6" max="6" width="6.1796875" style="1" bestFit="1" customWidth="1"/>
    <col min="7" max="7" width="3.54296875" style="1" bestFit="1" customWidth="1"/>
    <col min="8" max="16384" width="8.7265625" style="1"/>
  </cols>
  <sheetData>
    <row r="1" spans="1:5">
      <c r="A1" s="1" t="s">
        <v>89</v>
      </c>
    </row>
    <row r="3" spans="1:5" ht="13.5" thickBot="1">
      <c r="A3" s="1" t="s">
        <v>78</v>
      </c>
    </row>
    <row r="4" spans="1:5">
      <c r="A4" s="50"/>
      <c r="B4" s="51"/>
      <c r="C4" s="52"/>
    </row>
    <row r="5" spans="1:5">
      <c r="B5" s="53"/>
      <c r="C5" s="54"/>
    </row>
    <row r="6" spans="1:5">
      <c r="B6" s="190" t="s">
        <v>145</v>
      </c>
      <c r="C6" s="54"/>
    </row>
    <row r="7" spans="1:5">
      <c r="A7" s="1" t="s">
        <v>79</v>
      </c>
      <c r="B7" s="53"/>
      <c r="C7" s="54">
        <v>900</v>
      </c>
    </row>
    <row r="8" spans="1:5">
      <c r="B8" s="53"/>
      <c r="C8" s="54"/>
    </row>
    <row r="9" spans="1:5">
      <c r="B9" s="53"/>
      <c r="C9" s="54"/>
    </row>
    <row r="10" spans="1:5">
      <c r="B10" s="189" t="s">
        <v>144</v>
      </c>
      <c r="C10" s="55"/>
    </row>
    <row r="11" spans="1:5" ht="13.5" thickBot="1">
      <c r="A11" s="56"/>
      <c r="B11" s="57"/>
      <c r="C11" s="58">
        <v>200</v>
      </c>
    </row>
    <row r="12" spans="1:5" ht="13.5" thickBot="1">
      <c r="A12" s="1" t="s">
        <v>80</v>
      </c>
      <c r="B12" s="59" t="s">
        <v>81</v>
      </c>
      <c r="C12" s="60">
        <f>+C7*0.15</f>
        <v>135</v>
      </c>
      <c r="D12" s="1" t="s">
        <v>27</v>
      </c>
      <c r="E12" s="1" t="s">
        <v>90</v>
      </c>
    </row>
    <row r="13" spans="1:5" ht="13.5" thickBot="1">
      <c r="A13" s="61" t="s">
        <v>82</v>
      </c>
      <c r="B13" s="62" t="s">
        <v>82</v>
      </c>
      <c r="C13" s="63">
        <f>ROUNDDOWN(SUM(C4:C12)*0.1,0)</f>
        <v>123</v>
      </c>
    </row>
    <row r="14" spans="1:5">
      <c r="B14" s="64" t="s">
        <v>83</v>
      </c>
      <c r="C14" s="65">
        <f>SUM(C4:C13)</f>
        <v>1358</v>
      </c>
    </row>
    <row r="16" spans="1:5" ht="13.5" thickBot="1">
      <c r="A16" s="1" t="s">
        <v>84</v>
      </c>
      <c r="B16" s="1" t="s">
        <v>85</v>
      </c>
      <c r="C16" s="1"/>
      <c r="E16" s="1" t="s">
        <v>86</v>
      </c>
    </row>
    <row r="17" spans="1:8">
      <c r="A17" s="50"/>
      <c r="B17" s="51"/>
      <c r="C17" s="52"/>
      <c r="E17" s="51"/>
      <c r="F17" s="52"/>
    </row>
    <row r="18" spans="1:8">
      <c r="B18" s="190" t="s">
        <v>147</v>
      </c>
      <c r="C18" s="54">
        <v>990</v>
      </c>
      <c r="E18" s="190" t="s">
        <v>147</v>
      </c>
      <c r="F18" s="54">
        <v>770</v>
      </c>
    </row>
    <row r="19" spans="1:8">
      <c r="B19" s="190" t="s">
        <v>146</v>
      </c>
      <c r="C19" s="54">
        <v>0</v>
      </c>
      <c r="E19" s="190" t="s">
        <v>146</v>
      </c>
      <c r="F19" s="54">
        <v>200</v>
      </c>
    </row>
    <row r="20" spans="1:8">
      <c r="A20" s="1" t="s">
        <v>79</v>
      </c>
      <c r="B20" s="53"/>
      <c r="C20" s="54"/>
      <c r="E20" s="53"/>
      <c r="F20" s="54"/>
    </row>
    <row r="21" spans="1:8">
      <c r="B21" s="53"/>
      <c r="C21" s="54"/>
      <c r="E21" s="53"/>
      <c r="F21" s="54"/>
    </row>
    <row r="22" spans="1:8">
      <c r="B22" s="53"/>
      <c r="C22" s="54"/>
      <c r="E22" s="53"/>
      <c r="F22" s="54"/>
    </row>
    <row r="23" spans="1:8">
      <c r="B23" s="53" t="s">
        <v>87</v>
      </c>
      <c r="C23" s="53">
        <f>+C19*0.1</f>
        <v>0</v>
      </c>
      <c r="E23" s="53" t="s">
        <v>87</v>
      </c>
      <c r="F23" s="53">
        <f>+F19*0.1</f>
        <v>20</v>
      </c>
    </row>
    <row r="24" spans="1:8">
      <c r="B24" s="189" t="s">
        <v>142</v>
      </c>
      <c r="C24" s="55">
        <v>220</v>
      </c>
      <c r="E24" s="189" t="s">
        <v>143</v>
      </c>
      <c r="F24" s="55">
        <v>200</v>
      </c>
    </row>
    <row r="25" spans="1:8" ht="13.5" thickBot="1">
      <c r="B25" s="57" t="s">
        <v>87</v>
      </c>
      <c r="C25" s="58">
        <v>0</v>
      </c>
      <c r="E25" s="57" t="s">
        <v>87</v>
      </c>
      <c r="F25" s="58">
        <f>+F24*0.1</f>
        <v>20</v>
      </c>
    </row>
    <row r="26" spans="1:8" ht="13.5" thickBot="1">
      <c r="A26" s="61" t="s">
        <v>80</v>
      </c>
      <c r="B26" s="66" t="s">
        <v>88</v>
      </c>
      <c r="C26" s="67">
        <f>ROUNDDOWN(SUM(C17:C23)*0.15,0)</f>
        <v>148</v>
      </c>
      <c r="E26" s="66" t="s">
        <v>88</v>
      </c>
      <c r="F26" s="67">
        <f>ROUNDDOWN(SUM(F17:F23)*0.15,0)</f>
        <v>148</v>
      </c>
      <c r="G26" s="1" t="s">
        <v>26</v>
      </c>
      <c r="H26" s="1" t="s">
        <v>90</v>
      </c>
    </row>
    <row r="27" spans="1:8">
      <c r="B27" s="1" t="s">
        <v>83</v>
      </c>
      <c r="C27" s="2">
        <f>SUM(C17:C26)-C23-C25</f>
        <v>1358</v>
      </c>
      <c r="E27" s="1" t="s">
        <v>83</v>
      </c>
      <c r="F27" s="2">
        <f>SUM(F17:F26)</f>
        <v>1358</v>
      </c>
    </row>
  </sheetData>
  <phoneticPr fontId="8"/>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241F-8F9D-4FF5-812A-047768D240B4}">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71</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69</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68"/>
      <c r="R24" s="404" t="s">
        <v>91</v>
      </c>
      <c r="S24" s="405"/>
      <c r="T24" s="22">
        <f>T23-F23</f>
        <v>4427712</v>
      </c>
    </row>
    <row r="25" spans="1:20" ht="17.5" customHeight="1">
      <c r="B25" s="21"/>
      <c r="C25" s="23"/>
      <c r="D25" s="23"/>
      <c r="E25" s="23"/>
      <c r="F25" s="23"/>
      <c r="G25" s="23"/>
      <c r="H25" s="23"/>
      <c r="I25" s="23"/>
      <c r="J25" s="23"/>
      <c r="K25" s="23"/>
      <c r="L25" s="23"/>
      <c r="M25" s="23"/>
      <c r="N25" s="23"/>
      <c r="O25" s="23"/>
      <c r="P25" s="23"/>
      <c r="Q25" s="69"/>
      <c r="R25" s="404" t="s">
        <v>92</v>
      </c>
      <c r="S25" s="405"/>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3">
    <mergeCell ref="F7:F8"/>
    <mergeCell ref="D18:E18"/>
    <mergeCell ref="D19:E19"/>
    <mergeCell ref="D15:E15"/>
    <mergeCell ref="F5:F6"/>
    <mergeCell ref="D16:E16"/>
    <mergeCell ref="D17:E17"/>
    <mergeCell ref="B3:T3"/>
    <mergeCell ref="T5:T8"/>
    <mergeCell ref="L5:S5"/>
    <mergeCell ref="B4:C4"/>
    <mergeCell ref="C7:C8"/>
    <mergeCell ref="C5:C6"/>
    <mergeCell ref="B5:B8"/>
    <mergeCell ref="K5:K8"/>
    <mergeCell ref="S6:S8"/>
    <mergeCell ref="E7:E8"/>
    <mergeCell ref="D5:E6"/>
    <mergeCell ref="J5:J8"/>
    <mergeCell ref="I5:I8"/>
    <mergeCell ref="D7:D8"/>
    <mergeCell ref="H5:H8"/>
    <mergeCell ref="G5:G8"/>
    <mergeCell ref="B27:T27"/>
    <mergeCell ref="R24:S24"/>
    <mergeCell ref="D9:E9"/>
    <mergeCell ref="D10:E10"/>
    <mergeCell ref="D11:E11"/>
    <mergeCell ref="D12:E12"/>
    <mergeCell ref="D14:E14"/>
    <mergeCell ref="R25:S25"/>
    <mergeCell ref="D20:E20"/>
    <mergeCell ref="D13:E13"/>
  </mergeCells>
  <phoneticPr fontId="8"/>
  <conditionalFormatting sqref="C7">
    <cfRule type="cellIs" dxfId="19" priority="2" stopIfTrue="1" operator="equal">
      <formula>"ﾌﾟﾙﾀﾞｳﾝで選択"</formula>
    </cfRule>
  </conditionalFormatting>
  <conditionalFormatting sqref="F7">
    <cfRule type="cellIs" dxfId="18"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3CA2187-2F49-493A-A2FB-8ACD7097BCD7}">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BA6-35CE-40FF-842F-AB09A6549B81}">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71</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69</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97</v>
      </c>
      <c r="I24" s="23"/>
      <c r="J24" s="23"/>
      <c r="K24" s="23"/>
      <c r="L24" s="23"/>
      <c r="M24" s="23"/>
      <c r="N24" s="23"/>
      <c r="O24" s="23"/>
      <c r="P24" s="23"/>
      <c r="Q24" s="68"/>
      <c r="R24" s="404" t="s">
        <v>91</v>
      </c>
      <c r="S24" s="405"/>
      <c r="T24" s="22">
        <f>T23-F23</f>
        <v>4427712</v>
      </c>
    </row>
    <row r="25" spans="1:20" ht="17.5" customHeight="1">
      <c r="B25" s="21"/>
      <c r="C25" s="23"/>
      <c r="D25" s="23"/>
      <c r="E25" s="70" t="s">
        <v>95</v>
      </c>
      <c r="F25" s="23">
        <f>+T24</f>
        <v>4427712</v>
      </c>
      <c r="G25" s="71" t="s">
        <v>96</v>
      </c>
      <c r="H25" s="23">
        <f>+C23</f>
        <v>243</v>
      </c>
      <c r="I25" s="71" t="s">
        <v>27</v>
      </c>
      <c r="J25" s="73">
        <f>+ROUNDDOWN(F25/H25,0)</f>
        <v>18221</v>
      </c>
      <c r="K25" s="23"/>
      <c r="L25" s="23"/>
      <c r="M25" s="23"/>
      <c r="N25" s="23"/>
      <c r="O25" s="23"/>
      <c r="P25" s="23"/>
      <c r="Q25" s="69"/>
      <c r="R25" s="404" t="s">
        <v>92</v>
      </c>
      <c r="S25" s="405"/>
      <c r="T25" s="22">
        <f>+F23</f>
        <v>50400</v>
      </c>
    </row>
    <row r="26" spans="1:20" ht="19" customHeight="1">
      <c r="B26" s="21"/>
      <c r="C26" s="20"/>
      <c r="D26" s="20"/>
      <c r="E26" s="72" t="s">
        <v>101</v>
      </c>
      <c r="F26" s="20">
        <f>+T25</f>
        <v>50400</v>
      </c>
      <c r="G26" s="71" t="s">
        <v>96</v>
      </c>
      <c r="H26" s="23">
        <f>+C23</f>
        <v>243</v>
      </c>
      <c r="I26" s="71" t="s">
        <v>27</v>
      </c>
      <c r="J26" s="73">
        <f>+ROUNDDOWN(F26/H26,0)</f>
        <v>207</v>
      </c>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8"/>
  <conditionalFormatting sqref="C7">
    <cfRule type="cellIs" dxfId="17" priority="2" stopIfTrue="1" operator="equal">
      <formula>"ﾌﾟﾙﾀﾞｳﾝで選択"</formula>
    </cfRule>
  </conditionalFormatting>
  <conditionalFormatting sqref="F7">
    <cfRule type="cellIs" dxfId="16"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242865E8-57AE-4B6C-A85B-00185B5C9F8F}">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B0D9-DD5A-4515-8720-7B7BEAEFF3D5}">
  <sheetPr>
    <tabColor rgb="FFFFC000"/>
    <pageSetUpPr fitToPage="1"/>
  </sheetPr>
  <dimension ref="A1:T28"/>
  <sheetViews>
    <sheetView view="pageBreakPreview" zoomScale="65" zoomScaleNormal="75" zoomScaleSheetLayoutView="65" workbookViewId="0">
      <selection activeCell="K14" sqref="K1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8" t="s">
        <v>71</v>
      </c>
      <c r="C3" s="408"/>
      <c r="D3" s="408"/>
      <c r="E3" s="408"/>
      <c r="F3" s="408"/>
      <c r="G3" s="408"/>
      <c r="H3" s="408"/>
      <c r="I3" s="408"/>
      <c r="J3" s="408"/>
      <c r="K3" s="408"/>
      <c r="L3" s="408"/>
      <c r="M3" s="408"/>
      <c r="N3" s="408"/>
      <c r="O3" s="408"/>
      <c r="P3" s="408"/>
      <c r="Q3" s="409"/>
      <c r="R3" s="409"/>
      <c r="S3" s="409"/>
      <c r="T3" s="409"/>
    </row>
    <row r="4" spans="1:20" ht="19.899999999999999" customHeight="1">
      <c r="B4" s="416" t="s">
        <v>70</v>
      </c>
      <c r="C4" s="416"/>
      <c r="D4" s="40" t="s">
        <v>69</v>
      </c>
      <c r="E4" s="40"/>
      <c r="F4" s="40"/>
      <c r="G4" s="40"/>
      <c r="H4" s="42" t="s">
        <v>68</v>
      </c>
      <c r="I4" s="40" t="s">
        <v>67</v>
      </c>
      <c r="J4" s="41"/>
      <c r="K4" s="41"/>
      <c r="L4" s="40"/>
      <c r="M4" s="40"/>
      <c r="N4" s="39"/>
      <c r="O4" s="16"/>
      <c r="P4" s="16"/>
    </row>
    <row r="5" spans="1:20" ht="19.5" customHeight="1">
      <c r="A5" s="38"/>
      <c r="B5" s="410" t="s">
        <v>66</v>
      </c>
      <c r="C5" s="419" t="s">
        <v>65</v>
      </c>
      <c r="D5" s="425" t="s">
        <v>64</v>
      </c>
      <c r="E5" s="426"/>
      <c r="F5" s="429" t="s">
        <v>63</v>
      </c>
      <c r="G5" s="429" t="s">
        <v>62</v>
      </c>
      <c r="H5" s="420" t="s">
        <v>61</v>
      </c>
      <c r="I5" s="429" t="s">
        <v>60</v>
      </c>
      <c r="J5" s="420" t="s">
        <v>59</v>
      </c>
      <c r="K5" s="420" t="s">
        <v>58</v>
      </c>
      <c r="L5" s="413" t="s">
        <v>57</v>
      </c>
      <c r="M5" s="414"/>
      <c r="N5" s="414"/>
      <c r="O5" s="414"/>
      <c r="P5" s="414"/>
      <c r="Q5" s="414"/>
      <c r="R5" s="414"/>
      <c r="S5" s="415"/>
      <c r="T5" s="410" t="s">
        <v>56</v>
      </c>
    </row>
    <row r="6" spans="1:20" ht="19.5" customHeight="1">
      <c r="A6" s="38"/>
      <c r="B6" s="411"/>
      <c r="C6" s="417"/>
      <c r="D6" s="427"/>
      <c r="E6" s="428"/>
      <c r="F6" s="430"/>
      <c r="G6" s="430"/>
      <c r="H6" s="421"/>
      <c r="I6" s="430"/>
      <c r="J6" s="421"/>
      <c r="K6" s="421"/>
      <c r="L6" s="37" t="s">
        <v>55</v>
      </c>
      <c r="M6" s="37" t="s">
        <v>54</v>
      </c>
      <c r="N6" s="37" t="s">
        <v>53</v>
      </c>
      <c r="O6" s="37" t="s">
        <v>52</v>
      </c>
      <c r="P6" s="37" t="s">
        <v>51</v>
      </c>
      <c r="Q6" s="37" t="s">
        <v>50</v>
      </c>
      <c r="R6" s="37" t="s">
        <v>49</v>
      </c>
      <c r="S6" s="410" t="s">
        <v>28</v>
      </c>
      <c r="T6" s="411"/>
    </row>
    <row r="7" spans="1:20" ht="19.5" customHeight="1">
      <c r="A7" s="38"/>
      <c r="B7" s="411"/>
      <c r="C7" s="417" t="s">
        <v>48</v>
      </c>
      <c r="D7" s="425" t="s">
        <v>47</v>
      </c>
      <c r="E7" s="423">
        <v>15800</v>
      </c>
      <c r="F7" s="432" t="s">
        <v>46</v>
      </c>
      <c r="G7" s="430"/>
      <c r="H7" s="421"/>
      <c r="I7" s="430"/>
      <c r="J7" s="421"/>
      <c r="K7" s="421"/>
      <c r="L7" s="36">
        <v>9.7699999999999995E-2</v>
      </c>
      <c r="M7" s="36">
        <v>1.7899999999999999E-2</v>
      </c>
      <c r="N7" s="36">
        <v>0.183</v>
      </c>
      <c r="O7" s="35">
        <v>3.5999999999999999E-3</v>
      </c>
      <c r="P7" s="35">
        <v>6.0000000000000001E-3</v>
      </c>
      <c r="Q7" s="35">
        <v>2.0000000000000002E-5</v>
      </c>
      <c r="R7" s="35">
        <v>3.7200000000000002E-3</v>
      </c>
      <c r="S7" s="411"/>
      <c r="T7" s="411"/>
    </row>
    <row r="8" spans="1:20" ht="19.5" customHeight="1">
      <c r="A8" s="38"/>
      <c r="B8" s="412"/>
      <c r="C8" s="418"/>
      <c r="D8" s="427"/>
      <c r="E8" s="424"/>
      <c r="F8" s="433"/>
      <c r="G8" s="431"/>
      <c r="H8" s="422"/>
      <c r="I8" s="431"/>
      <c r="J8" s="422"/>
      <c r="K8" s="422"/>
      <c r="L8" s="36"/>
      <c r="M8" s="36"/>
      <c r="N8" s="36"/>
      <c r="O8" s="35"/>
      <c r="P8" s="35"/>
      <c r="Q8" s="35"/>
      <c r="R8" s="35"/>
      <c r="S8" s="412"/>
      <c r="T8" s="412"/>
    </row>
    <row r="9" spans="1:20" ht="20.149999999999999" customHeight="1">
      <c r="A9" s="28"/>
      <c r="B9" s="27" t="s">
        <v>45</v>
      </c>
      <c r="C9" s="29">
        <v>21</v>
      </c>
      <c r="D9" s="406">
        <f t="shared" ref="D9:D20" si="0">$E$7*C9</f>
        <v>331800</v>
      </c>
      <c r="E9" s="407"/>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6">
        <f t="shared" si="0"/>
        <v>331800</v>
      </c>
      <c r="E10" s="407"/>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6">
        <f t="shared" si="0"/>
        <v>316000</v>
      </c>
      <c r="E11" s="407"/>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6">
        <f t="shared" si="0"/>
        <v>347600</v>
      </c>
      <c r="E12" s="407"/>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6">
        <f t="shared" si="0"/>
        <v>331800</v>
      </c>
      <c r="E13" s="407"/>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6">
        <f t="shared" si="0"/>
        <v>300200</v>
      </c>
      <c r="E14" s="407"/>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6">
        <f t="shared" si="0"/>
        <v>347600</v>
      </c>
      <c r="E15" s="407"/>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6">
        <f t="shared" si="0"/>
        <v>316000</v>
      </c>
      <c r="E16" s="407"/>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6">
        <f t="shared" si="0"/>
        <v>316000</v>
      </c>
      <c r="E17" s="407"/>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6">
        <f t="shared" si="0"/>
        <v>300200</v>
      </c>
      <c r="E18" s="407"/>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6">
        <f t="shared" si="0"/>
        <v>284400</v>
      </c>
      <c r="E19" s="407"/>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6">
        <f t="shared" si="0"/>
        <v>316000</v>
      </c>
      <c r="E20" s="407"/>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98</v>
      </c>
      <c r="I24" s="23"/>
      <c r="J24" s="23"/>
      <c r="K24" s="23"/>
      <c r="L24" s="23"/>
      <c r="M24" s="23"/>
      <c r="N24" s="23"/>
      <c r="O24" s="23"/>
      <c r="P24" s="23"/>
      <c r="Q24" s="68"/>
      <c r="R24" s="404" t="s">
        <v>91</v>
      </c>
      <c r="S24" s="405"/>
      <c r="T24" s="22">
        <f>T23-F23</f>
        <v>4427712</v>
      </c>
    </row>
    <row r="25" spans="1:20" ht="20" customHeight="1">
      <c r="B25" s="21"/>
      <c r="C25" s="23"/>
      <c r="D25" s="23"/>
      <c r="E25" s="70" t="s">
        <v>99</v>
      </c>
      <c r="F25" s="23">
        <f>+T24</f>
        <v>4427712</v>
      </c>
      <c r="G25" s="71" t="s">
        <v>0</v>
      </c>
      <c r="H25" s="434">
        <v>0.2</v>
      </c>
      <c r="I25" s="71" t="s">
        <v>27</v>
      </c>
      <c r="J25" s="73">
        <f>+ROUNDDOWN(F25*H25,0)</f>
        <v>885542</v>
      </c>
      <c r="K25" s="23"/>
      <c r="L25" s="23"/>
      <c r="M25" s="23"/>
      <c r="N25" s="23"/>
      <c r="O25" s="23"/>
      <c r="P25" s="23"/>
      <c r="Q25" s="69"/>
      <c r="R25" s="404" t="s">
        <v>92</v>
      </c>
      <c r="S25" s="405"/>
      <c r="T25" s="22">
        <f>+F23</f>
        <v>50400</v>
      </c>
    </row>
    <row r="26" spans="1:20" ht="20" customHeight="1">
      <c r="B26" s="21"/>
      <c r="C26" s="20"/>
      <c r="D26" s="20"/>
      <c r="E26" s="72" t="s">
        <v>100</v>
      </c>
      <c r="F26" s="20">
        <f>+T25</f>
        <v>50400</v>
      </c>
      <c r="G26" s="71" t="s">
        <v>0</v>
      </c>
      <c r="H26" s="435"/>
      <c r="I26" s="71" t="s">
        <v>27</v>
      </c>
      <c r="J26" s="73">
        <f>+ROUNDDOWN(F26*H25,0)</f>
        <v>10080</v>
      </c>
      <c r="K26" s="20"/>
      <c r="L26" s="20"/>
      <c r="M26" s="20"/>
      <c r="N26" s="20"/>
      <c r="O26" s="20"/>
      <c r="P26" s="20"/>
      <c r="Q26" s="20"/>
      <c r="R26" s="20"/>
      <c r="S26" s="20"/>
      <c r="T26" s="20"/>
    </row>
    <row r="27" spans="1:20" ht="120.75" customHeight="1">
      <c r="B27" s="403" t="s">
        <v>29</v>
      </c>
      <c r="C27" s="403"/>
      <c r="D27" s="403"/>
      <c r="E27" s="403"/>
      <c r="F27" s="403"/>
      <c r="G27" s="403"/>
      <c r="H27" s="403"/>
      <c r="I27" s="403"/>
      <c r="J27" s="403"/>
      <c r="K27" s="403"/>
      <c r="L27" s="403"/>
      <c r="M27" s="403"/>
      <c r="N27" s="403"/>
      <c r="O27" s="403"/>
      <c r="P27" s="403"/>
      <c r="Q27" s="403"/>
      <c r="R27" s="403"/>
      <c r="S27" s="403"/>
      <c r="T27" s="403"/>
    </row>
    <row r="28" spans="1:20">
      <c r="C28" s="19"/>
    </row>
  </sheetData>
  <mergeCells count="34">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H25:H26"/>
    <mergeCell ref="D15:E15"/>
    <mergeCell ref="D16:E16"/>
    <mergeCell ref="D17:E17"/>
    <mergeCell ref="D18:E18"/>
    <mergeCell ref="D19:E19"/>
    <mergeCell ref="D20:E20"/>
  </mergeCells>
  <phoneticPr fontId="8"/>
  <conditionalFormatting sqref="C7">
    <cfRule type="cellIs" dxfId="15" priority="2" stopIfTrue="1" operator="equal">
      <formula>"ﾌﾟﾙﾀﾞｳﾝで選択"</formula>
    </cfRule>
  </conditionalFormatting>
  <conditionalFormatting sqref="F7">
    <cfRule type="cellIs" dxfId="1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92473B1-235E-4853-9EB7-D09C960093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CA35-92BA-46ED-9A56-0F4FBE4E53FB}">
  <sheetPr>
    <tabColor rgb="FFFFC000"/>
    <pageSetUpPr fitToPage="1"/>
  </sheetPr>
  <dimension ref="A1:X51"/>
  <sheetViews>
    <sheetView view="pageBreakPreview" zoomScale="70" zoomScaleNormal="75" zoomScaleSheetLayoutView="70" workbookViewId="0">
      <pane ySplit="2" topLeftCell="A3" activePane="bottomLeft" state="frozen"/>
      <selection pane="bottomLeft" activeCell="B35" sqref="B35:L35"/>
    </sheetView>
  </sheetViews>
  <sheetFormatPr defaultColWidth="9" defaultRowHeight="13"/>
  <cols>
    <col min="1" max="1" width="4.6328125" style="216" customWidth="1"/>
    <col min="2" max="3" width="15.6328125" style="43" customWidth="1"/>
    <col min="4" max="4" width="11.26953125" style="43" customWidth="1"/>
    <col min="5" max="5" width="4.7265625" style="43" customWidth="1"/>
    <col min="6" max="6" width="10.7265625" style="216" customWidth="1"/>
    <col min="7" max="7" width="3.7265625" style="216" customWidth="1"/>
    <col min="8" max="8" width="3.08984375" style="216" customWidth="1"/>
    <col min="9" max="9" width="4" style="216" customWidth="1"/>
    <col min="10" max="10" width="3.08984375" style="216" customWidth="1"/>
    <col min="11" max="11" width="7.36328125" style="43" customWidth="1"/>
    <col min="12" max="12" width="10.453125" style="20" customWidth="1"/>
    <col min="13" max="16" width="9.6328125" style="20" customWidth="1"/>
    <col min="17" max="17" width="11" style="20" customWidth="1"/>
    <col min="18" max="18" width="9.6328125" style="20" customWidth="1"/>
    <col min="19" max="19" width="6.6328125" style="20" customWidth="1"/>
    <col min="20" max="21" width="10.7265625" style="20" customWidth="1"/>
    <col min="22" max="22" width="12.08984375" style="20" customWidth="1"/>
    <col min="23" max="23" width="9" style="43"/>
    <col min="24" max="24" width="10.6328125" style="43" customWidth="1"/>
    <col min="25" max="255" width="9" style="43"/>
    <col min="256" max="256" width="4.6328125" style="43" customWidth="1"/>
    <col min="257" max="258" width="15.6328125" style="43" customWidth="1"/>
    <col min="259" max="259" width="11.26953125" style="43" customWidth="1"/>
    <col min="260" max="260" width="4.7265625" style="43" customWidth="1"/>
    <col min="261" max="261" width="10.7265625" style="43" customWidth="1"/>
    <col min="262" max="262" width="3.7265625" style="43" customWidth="1"/>
    <col min="263" max="263" width="3.08984375" style="43" customWidth="1"/>
    <col min="264" max="264" width="4" style="43" customWidth="1"/>
    <col min="265" max="265" width="3.08984375" style="43" customWidth="1"/>
    <col min="266" max="266" width="7.36328125" style="43" customWidth="1"/>
    <col min="267" max="267" width="10.453125" style="43" customWidth="1"/>
    <col min="268" max="271" width="9.6328125" style="43" customWidth="1"/>
    <col min="272" max="272" width="6.6328125" style="43" customWidth="1"/>
    <col min="273" max="273" width="11" style="43" customWidth="1"/>
    <col min="274" max="274" width="9.6328125" style="43" customWidth="1"/>
    <col min="275" max="275" width="6.6328125" style="43" customWidth="1"/>
    <col min="276" max="277" width="10.7265625" style="43" customWidth="1"/>
    <col min="278" max="278" width="12.08984375" style="43" customWidth="1"/>
    <col min="279" max="279" width="9" style="43"/>
    <col min="280" max="280" width="10.6328125" style="43" customWidth="1"/>
    <col min="281" max="511" width="9" style="43"/>
    <col min="512" max="512" width="4.6328125" style="43" customWidth="1"/>
    <col min="513" max="514" width="15.6328125" style="43" customWidth="1"/>
    <col min="515" max="515" width="11.26953125" style="43" customWidth="1"/>
    <col min="516" max="516" width="4.7265625" style="43" customWidth="1"/>
    <col min="517" max="517" width="10.7265625" style="43" customWidth="1"/>
    <col min="518" max="518" width="3.7265625" style="43" customWidth="1"/>
    <col min="519" max="519" width="3.08984375" style="43" customWidth="1"/>
    <col min="520" max="520" width="4" style="43" customWidth="1"/>
    <col min="521" max="521" width="3.08984375" style="43" customWidth="1"/>
    <col min="522" max="522" width="7.36328125" style="43" customWidth="1"/>
    <col min="523" max="523" width="10.453125" style="43" customWidth="1"/>
    <col min="524" max="527" width="9.6328125" style="43" customWidth="1"/>
    <col min="528" max="528" width="6.6328125" style="43" customWidth="1"/>
    <col min="529" max="529" width="11" style="43" customWidth="1"/>
    <col min="530" max="530" width="9.6328125" style="43" customWidth="1"/>
    <col min="531" max="531" width="6.6328125" style="43" customWidth="1"/>
    <col min="532" max="533" width="10.7265625" style="43" customWidth="1"/>
    <col min="534" max="534" width="12.08984375" style="43" customWidth="1"/>
    <col min="535" max="535" width="9" style="43"/>
    <col min="536" max="536" width="10.6328125" style="43" customWidth="1"/>
    <col min="537" max="767" width="9" style="43"/>
    <col min="768" max="768" width="4.6328125" style="43" customWidth="1"/>
    <col min="769" max="770" width="15.6328125" style="43" customWidth="1"/>
    <col min="771" max="771" width="11.26953125" style="43" customWidth="1"/>
    <col min="772" max="772" width="4.7265625" style="43" customWidth="1"/>
    <col min="773" max="773" width="10.7265625" style="43" customWidth="1"/>
    <col min="774" max="774" width="3.7265625" style="43" customWidth="1"/>
    <col min="775" max="775" width="3.08984375" style="43" customWidth="1"/>
    <col min="776" max="776" width="4" style="43" customWidth="1"/>
    <col min="777" max="777" width="3.08984375" style="43" customWidth="1"/>
    <col min="778" max="778" width="7.36328125" style="43" customWidth="1"/>
    <col min="779" max="779" width="10.453125" style="43" customWidth="1"/>
    <col min="780" max="783" width="9.6328125" style="43" customWidth="1"/>
    <col min="784" max="784" width="6.6328125" style="43" customWidth="1"/>
    <col min="785" max="785" width="11" style="43" customWidth="1"/>
    <col min="786" max="786" width="9.6328125" style="43" customWidth="1"/>
    <col min="787" max="787" width="6.6328125" style="43" customWidth="1"/>
    <col min="788" max="789" width="10.7265625" style="43" customWidth="1"/>
    <col min="790" max="790" width="12.08984375" style="43" customWidth="1"/>
    <col min="791" max="791" width="9" style="43"/>
    <col min="792" max="792" width="10.6328125" style="43" customWidth="1"/>
    <col min="793" max="1023" width="9" style="43"/>
    <col min="1024" max="1024" width="4.6328125" style="43" customWidth="1"/>
    <col min="1025" max="1026" width="15.6328125" style="43" customWidth="1"/>
    <col min="1027" max="1027" width="11.26953125" style="43" customWidth="1"/>
    <col min="1028" max="1028" width="4.7265625" style="43" customWidth="1"/>
    <col min="1029" max="1029" width="10.7265625" style="43" customWidth="1"/>
    <col min="1030" max="1030" width="3.7265625" style="43" customWidth="1"/>
    <col min="1031" max="1031" width="3.08984375" style="43" customWidth="1"/>
    <col min="1032" max="1032" width="4" style="43" customWidth="1"/>
    <col min="1033" max="1033" width="3.08984375" style="43" customWidth="1"/>
    <col min="1034" max="1034" width="7.36328125" style="43" customWidth="1"/>
    <col min="1035" max="1035" width="10.453125" style="43" customWidth="1"/>
    <col min="1036" max="1039" width="9.6328125" style="43" customWidth="1"/>
    <col min="1040" max="1040" width="6.6328125" style="43" customWidth="1"/>
    <col min="1041" max="1041" width="11" style="43" customWidth="1"/>
    <col min="1042" max="1042" width="9.6328125" style="43" customWidth="1"/>
    <col min="1043" max="1043" width="6.6328125" style="43" customWidth="1"/>
    <col min="1044" max="1045" width="10.7265625" style="43" customWidth="1"/>
    <col min="1046" max="1046" width="12.08984375" style="43" customWidth="1"/>
    <col min="1047" max="1047" width="9" style="43"/>
    <col min="1048" max="1048" width="10.6328125" style="43" customWidth="1"/>
    <col min="1049" max="1279" width="9" style="43"/>
    <col min="1280" max="1280" width="4.6328125" style="43" customWidth="1"/>
    <col min="1281" max="1282" width="15.6328125" style="43" customWidth="1"/>
    <col min="1283" max="1283" width="11.26953125" style="43" customWidth="1"/>
    <col min="1284" max="1284" width="4.7265625" style="43" customWidth="1"/>
    <col min="1285" max="1285" width="10.7265625" style="43" customWidth="1"/>
    <col min="1286" max="1286" width="3.7265625" style="43" customWidth="1"/>
    <col min="1287" max="1287" width="3.08984375" style="43" customWidth="1"/>
    <col min="1288" max="1288" width="4" style="43" customWidth="1"/>
    <col min="1289" max="1289" width="3.08984375" style="43" customWidth="1"/>
    <col min="1290" max="1290" width="7.36328125" style="43" customWidth="1"/>
    <col min="1291" max="1291" width="10.453125" style="43" customWidth="1"/>
    <col min="1292" max="1295" width="9.6328125" style="43" customWidth="1"/>
    <col min="1296" max="1296" width="6.6328125" style="43" customWidth="1"/>
    <col min="1297" max="1297" width="11" style="43" customWidth="1"/>
    <col min="1298" max="1298" width="9.6328125" style="43" customWidth="1"/>
    <col min="1299" max="1299" width="6.6328125" style="43" customWidth="1"/>
    <col min="1300" max="1301" width="10.7265625" style="43" customWidth="1"/>
    <col min="1302" max="1302" width="12.08984375" style="43" customWidth="1"/>
    <col min="1303" max="1303" width="9" style="43"/>
    <col min="1304" max="1304" width="10.6328125" style="43" customWidth="1"/>
    <col min="1305" max="1535" width="9" style="43"/>
    <col min="1536" max="1536" width="4.6328125" style="43" customWidth="1"/>
    <col min="1537" max="1538" width="15.6328125" style="43" customWidth="1"/>
    <col min="1539" max="1539" width="11.26953125" style="43" customWidth="1"/>
    <col min="1540" max="1540" width="4.7265625" style="43" customWidth="1"/>
    <col min="1541" max="1541" width="10.7265625" style="43" customWidth="1"/>
    <col min="1542" max="1542" width="3.7265625" style="43" customWidth="1"/>
    <col min="1543" max="1543" width="3.08984375" style="43" customWidth="1"/>
    <col min="1544" max="1544" width="4" style="43" customWidth="1"/>
    <col min="1545" max="1545" width="3.08984375" style="43" customWidth="1"/>
    <col min="1546" max="1546" width="7.36328125" style="43" customWidth="1"/>
    <col min="1547" max="1547" width="10.453125" style="43" customWidth="1"/>
    <col min="1548" max="1551" width="9.6328125" style="43" customWidth="1"/>
    <col min="1552" max="1552" width="6.6328125" style="43" customWidth="1"/>
    <col min="1553" max="1553" width="11" style="43" customWidth="1"/>
    <col min="1554" max="1554" width="9.6328125" style="43" customWidth="1"/>
    <col min="1555" max="1555" width="6.6328125" style="43" customWidth="1"/>
    <col min="1556" max="1557" width="10.7265625" style="43" customWidth="1"/>
    <col min="1558" max="1558" width="12.08984375" style="43" customWidth="1"/>
    <col min="1559" max="1559" width="9" style="43"/>
    <col min="1560" max="1560" width="10.6328125" style="43" customWidth="1"/>
    <col min="1561" max="1791" width="9" style="43"/>
    <col min="1792" max="1792" width="4.6328125" style="43" customWidth="1"/>
    <col min="1793" max="1794" width="15.6328125" style="43" customWidth="1"/>
    <col min="1795" max="1795" width="11.26953125" style="43" customWidth="1"/>
    <col min="1796" max="1796" width="4.7265625" style="43" customWidth="1"/>
    <col min="1797" max="1797" width="10.7265625" style="43" customWidth="1"/>
    <col min="1798" max="1798" width="3.7265625" style="43" customWidth="1"/>
    <col min="1799" max="1799" width="3.08984375" style="43" customWidth="1"/>
    <col min="1800" max="1800" width="4" style="43" customWidth="1"/>
    <col min="1801" max="1801" width="3.08984375" style="43" customWidth="1"/>
    <col min="1802" max="1802" width="7.36328125" style="43" customWidth="1"/>
    <col min="1803" max="1803" width="10.453125" style="43" customWidth="1"/>
    <col min="1804" max="1807" width="9.6328125" style="43" customWidth="1"/>
    <col min="1808" max="1808" width="6.6328125" style="43" customWidth="1"/>
    <col min="1809" max="1809" width="11" style="43" customWidth="1"/>
    <col min="1810" max="1810" width="9.6328125" style="43" customWidth="1"/>
    <col min="1811" max="1811" width="6.6328125" style="43" customWidth="1"/>
    <col min="1812" max="1813" width="10.7265625" style="43" customWidth="1"/>
    <col min="1814" max="1814" width="12.08984375" style="43" customWidth="1"/>
    <col min="1815" max="1815" width="9" style="43"/>
    <col min="1816" max="1816" width="10.6328125" style="43" customWidth="1"/>
    <col min="1817" max="2047" width="9" style="43"/>
    <col min="2048" max="2048" width="4.6328125" style="43" customWidth="1"/>
    <col min="2049" max="2050" width="15.6328125" style="43" customWidth="1"/>
    <col min="2051" max="2051" width="11.26953125" style="43" customWidth="1"/>
    <col min="2052" max="2052" width="4.7265625" style="43" customWidth="1"/>
    <col min="2053" max="2053" width="10.7265625" style="43" customWidth="1"/>
    <col min="2054" max="2054" width="3.7265625" style="43" customWidth="1"/>
    <col min="2055" max="2055" width="3.08984375" style="43" customWidth="1"/>
    <col min="2056" max="2056" width="4" style="43" customWidth="1"/>
    <col min="2057" max="2057" width="3.08984375" style="43" customWidth="1"/>
    <col min="2058" max="2058" width="7.36328125" style="43" customWidth="1"/>
    <col min="2059" max="2059" width="10.453125" style="43" customWidth="1"/>
    <col min="2060" max="2063" width="9.6328125" style="43" customWidth="1"/>
    <col min="2064" max="2064" width="6.6328125" style="43" customWidth="1"/>
    <col min="2065" max="2065" width="11" style="43" customWidth="1"/>
    <col min="2066" max="2066" width="9.6328125" style="43" customWidth="1"/>
    <col min="2067" max="2067" width="6.6328125" style="43" customWidth="1"/>
    <col min="2068" max="2069" width="10.7265625" style="43" customWidth="1"/>
    <col min="2070" max="2070" width="12.08984375" style="43" customWidth="1"/>
    <col min="2071" max="2071" width="9" style="43"/>
    <col min="2072" max="2072" width="10.6328125" style="43" customWidth="1"/>
    <col min="2073" max="2303" width="9" style="43"/>
    <col min="2304" max="2304" width="4.6328125" style="43" customWidth="1"/>
    <col min="2305" max="2306" width="15.6328125" style="43" customWidth="1"/>
    <col min="2307" max="2307" width="11.26953125" style="43" customWidth="1"/>
    <col min="2308" max="2308" width="4.7265625" style="43" customWidth="1"/>
    <col min="2309" max="2309" width="10.7265625" style="43" customWidth="1"/>
    <col min="2310" max="2310" width="3.7265625" style="43" customWidth="1"/>
    <col min="2311" max="2311" width="3.08984375" style="43" customWidth="1"/>
    <col min="2312" max="2312" width="4" style="43" customWidth="1"/>
    <col min="2313" max="2313" width="3.08984375" style="43" customWidth="1"/>
    <col min="2314" max="2314" width="7.36328125" style="43" customWidth="1"/>
    <col min="2315" max="2315" width="10.453125" style="43" customWidth="1"/>
    <col min="2316" max="2319" width="9.6328125" style="43" customWidth="1"/>
    <col min="2320" max="2320" width="6.6328125" style="43" customWidth="1"/>
    <col min="2321" max="2321" width="11" style="43" customWidth="1"/>
    <col min="2322" max="2322" width="9.6328125" style="43" customWidth="1"/>
    <col min="2323" max="2323" width="6.6328125" style="43" customWidth="1"/>
    <col min="2324" max="2325" width="10.7265625" style="43" customWidth="1"/>
    <col min="2326" max="2326" width="12.08984375" style="43" customWidth="1"/>
    <col min="2327" max="2327" width="9" style="43"/>
    <col min="2328" max="2328" width="10.6328125" style="43" customWidth="1"/>
    <col min="2329" max="2559" width="9" style="43"/>
    <col min="2560" max="2560" width="4.6328125" style="43" customWidth="1"/>
    <col min="2561" max="2562" width="15.6328125" style="43" customWidth="1"/>
    <col min="2563" max="2563" width="11.26953125" style="43" customWidth="1"/>
    <col min="2564" max="2564" width="4.7265625" style="43" customWidth="1"/>
    <col min="2565" max="2565" width="10.7265625" style="43" customWidth="1"/>
    <col min="2566" max="2566" width="3.7265625" style="43" customWidth="1"/>
    <col min="2567" max="2567" width="3.08984375" style="43" customWidth="1"/>
    <col min="2568" max="2568" width="4" style="43" customWidth="1"/>
    <col min="2569" max="2569" width="3.08984375" style="43" customWidth="1"/>
    <col min="2570" max="2570" width="7.36328125" style="43" customWidth="1"/>
    <col min="2571" max="2571" width="10.453125" style="43" customWidth="1"/>
    <col min="2572" max="2575" width="9.6328125" style="43" customWidth="1"/>
    <col min="2576" max="2576" width="6.6328125" style="43" customWidth="1"/>
    <col min="2577" max="2577" width="11" style="43" customWidth="1"/>
    <col min="2578" max="2578" width="9.6328125" style="43" customWidth="1"/>
    <col min="2579" max="2579" width="6.6328125" style="43" customWidth="1"/>
    <col min="2580" max="2581" width="10.7265625" style="43" customWidth="1"/>
    <col min="2582" max="2582" width="12.08984375" style="43" customWidth="1"/>
    <col min="2583" max="2583" width="9" style="43"/>
    <col min="2584" max="2584" width="10.6328125" style="43" customWidth="1"/>
    <col min="2585" max="2815" width="9" style="43"/>
    <col min="2816" max="2816" width="4.6328125" style="43" customWidth="1"/>
    <col min="2817" max="2818" width="15.6328125" style="43" customWidth="1"/>
    <col min="2819" max="2819" width="11.26953125" style="43" customWidth="1"/>
    <col min="2820" max="2820" width="4.7265625" style="43" customWidth="1"/>
    <col min="2821" max="2821" width="10.7265625" style="43" customWidth="1"/>
    <col min="2822" max="2822" width="3.7265625" style="43" customWidth="1"/>
    <col min="2823" max="2823" width="3.08984375" style="43" customWidth="1"/>
    <col min="2824" max="2824" width="4" style="43" customWidth="1"/>
    <col min="2825" max="2825" width="3.08984375" style="43" customWidth="1"/>
    <col min="2826" max="2826" width="7.36328125" style="43" customWidth="1"/>
    <col min="2827" max="2827" width="10.453125" style="43" customWidth="1"/>
    <col min="2828" max="2831" width="9.6328125" style="43" customWidth="1"/>
    <col min="2832" max="2832" width="6.6328125" style="43" customWidth="1"/>
    <col min="2833" max="2833" width="11" style="43" customWidth="1"/>
    <col min="2834" max="2834" width="9.6328125" style="43" customWidth="1"/>
    <col min="2835" max="2835" width="6.6328125" style="43" customWidth="1"/>
    <col min="2836" max="2837" width="10.7265625" style="43" customWidth="1"/>
    <col min="2838" max="2838" width="12.08984375" style="43" customWidth="1"/>
    <col min="2839" max="2839" width="9" style="43"/>
    <col min="2840" max="2840" width="10.6328125" style="43" customWidth="1"/>
    <col min="2841" max="3071" width="9" style="43"/>
    <col min="3072" max="3072" width="4.6328125" style="43" customWidth="1"/>
    <col min="3073" max="3074" width="15.6328125" style="43" customWidth="1"/>
    <col min="3075" max="3075" width="11.26953125" style="43" customWidth="1"/>
    <col min="3076" max="3076" width="4.7265625" style="43" customWidth="1"/>
    <col min="3077" max="3077" width="10.7265625" style="43" customWidth="1"/>
    <col min="3078" max="3078" width="3.7265625" style="43" customWidth="1"/>
    <col min="3079" max="3079" width="3.08984375" style="43" customWidth="1"/>
    <col min="3080" max="3080" width="4" style="43" customWidth="1"/>
    <col min="3081" max="3081" width="3.08984375" style="43" customWidth="1"/>
    <col min="3082" max="3082" width="7.36328125" style="43" customWidth="1"/>
    <col min="3083" max="3083" width="10.453125" style="43" customWidth="1"/>
    <col min="3084" max="3087" width="9.6328125" style="43" customWidth="1"/>
    <col min="3088" max="3088" width="6.6328125" style="43" customWidth="1"/>
    <col min="3089" max="3089" width="11" style="43" customWidth="1"/>
    <col min="3090" max="3090" width="9.6328125" style="43" customWidth="1"/>
    <col min="3091" max="3091" width="6.6328125" style="43" customWidth="1"/>
    <col min="3092" max="3093" width="10.7265625" style="43" customWidth="1"/>
    <col min="3094" max="3094" width="12.08984375" style="43" customWidth="1"/>
    <col min="3095" max="3095" width="9" style="43"/>
    <col min="3096" max="3096" width="10.6328125" style="43" customWidth="1"/>
    <col min="3097" max="3327" width="9" style="43"/>
    <col min="3328" max="3328" width="4.6328125" style="43" customWidth="1"/>
    <col min="3329" max="3330" width="15.6328125" style="43" customWidth="1"/>
    <col min="3331" max="3331" width="11.26953125" style="43" customWidth="1"/>
    <col min="3332" max="3332" width="4.7265625" style="43" customWidth="1"/>
    <col min="3333" max="3333" width="10.7265625" style="43" customWidth="1"/>
    <col min="3334" max="3334" width="3.7265625" style="43" customWidth="1"/>
    <col min="3335" max="3335" width="3.08984375" style="43" customWidth="1"/>
    <col min="3336" max="3336" width="4" style="43" customWidth="1"/>
    <col min="3337" max="3337" width="3.08984375" style="43" customWidth="1"/>
    <col min="3338" max="3338" width="7.36328125" style="43" customWidth="1"/>
    <col min="3339" max="3339" width="10.453125" style="43" customWidth="1"/>
    <col min="3340" max="3343" width="9.6328125" style="43" customWidth="1"/>
    <col min="3344" max="3344" width="6.6328125" style="43" customWidth="1"/>
    <col min="3345" max="3345" width="11" style="43" customWidth="1"/>
    <col min="3346" max="3346" width="9.6328125" style="43" customWidth="1"/>
    <col min="3347" max="3347" width="6.6328125" style="43" customWidth="1"/>
    <col min="3348" max="3349" width="10.7265625" style="43" customWidth="1"/>
    <col min="3350" max="3350" width="12.08984375" style="43" customWidth="1"/>
    <col min="3351" max="3351" width="9" style="43"/>
    <col min="3352" max="3352" width="10.6328125" style="43" customWidth="1"/>
    <col min="3353" max="3583" width="9" style="43"/>
    <col min="3584" max="3584" width="4.6328125" style="43" customWidth="1"/>
    <col min="3585" max="3586" width="15.6328125" style="43" customWidth="1"/>
    <col min="3587" max="3587" width="11.26953125" style="43" customWidth="1"/>
    <col min="3588" max="3588" width="4.7265625" style="43" customWidth="1"/>
    <col min="3589" max="3589" width="10.7265625" style="43" customWidth="1"/>
    <col min="3590" max="3590" width="3.7265625" style="43" customWidth="1"/>
    <col min="3591" max="3591" width="3.08984375" style="43" customWidth="1"/>
    <col min="3592" max="3592" width="4" style="43" customWidth="1"/>
    <col min="3593" max="3593" width="3.08984375" style="43" customWidth="1"/>
    <col min="3594" max="3594" width="7.36328125" style="43" customWidth="1"/>
    <col min="3595" max="3595" width="10.453125" style="43" customWidth="1"/>
    <col min="3596" max="3599" width="9.6328125" style="43" customWidth="1"/>
    <col min="3600" max="3600" width="6.6328125" style="43" customWidth="1"/>
    <col min="3601" max="3601" width="11" style="43" customWidth="1"/>
    <col min="3602" max="3602" width="9.6328125" style="43" customWidth="1"/>
    <col min="3603" max="3603" width="6.6328125" style="43" customWidth="1"/>
    <col min="3604" max="3605" width="10.7265625" style="43" customWidth="1"/>
    <col min="3606" max="3606" width="12.08984375" style="43" customWidth="1"/>
    <col min="3607" max="3607" width="9" style="43"/>
    <col min="3608" max="3608" width="10.6328125" style="43" customWidth="1"/>
    <col min="3609" max="3839" width="9" style="43"/>
    <col min="3840" max="3840" width="4.6328125" style="43" customWidth="1"/>
    <col min="3841" max="3842" width="15.6328125" style="43" customWidth="1"/>
    <col min="3843" max="3843" width="11.26953125" style="43" customWidth="1"/>
    <col min="3844" max="3844" width="4.7265625" style="43" customWidth="1"/>
    <col min="3845" max="3845" width="10.7265625" style="43" customWidth="1"/>
    <col min="3846" max="3846" width="3.7265625" style="43" customWidth="1"/>
    <col min="3847" max="3847" width="3.08984375" style="43" customWidth="1"/>
    <col min="3848" max="3848" width="4" style="43" customWidth="1"/>
    <col min="3849" max="3849" width="3.08984375" style="43" customWidth="1"/>
    <col min="3850" max="3850" width="7.36328125" style="43" customWidth="1"/>
    <col min="3851" max="3851" width="10.453125" style="43" customWidth="1"/>
    <col min="3852" max="3855" width="9.6328125" style="43" customWidth="1"/>
    <col min="3856" max="3856" width="6.6328125" style="43" customWidth="1"/>
    <col min="3857" max="3857" width="11" style="43" customWidth="1"/>
    <col min="3858" max="3858" width="9.6328125" style="43" customWidth="1"/>
    <col min="3859" max="3859" width="6.6328125" style="43" customWidth="1"/>
    <col min="3860" max="3861" width="10.7265625" style="43" customWidth="1"/>
    <col min="3862" max="3862" width="12.08984375" style="43" customWidth="1"/>
    <col min="3863" max="3863" width="9" style="43"/>
    <col min="3864" max="3864" width="10.6328125" style="43" customWidth="1"/>
    <col min="3865" max="4095" width="9" style="43"/>
    <col min="4096" max="4096" width="4.6328125" style="43" customWidth="1"/>
    <col min="4097" max="4098" width="15.6328125" style="43" customWidth="1"/>
    <col min="4099" max="4099" width="11.26953125" style="43" customWidth="1"/>
    <col min="4100" max="4100" width="4.7265625" style="43" customWidth="1"/>
    <col min="4101" max="4101" width="10.7265625" style="43" customWidth="1"/>
    <col min="4102" max="4102" width="3.7265625" style="43" customWidth="1"/>
    <col min="4103" max="4103" width="3.08984375" style="43" customWidth="1"/>
    <col min="4104" max="4104" width="4" style="43" customWidth="1"/>
    <col min="4105" max="4105" width="3.08984375" style="43" customWidth="1"/>
    <col min="4106" max="4106" width="7.36328125" style="43" customWidth="1"/>
    <col min="4107" max="4107" width="10.453125" style="43" customWidth="1"/>
    <col min="4108" max="4111" width="9.6328125" style="43" customWidth="1"/>
    <col min="4112" max="4112" width="6.6328125" style="43" customWidth="1"/>
    <col min="4113" max="4113" width="11" style="43" customWidth="1"/>
    <col min="4114" max="4114" width="9.6328125" style="43" customWidth="1"/>
    <col min="4115" max="4115" width="6.6328125" style="43" customWidth="1"/>
    <col min="4116" max="4117" width="10.7265625" style="43" customWidth="1"/>
    <col min="4118" max="4118" width="12.08984375" style="43" customWidth="1"/>
    <col min="4119" max="4119" width="9" style="43"/>
    <col min="4120" max="4120" width="10.6328125" style="43" customWidth="1"/>
    <col min="4121" max="4351" width="9" style="43"/>
    <col min="4352" max="4352" width="4.6328125" style="43" customWidth="1"/>
    <col min="4353" max="4354" width="15.6328125" style="43" customWidth="1"/>
    <col min="4355" max="4355" width="11.26953125" style="43" customWidth="1"/>
    <col min="4356" max="4356" width="4.7265625" style="43" customWidth="1"/>
    <col min="4357" max="4357" width="10.7265625" style="43" customWidth="1"/>
    <col min="4358" max="4358" width="3.7265625" style="43" customWidth="1"/>
    <col min="4359" max="4359" width="3.08984375" style="43" customWidth="1"/>
    <col min="4360" max="4360" width="4" style="43" customWidth="1"/>
    <col min="4361" max="4361" width="3.08984375" style="43" customWidth="1"/>
    <col min="4362" max="4362" width="7.36328125" style="43" customWidth="1"/>
    <col min="4363" max="4363" width="10.453125" style="43" customWidth="1"/>
    <col min="4364" max="4367" width="9.6328125" style="43" customWidth="1"/>
    <col min="4368" max="4368" width="6.6328125" style="43" customWidth="1"/>
    <col min="4369" max="4369" width="11" style="43" customWidth="1"/>
    <col min="4370" max="4370" width="9.6328125" style="43" customWidth="1"/>
    <col min="4371" max="4371" width="6.6328125" style="43" customWidth="1"/>
    <col min="4372" max="4373" width="10.7265625" style="43" customWidth="1"/>
    <col min="4374" max="4374" width="12.08984375" style="43" customWidth="1"/>
    <col min="4375" max="4375" width="9" style="43"/>
    <col min="4376" max="4376" width="10.6328125" style="43" customWidth="1"/>
    <col min="4377" max="4607" width="9" style="43"/>
    <col min="4608" max="4608" width="4.6328125" style="43" customWidth="1"/>
    <col min="4609" max="4610" width="15.6328125" style="43" customWidth="1"/>
    <col min="4611" max="4611" width="11.26953125" style="43" customWidth="1"/>
    <col min="4612" max="4612" width="4.7265625" style="43" customWidth="1"/>
    <col min="4613" max="4613" width="10.7265625" style="43" customWidth="1"/>
    <col min="4614" max="4614" width="3.7265625" style="43" customWidth="1"/>
    <col min="4615" max="4615" width="3.08984375" style="43" customWidth="1"/>
    <col min="4616" max="4616" width="4" style="43" customWidth="1"/>
    <col min="4617" max="4617" width="3.08984375" style="43" customWidth="1"/>
    <col min="4618" max="4618" width="7.36328125" style="43" customWidth="1"/>
    <col min="4619" max="4619" width="10.453125" style="43" customWidth="1"/>
    <col min="4620" max="4623" width="9.6328125" style="43" customWidth="1"/>
    <col min="4624" max="4624" width="6.6328125" style="43" customWidth="1"/>
    <col min="4625" max="4625" width="11" style="43" customWidth="1"/>
    <col min="4626" max="4626" width="9.6328125" style="43" customWidth="1"/>
    <col min="4627" max="4627" width="6.6328125" style="43" customWidth="1"/>
    <col min="4628" max="4629" width="10.7265625" style="43" customWidth="1"/>
    <col min="4630" max="4630" width="12.08984375" style="43" customWidth="1"/>
    <col min="4631" max="4631" width="9" style="43"/>
    <col min="4632" max="4632" width="10.6328125" style="43" customWidth="1"/>
    <col min="4633" max="4863" width="9" style="43"/>
    <col min="4864" max="4864" width="4.6328125" style="43" customWidth="1"/>
    <col min="4865" max="4866" width="15.6328125" style="43" customWidth="1"/>
    <col min="4867" max="4867" width="11.26953125" style="43" customWidth="1"/>
    <col min="4868" max="4868" width="4.7265625" style="43" customWidth="1"/>
    <col min="4869" max="4869" width="10.7265625" style="43" customWidth="1"/>
    <col min="4870" max="4870" width="3.7265625" style="43" customWidth="1"/>
    <col min="4871" max="4871" width="3.08984375" style="43" customWidth="1"/>
    <col min="4872" max="4872" width="4" style="43" customWidth="1"/>
    <col min="4873" max="4873" width="3.08984375" style="43" customWidth="1"/>
    <col min="4874" max="4874" width="7.36328125" style="43" customWidth="1"/>
    <col min="4875" max="4875" width="10.453125" style="43" customWidth="1"/>
    <col min="4876" max="4879" width="9.6328125" style="43" customWidth="1"/>
    <col min="4880" max="4880" width="6.6328125" style="43" customWidth="1"/>
    <col min="4881" max="4881" width="11" style="43" customWidth="1"/>
    <col min="4882" max="4882" width="9.6328125" style="43" customWidth="1"/>
    <col min="4883" max="4883" width="6.6328125" style="43" customWidth="1"/>
    <col min="4884" max="4885" width="10.7265625" style="43" customWidth="1"/>
    <col min="4886" max="4886" width="12.08984375" style="43" customWidth="1"/>
    <col min="4887" max="4887" width="9" style="43"/>
    <col min="4888" max="4888" width="10.6328125" style="43" customWidth="1"/>
    <col min="4889" max="5119" width="9" style="43"/>
    <col min="5120" max="5120" width="4.6328125" style="43" customWidth="1"/>
    <col min="5121" max="5122" width="15.6328125" style="43" customWidth="1"/>
    <col min="5123" max="5123" width="11.26953125" style="43" customWidth="1"/>
    <col min="5124" max="5124" width="4.7265625" style="43" customWidth="1"/>
    <col min="5125" max="5125" width="10.7265625" style="43" customWidth="1"/>
    <col min="5126" max="5126" width="3.7265625" style="43" customWidth="1"/>
    <col min="5127" max="5127" width="3.08984375" style="43" customWidth="1"/>
    <col min="5128" max="5128" width="4" style="43" customWidth="1"/>
    <col min="5129" max="5129" width="3.08984375" style="43" customWidth="1"/>
    <col min="5130" max="5130" width="7.36328125" style="43" customWidth="1"/>
    <col min="5131" max="5131" width="10.453125" style="43" customWidth="1"/>
    <col min="5132" max="5135" width="9.6328125" style="43" customWidth="1"/>
    <col min="5136" max="5136" width="6.6328125" style="43" customWidth="1"/>
    <col min="5137" max="5137" width="11" style="43" customWidth="1"/>
    <col min="5138" max="5138" width="9.6328125" style="43" customWidth="1"/>
    <col min="5139" max="5139" width="6.6328125" style="43" customWidth="1"/>
    <col min="5140" max="5141" width="10.7265625" style="43" customWidth="1"/>
    <col min="5142" max="5142" width="12.08984375" style="43" customWidth="1"/>
    <col min="5143" max="5143" width="9" style="43"/>
    <col min="5144" max="5144" width="10.6328125" style="43" customWidth="1"/>
    <col min="5145" max="5375" width="9" style="43"/>
    <col min="5376" max="5376" width="4.6328125" style="43" customWidth="1"/>
    <col min="5377" max="5378" width="15.6328125" style="43" customWidth="1"/>
    <col min="5379" max="5379" width="11.26953125" style="43" customWidth="1"/>
    <col min="5380" max="5380" width="4.7265625" style="43" customWidth="1"/>
    <col min="5381" max="5381" width="10.7265625" style="43" customWidth="1"/>
    <col min="5382" max="5382" width="3.7265625" style="43" customWidth="1"/>
    <col min="5383" max="5383" width="3.08984375" style="43" customWidth="1"/>
    <col min="5384" max="5384" width="4" style="43" customWidth="1"/>
    <col min="5385" max="5385" width="3.08984375" style="43" customWidth="1"/>
    <col min="5386" max="5386" width="7.36328125" style="43" customWidth="1"/>
    <col min="5387" max="5387" width="10.453125" style="43" customWidth="1"/>
    <col min="5388" max="5391" width="9.6328125" style="43" customWidth="1"/>
    <col min="5392" max="5392" width="6.6328125" style="43" customWidth="1"/>
    <col min="5393" max="5393" width="11" style="43" customWidth="1"/>
    <col min="5394" max="5394" width="9.6328125" style="43" customWidth="1"/>
    <col min="5395" max="5395" width="6.6328125" style="43" customWidth="1"/>
    <col min="5396" max="5397" width="10.7265625" style="43" customWidth="1"/>
    <col min="5398" max="5398" width="12.08984375" style="43" customWidth="1"/>
    <col min="5399" max="5399" width="9" style="43"/>
    <col min="5400" max="5400" width="10.6328125" style="43" customWidth="1"/>
    <col min="5401" max="5631" width="9" style="43"/>
    <col min="5632" max="5632" width="4.6328125" style="43" customWidth="1"/>
    <col min="5633" max="5634" width="15.6328125" style="43" customWidth="1"/>
    <col min="5635" max="5635" width="11.26953125" style="43" customWidth="1"/>
    <col min="5636" max="5636" width="4.7265625" style="43" customWidth="1"/>
    <col min="5637" max="5637" width="10.7265625" style="43" customWidth="1"/>
    <col min="5638" max="5638" width="3.7265625" style="43" customWidth="1"/>
    <col min="5639" max="5639" width="3.08984375" style="43" customWidth="1"/>
    <col min="5640" max="5640" width="4" style="43" customWidth="1"/>
    <col min="5641" max="5641" width="3.08984375" style="43" customWidth="1"/>
    <col min="5642" max="5642" width="7.36328125" style="43" customWidth="1"/>
    <col min="5643" max="5643" width="10.453125" style="43" customWidth="1"/>
    <col min="5644" max="5647" width="9.6328125" style="43" customWidth="1"/>
    <col min="5648" max="5648" width="6.6328125" style="43" customWidth="1"/>
    <col min="5649" max="5649" width="11" style="43" customWidth="1"/>
    <col min="5650" max="5650" width="9.6328125" style="43" customWidth="1"/>
    <col min="5651" max="5651" width="6.6328125" style="43" customWidth="1"/>
    <col min="5652" max="5653" width="10.7265625" style="43" customWidth="1"/>
    <col min="5654" max="5654" width="12.08984375" style="43" customWidth="1"/>
    <col min="5655" max="5655" width="9" style="43"/>
    <col min="5656" max="5656" width="10.6328125" style="43" customWidth="1"/>
    <col min="5657" max="5887" width="9" style="43"/>
    <col min="5888" max="5888" width="4.6328125" style="43" customWidth="1"/>
    <col min="5889" max="5890" width="15.6328125" style="43" customWidth="1"/>
    <col min="5891" max="5891" width="11.26953125" style="43" customWidth="1"/>
    <col min="5892" max="5892" width="4.7265625" style="43" customWidth="1"/>
    <col min="5893" max="5893" width="10.7265625" style="43" customWidth="1"/>
    <col min="5894" max="5894" width="3.7265625" style="43" customWidth="1"/>
    <col min="5895" max="5895" width="3.08984375" style="43" customWidth="1"/>
    <col min="5896" max="5896" width="4" style="43" customWidth="1"/>
    <col min="5897" max="5897" width="3.08984375" style="43" customWidth="1"/>
    <col min="5898" max="5898" width="7.36328125" style="43" customWidth="1"/>
    <col min="5899" max="5899" width="10.453125" style="43" customWidth="1"/>
    <col min="5900" max="5903" width="9.6328125" style="43" customWidth="1"/>
    <col min="5904" max="5904" width="6.6328125" style="43" customWidth="1"/>
    <col min="5905" max="5905" width="11" style="43" customWidth="1"/>
    <col min="5906" max="5906" width="9.6328125" style="43" customWidth="1"/>
    <col min="5907" max="5907" width="6.6328125" style="43" customWidth="1"/>
    <col min="5908" max="5909" width="10.7265625" style="43" customWidth="1"/>
    <col min="5910" max="5910" width="12.08984375" style="43" customWidth="1"/>
    <col min="5911" max="5911" width="9" style="43"/>
    <col min="5912" max="5912" width="10.6328125" style="43" customWidth="1"/>
    <col min="5913" max="6143" width="9" style="43"/>
    <col min="6144" max="6144" width="4.6328125" style="43" customWidth="1"/>
    <col min="6145" max="6146" width="15.6328125" style="43" customWidth="1"/>
    <col min="6147" max="6147" width="11.26953125" style="43" customWidth="1"/>
    <col min="6148" max="6148" width="4.7265625" style="43" customWidth="1"/>
    <col min="6149" max="6149" width="10.7265625" style="43" customWidth="1"/>
    <col min="6150" max="6150" width="3.7265625" style="43" customWidth="1"/>
    <col min="6151" max="6151" width="3.08984375" style="43" customWidth="1"/>
    <col min="6152" max="6152" width="4" style="43" customWidth="1"/>
    <col min="6153" max="6153" width="3.08984375" style="43" customWidth="1"/>
    <col min="6154" max="6154" width="7.36328125" style="43" customWidth="1"/>
    <col min="6155" max="6155" width="10.453125" style="43" customWidth="1"/>
    <col min="6156" max="6159" width="9.6328125" style="43" customWidth="1"/>
    <col min="6160" max="6160" width="6.6328125" style="43" customWidth="1"/>
    <col min="6161" max="6161" width="11" style="43" customWidth="1"/>
    <col min="6162" max="6162" width="9.6328125" style="43" customWidth="1"/>
    <col min="6163" max="6163" width="6.6328125" style="43" customWidth="1"/>
    <col min="6164" max="6165" width="10.7265625" style="43" customWidth="1"/>
    <col min="6166" max="6166" width="12.08984375" style="43" customWidth="1"/>
    <col min="6167" max="6167" width="9" style="43"/>
    <col min="6168" max="6168" width="10.6328125" style="43" customWidth="1"/>
    <col min="6169" max="6399" width="9" style="43"/>
    <col min="6400" max="6400" width="4.6328125" style="43" customWidth="1"/>
    <col min="6401" max="6402" width="15.6328125" style="43" customWidth="1"/>
    <col min="6403" max="6403" width="11.26953125" style="43" customWidth="1"/>
    <col min="6404" max="6404" width="4.7265625" style="43" customWidth="1"/>
    <col min="6405" max="6405" width="10.7265625" style="43" customWidth="1"/>
    <col min="6406" max="6406" width="3.7265625" style="43" customWidth="1"/>
    <col min="6407" max="6407" width="3.08984375" style="43" customWidth="1"/>
    <col min="6408" max="6408" width="4" style="43" customWidth="1"/>
    <col min="6409" max="6409" width="3.08984375" style="43" customWidth="1"/>
    <col min="6410" max="6410" width="7.36328125" style="43" customWidth="1"/>
    <col min="6411" max="6411" width="10.453125" style="43" customWidth="1"/>
    <col min="6412" max="6415" width="9.6328125" style="43" customWidth="1"/>
    <col min="6416" max="6416" width="6.6328125" style="43" customWidth="1"/>
    <col min="6417" max="6417" width="11" style="43" customWidth="1"/>
    <col min="6418" max="6418" width="9.6328125" style="43" customWidth="1"/>
    <col min="6419" max="6419" width="6.6328125" style="43" customWidth="1"/>
    <col min="6420" max="6421" width="10.7265625" style="43" customWidth="1"/>
    <col min="6422" max="6422" width="12.08984375" style="43" customWidth="1"/>
    <col min="6423" max="6423" width="9" style="43"/>
    <col min="6424" max="6424" width="10.6328125" style="43" customWidth="1"/>
    <col min="6425" max="6655" width="9" style="43"/>
    <col min="6656" max="6656" width="4.6328125" style="43" customWidth="1"/>
    <col min="6657" max="6658" width="15.6328125" style="43" customWidth="1"/>
    <col min="6659" max="6659" width="11.26953125" style="43" customWidth="1"/>
    <col min="6660" max="6660" width="4.7265625" style="43" customWidth="1"/>
    <col min="6661" max="6661" width="10.7265625" style="43" customWidth="1"/>
    <col min="6662" max="6662" width="3.7265625" style="43" customWidth="1"/>
    <col min="6663" max="6663" width="3.08984375" style="43" customWidth="1"/>
    <col min="6664" max="6664" width="4" style="43" customWidth="1"/>
    <col min="6665" max="6665" width="3.08984375" style="43" customWidth="1"/>
    <col min="6666" max="6666" width="7.36328125" style="43" customWidth="1"/>
    <col min="6667" max="6667" width="10.453125" style="43" customWidth="1"/>
    <col min="6668" max="6671" width="9.6328125" style="43" customWidth="1"/>
    <col min="6672" max="6672" width="6.6328125" style="43" customWidth="1"/>
    <col min="6673" max="6673" width="11" style="43" customWidth="1"/>
    <col min="6674" max="6674" width="9.6328125" style="43" customWidth="1"/>
    <col min="6675" max="6675" width="6.6328125" style="43" customWidth="1"/>
    <col min="6676" max="6677" width="10.7265625" style="43" customWidth="1"/>
    <col min="6678" max="6678" width="12.08984375" style="43" customWidth="1"/>
    <col min="6679" max="6679" width="9" style="43"/>
    <col min="6680" max="6680" width="10.6328125" style="43" customWidth="1"/>
    <col min="6681" max="6911" width="9" style="43"/>
    <col min="6912" max="6912" width="4.6328125" style="43" customWidth="1"/>
    <col min="6913" max="6914" width="15.6328125" style="43" customWidth="1"/>
    <col min="6915" max="6915" width="11.26953125" style="43" customWidth="1"/>
    <col min="6916" max="6916" width="4.7265625" style="43" customWidth="1"/>
    <col min="6917" max="6917" width="10.7265625" style="43" customWidth="1"/>
    <col min="6918" max="6918" width="3.7265625" style="43" customWidth="1"/>
    <col min="6919" max="6919" width="3.08984375" style="43" customWidth="1"/>
    <col min="6920" max="6920" width="4" style="43" customWidth="1"/>
    <col min="6921" max="6921" width="3.08984375" style="43" customWidth="1"/>
    <col min="6922" max="6922" width="7.36328125" style="43" customWidth="1"/>
    <col min="6923" max="6923" width="10.453125" style="43" customWidth="1"/>
    <col min="6924" max="6927" width="9.6328125" style="43" customWidth="1"/>
    <col min="6928" max="6928" width="6.6328125" style="43" customWidth="1"/>
    <col min="6929" max="6929" width="11" style="43" customWidth="1"/>
    <col min="6930" max="6930" width="9.6328125" style="43" customWidth="1"/>
    <col min="6931" max="6931" width="6.6328125" style="43" customWidth="1"/>
    <col min="6932" max="6933" width="10.7265625" style="43" customWidth="1"/>
    <col min="6934" max="6934" width="12.08984375" style="43" customWidth="1"/>
    <col min="6935" max="6935" width="9" style="43"/>
    <col min="6936" max="6936" width="10.6328125" style="43" customWidth="1"/>
    <col min="6937" max="7167" width="9" style="43"/>
    <col min="7168" max="7168" width="4.6328125" style="43" customWidth="1"/>
    <col min="7169" max="7170" width="15.6328125" style="43" customWidth="1"/>
    <col min="7171" max="7171" width="11.26953125" style="43" customWidth="1"/>
    <col min="7172" max="7172" width="4.7265625" style="43" customWidth="1"/>
    <col min="7173" max="7173" width="10.7265625" style="43" customWidth="1"/>
    <col min="7174" max="7174" width="3.7265625" style="43" customWidth="1"/>
    <col min="7175" max="7175" width="3.08984375" style="43" customWidth="1"/>
    <col min="7176" max="7176" width="4" style="43" customWidth="1"/>
    <col min="7177" max="7177" width="3.08984375" style="43" customWidth="1"/>
    <col min="7178" max="7178" width="7.36328125" style="43" customWidth="1"/>
    <col min="7179" max="7179" width="10.453125" style="43" customWidth="1"/>
    <col min="7180" max="7183" width="9.6328125" style="43" customWidth="1"/>
    <col min="7184" max="7184" width="6.6328125" style="43" customWidth="1"/>
    <col min="7185" max="7185" width="11" style="43" customWidth="1"/>
    <col min="7186" max="7186" width="9.6328125" style="43" customWidth="1"/>
    <col min="7187" max="7187" width="6.6328125" style="43" customWidth="1"/>
    <col min="7188" max="7189" width="10.7265625" style="43" customWidth="1"/>
    <col min="7190" max="7190" width="12.08984375" style="43" customWidth="1"/>
    <col min="7191" max="7191" width="9" style="43"/>
    <col min="7192" max="7192" width="10.6328125" style="43" customWidth="1"/>
    <col min="7193" max="7423" width="9" style="43"/>
    <col min="7424" max="7424" width="4.6328125" style="43" customWidth="1"/>
    <col min="7425" max="7426" width="15.6328125" style="43" customWidth="1"/>
    <col min="7427" max="7427" width="11.26953125" style="43" customWidth="1"/>
    <col min="7428" max="7428" width="4.7265625" style="43" customWidth="1"/>
    <col min="7429" max="7429" width="10.7265625" style="43" customWidth="1"/>
    <col min="7430" max="7430" width="3.7265625" style="43" customWidth="1"/>
    <col min="7431" max="7431" width="3.08984375" style="43" customWidth="1"/>
    <col min="7432" max="7432" width="4" style="43" customWidth="1"/>
    <col min="7433" max="7433" width="3.08984375" style="43" customWidth="1"/>
    <col min="7434" max="7434" width="7.36328125" style="43" customWidth="1"/>
    <col min="7435" max="7435" width="10.453125" style="43" customWidth="1"/>
    <col min="7436" max="7439" width="9.6328125" style="43" customWidth="1"/>
    <col min="7440" max="7440" width="6.6328125" style="43" customWidth="1"/>
    <col min="7441" max="7441" width="11" style="43" customWidth="1"/>
    <col min="7442" max="7442" width="9.6328125" style="43" customWidth="1"/>
    <col min="7443" max="7443" width="6.6328125" style="43" customWidth="1"/>
    <col min="7444" max="7445" width="10.7265625" style="43" customWidth="1"/>
    <col min="7446" max="7446" width="12.08984375" style="43" customWidth="1"/>
    <col min="7447" max="7447" width="9" style="43"/>
    <col min="7448" max="7448" width="10.6328125" style="43" customWidth="1"/>
    <col min="7449" max="7679" width="9" style="43"/>
    <col min="7680" max="7680" width="4.6328125" style="43" customWidth="1"/>
    <col min="7681" max="7682" width="15.6328125" style="43" customWidth="1"/>
    <col min="7683" max="7683" width="11.26953125" style="43" customWidth="1"/>
    <col min="7684" max="7684" width="4.7265625" style="43" customWidth="1"/>
    <col min="7685" max="7685" width="10.7265625" style="43" customWidth="1"/>
    <col min="7686" max="7686" width="3.7265625" style="43" customWidth="1"/>
    <col min="7687" max="7687" width="3.08984375" style="43" customWidth="1"/>
    <col min="7688" max="7688" width="4" style="43" customWidth="1"/>
    <col min="7689" max="7689" width="3.08984375" style="43" customWidth="1"/>
    <col min="7690" max="7690" width="7.36328125" style="43" customWidth="1"/>
    <col min="7691" max="7691" width="10.453125" style="43" customWidth="1"/>
    <col min="7692" max="7695" width="9.6328125" style="43" customWidth="1"/>
    <col min="7696" max="7696" width="6.6328125" style="43" customWidth="1"/>
    <col min="7697" max="7697" width="11" style="43" customWidth="1"/>
    <col min="7698" max="7698" width="9.6328125" style="43" customWidth="1"/>
    <col min="7699" max="7699" width="6.6328125" style="43" customWidth="1"/>
    <col min="7700" max="7701" width="10.7265625" style="43" customWidth="1"/>
    <col min="7702" max="7702" width="12.08984375" style="43" customWidth="1"/>
    <col min="7703" max="7703" width="9" style="43"/>
    <col min="7704" max="7704" width="10.6328125" style="43" customWidth="1"/>
    <col min="7705" max="7935" width="9" style="43"/>
    <col min="7936" max="7936" width="4.6328125" style="43" customWidth="1"/>
    <col min="7937" max="7938" width="15.6328125" style="43" customWidth="1"/>
    <col min="7939" max="7939" width="11.26953125" style="43" customWidth="1"/>
    <col min="7940" max="7940" width="4.7265625" style="43" customWidth="1"/>
    <col min="7941" max="7941" width="10.7265625" style="43" customWidth="1"/>
    <col min="7942" max="7942" width="3.7265625" style="43" customWidth="1"/>
    <col min="7943" max="7943" width="3.08984375" style="43" customWidth="1"/>
    <col min="7944" max="7944" width="4" style="43" customWidth="1"/>
    <col min="7945" max="7945" width="3.08984375" style="43" customWidth="1"/>
    <col min="7946" max="7946" width="7.36328125" style="43" customWidth="1"/>
    <col min="7947" max="7947" width="10.453125" style="43" customWidth="1"/>
    <col min="7948" max="7951" width="9.6328125" style="43" customWidth="1"/>
    <col min="7952" max="7952" width="6.6328125" style="43" customWidth="1"/>
    <col min="7953" max="7953" width="11" style="43" customWidth="1"/>
    <col min="7954" max="7954" width="9.6328125" style="43" customWidth="1"/>
    <col min="7955" max="7955" width="6.6328125" style="43" customWidth="1"/>
    <col min="7956" max="7957" width="10.7265625" style="43" customWidth="1"/>
    <col min="7958" max="7958" width="12.08984375" style="43" customWidth="1"/>
    <col min="7959" max="7959" width="9" style="43"/>
    <col min="7960" max="7960" width="10.6328125" style="43" customWidth="1"/>
    <col min="7961" max="8191" width="9" style="43"/>
    <col min="8192" max="8192" width="4.6328125" style="43" customWidth="1"/>
    <col min="8193" max="8194" width="15.6328125" style="43" customWidth="1"/>
    <col min="8195" max="8195" width="11.26953125" style="43" customWidth="1"/>
    <col min="8196" max="8196" width="4.7265625" style="43" customWidth="1"/>
    <col min="8197" max="8197" width="10.7265625" style="43" customWidth="1"/>
    <col min="8198" max="8198" width="3.7265625" style="43" customWidth="1"/>
    <col min="8199" max="8199" width="3.08984375" style="43" customWidth="1"/>
    <col min="8200" max="8200" width="4" style="43" customWidth="1"/>
    <col min="8201" max="8201" width="3.08984375" style="43" customWidth="1"/>
    <col min="8202" max="8202" width="7.36328125" style="43" customWidth="1"/>
    <col min="8203" max="8203" width="10.453125" style="43" customWidth="1"/>
    <col min="8204" max="8207" width="9.6328125" style="43" customWidth="1"/>
    <col min="8208" max="8208" width="6.6328125" style="43" customWidth="1"/>
    <col min="8209" max="8209" width="11" style="43" customWidth="1"/>
    <col min="8210" max="8210" width="9.6328125" style="43" customWidth="1"/>
    <col min="8211" max="8211" width="6.6328125" style="43" customWidth="1"/>
    <col min="8212" max="8213" width="10.7265625" style="43" customWidth="1"/>
    <col min="8214" max="8214" width="12.08984375" style="43" customWidth="1"/>
    <col min="8215" max="8215" width="9" style="43"/>
    <col min="8216" max="8216" width="10.6328125" style="43" customWidth="1"/>
    <col min="8217" max="8447" width="9" style="43"/>
    <col min="8448" max="8448" width="4.6328125" style="43" customWidth="1"/>
    <col min="8449" max="8450" width="15.6328125" style="43" customWidth="1"/>
    <col min="8451" max="8451" width="11.26953125" style="43" customWidth="1"/>
    <col min="8452" max="8452" width="4.7265625" style="43" customWidth="1"/>
    <col min="8453" max="8453" width="10.7265625" style="43" customWidth="1"/>
    <col min="8454" max="8454" width="3.7265625" style="43" customWidth="1"/>
    <col min="8455" max="8455" width="3.08984375" style="43" customWidth="1"/>
    <col min="8456" max="8456" width="4" style="43" customWidth="1"/>
    <col min="8457" max="8457" width="3.08984375" style="43" customWidth="1"/>
    <col min="8458" max="8458" width="7.36328125" style="43" customWidth="1"/>
    <col min="8459" max="8459" width="10.453125" style="43" customWidth="1"/>
    <col min="8460" max="8463" width="9.6328125" style="43" customWidth="1"/>
    <col min="8464" max="8464" width="6.6328125" style="43" customWidth="1"/>
    <col min="8465" max="8465" width="11" style="43" customWidth="1"/>
    <col min="8466" max="8466" width="9.6328125" style="43" customWidth="1"/>
    <col min="8467" max="8467" width="6.6328125" style="43" customWidth="1"/>
    <col min="8468" max="8469" width="10.7265625" style="43" customWidth="1"/>
    <col min="8470" max="8470" width="12.08984375" style="43" customWidth="1"/>
    <col min="8471" max="8471" width="9" style="43"/>
    <col min="8472" max="8472" width="10.6328125" style="43" customWidth="1"/>
    <col min="8473" max="8703" width="9" style="43"/>
    <col min="8704" max="8704" width="4.6328125" style="43" customWidth="1"/>
    <col min="8705" max="8706" width="15.6328125" style="43" customWidth="1"/>
    <col min="8707" max="8707" width="11.26953125" style="43" customWidth="1"/>
    <col min="8708" max="8708" width="4.7265625" style="43" customWidth="1"/>
    <col min="8709" max="8709" width="10.7265625" style="43" customWidth="1"/>
    <col min="8710" max="8710" width="3.7265625" style="43" customWidth="1"/>
    <col min="8711" max="8711" width="3.08984375" style="43" customWidth="1"/>
    <col min="8712" max="8712" width="4" style="43" customWidth="1"/>
    <col min="8713" max="8713" width="3.08984375" style="43" customWidth="1"/>
    <col min="8714" max="8714" width="7.36328125" style="43" customWidth="1"/>
    <col min="8715" max="8715" width="10.453125" style="43" customWidth="1"/>
    <col min="8716" max="8719" width="9.6328125" style="43" customWidth="1"/>
    <col min="8720" max="8720" width="6.6328125" style="43" customWidth="1"/>
    <col min="8721" max="8721" width="11" style="43" customWidth="1"/>
    <col min="8722" max="8722" width="9.6328125" style="43" customWidth="1"/>
    <col min="8723" max="8723" width="6.6328125" style="43" customWidth="1"/>
    <col min="8724" max="8725" width="10.7265625" style="43" customWidth="1"/>
    <col min="8726" max="8726" width="12.08984375" style="43" customWidth="1"/>
    <col min="8727" max="8727" width="9" style="43"/>
    <col min="8728" max="8728" width="10.6328125" style="43" customWidth="1"/>
    <col min="8729" max="8959" width="9" style="43"/>
    <col min="8960" max="8960" width="4.6328125" style="43" customWidth="1"/>
    <col min="8961" max="8962" width="15.6328125" style="43" customWidth="1"/>
    <col min="8963" max="8963" width="11.26953125" style="43" customWidth="1"/>
    <col min="8964" max="8964" width="4.7265625" style="43" customWidth="1"/>
    <col min="8965" max="8965" width="10.7265625" style="43" customWidth="1"/>
    <col min="8966" max="8966" width="3.7265625" style="43" customWidth="1"/>
    <col min="8967" max="8967" width="3.08984375" style="43" customWidth="1"/>
    <col min="8968" max="8968" width="4" style="43" customWidth="1"/>
    <col min="8969" max="8969" width="3.08984375" style="43" customWidth="1"/>
    <col min="8970" max="8970" width="7.36328125" style="43" customWidth="1"/>
    <col min="8971" max="8971" width="10.453125" style="43" customWidth="1"/>
    <col min="8972" max="8975" width="9.6328125" style="43" customWidth="1"/>
    <col min="8976" max="8976" width="6.6328125" style="43" customWidth="1"/>
    <col min="8977" max="8977" width="11" style="43" customWidth="1"/>
    <col min="8978" max="8978" width="9.6328125" style="43" customWidth="1"/>
    <col min="8979" max="8979" width="6.6328125" style="43" customWidth="1"/>
    <col min="8980" max="8981" width="10.7265625" style="43" customWidth="1"/>
    <col min="8982" max="8982" width="12.08984375" style="43" customWidth="1"/>
    <col min="8983" max="8983" width="9" style="43"/>
    <col min="8984" max="8984" width="10.6328125" style="43" customWidth="1"/>
    <col min="8985" max="9215" width="9" style="43"/>
    <col min="9216" max="9216" width="4.6328125" style="43" customWidth="1"/>
    <col min="9217" max="9218" width="15.6328125" style="43" customWidth="1"/>
    <col min="9219" max="9219" width="11.26953125" style="43" customWidth="1"/>
    <col min="9220" max="9220" width="4.7265625" style="43" customWidth="1"/>
    <col min="9221" max="9221" width="10.7265625" style="43" customWidth="1"/>
    <col min="9222" max="9222" width="3.7265625" style="43" customWidth="1"/>
    <col min="9223" max="9223" width="3.08984375" style="43" customWidth="1"/>
    <col min="9224" max="9224" width="4" style="43" customWidth="1"/>
    <col min="9225" max="9225" width="3.08984375" style="43" customWidth="1"/>
    <col min="9226" max="9226" width="7.36328125" style="43" customWidth="1"/>
    <col min="9227" max="9227" width="10.453125" style="43" customWidth="1"/>
    <col min="9228" max="9231" width="9.6328125" style="43" customWidth="1"/>
    <col min="9232" max="9232" width="6.6328125" style="43" customWidth="1"/>
    <col min="9233" max="9233" width="11" style="43" customWidth="1"/>
    <col min="9234" max="9234" width="9.6328125" style="43" customWidth="1"/>
    <col min="9235" max="9235" width="6.6328125" style="43" customWidth="1"/>
    <col min="9236" max="9237" width="10.7265625" style="43" customWidth="1"/>
    <col min="9238" max="9238" width="12.08984375" style="43" customWidth="1"/>
    <col min="9239" max="9239" width="9" style="43"/>
    <col min="9240" max="9240" width="10.6328125" style="43" customWidth="1"/>
    <col min="9241" max="9471" width="9" style="43"/>
    <col min="9472" max="9472" width="4.6328125" style="43" customWidth="1"/>
    <col min="9473" max="9474" width="15.6328125" style="43" customWidth="1"/>
    <col min="9475" max="9475" width="11.26953125" style="43" customWidth="1"/>
    <col min="9476" max="9476" width="4.7265625" style="43" customWidth="1"/>
    <col min="9477" max="9477" width="10.7265625" style="43" customWidth="1"/>
    <col min="9478" max="9478" width="3.7265625" style="43" customWidth="1"/>
    <col min="9479" max="9479" width="3.08984375" style="43" customWidth="1"/>
    <col min="9480" max="9480" width="4" style="43" customWidth="1"/>
    <col min="9481" max="9481" width="3.08984375" style="43" customWidth="1"/>
    <col min="9482" max="9482" width="7.36328125" style="43" customWidth="1"/>
    <col min="9483" max="9483" width="10.453125" style="43" customWidth="1"/>
    <col min="9484" max="9487" width="9.6328125" style="43" customWidth="1"/>
    <col min="9488" max="9488" width="6.6328125" style="43" customWidth="1"/>
    <col min="9489" max="9489" width="11" style="43" customWidth="1"/>
    <col min="9490" max="9490" width="9.6328125" style="43" customWidth="1"/>
    <col min="9491" max="9491" width="6.6328125" style="43" customWidth="1"/>
    <col min="9492" max="9493" width="10.7265625" style="43" customWidth="1"/>
    <col min="9494" max="9494" width="12.08984375" style="43" customWidth="1"/>
    <col min="9495" max="9495" width="9" style="43"/>
    <col min="9496" max="9496" width="10.6328125" style="43" customWidth="1"/>
    <col min="9497" max="9727" width="9" style="43"/>
    <col min="9728" max="9728" width="4.6328125" style="43" customWidth="1"/>
    <col min="9729" max="9730" width="15.6328125" style="43" customWidth="1"/>
    <col min="9731" max="9731" width="11.26953125" style="43" customWidth="1"/>
    <col min="9732" max="9732" width="4.7265625" style="43" customWidth="1"/>
    <col min="9733" max="9733" width="10.7265625" style="43" customWidth="1"/>
    <col min="9734" max="9734" width="3.7265625" style="43" customWidth="1"/>
    <col min="9735" max="9735" width="3.08984375" style="43" customWidth="1"/>
    <col min="9736" max="9736" width="4" style="43" customWidth="1"/>
    <col min="9737" max="9737" width="3.08984375" style="43" customWidth="1"/>
    <col min="9738" max="9738" width="7.36328125" style="43" customWidth="1"/>
    <col min="9739" max="9739" width="10.453125" style="43" customWidth="1"/>
    <col min="9740" max="9743" width="9.6328125" style="43" customWidth="1"/>
    <col min="9744" max="9744" width="6.6328125" style="43" customWidth="1"/>
    <col min="9745" max="9745" width="11" style="43" customWidth="1"/>
    <col min="9746" max="9746" width="9.6328125" style="43" customWidth="1"/>
    <col min="9747" max="9747" width="6.6328125" style="43" customWidth="1"/>
    <col min="9748" max="9749" width="10.7265625" style="43" customWidth="1"/>
    <col min="9750" max="9750" width="12.08984375" style="43" customWidth="1"/>
    <col min="9751" max="9751" width="9" style="43"/>
    <col min="9752" max="9752" width="10.6328125" style="43" customWidth="1"/>
    <col min="9753" max="9983" width="9" style="43"/>
    <col min="9984" max="9984" width="4.6328125" style="43" customWidth="1"/>
    <col min="9985" max="9986" width="15.6328125" style="43" customWidth="1"/>
    <col min="9987" max="9987" width="11.26953125" style="43" customWidth="1"/>
    <col min="9988" max="9988" width="4.7265625" style="43" customWidth="1"/>
    <col min="9989" max="9989" width="10.7265625" style="43" customWidth="1"/>
    <col min="9990" max="9990" width="3.7265625" style="43" customWidth="1"/>
    <col min="9991" max="9991" width="3.08984375" style="43" customWidth="1"/>
    <col min="9992" max="9992" width="4" style="43" customWidth="1"/>
    <col min="9993" max="9993" width="3.08984375" style="43" customWidth="1"/>
    <col min="9994" max="9994" width="7.36328125" style="43" customWidth="1"/>
    <col min="9995" max="9995" width="10.453125" style="43" customWidth="1"/>
    <col min="9996" max="9999" width="9.6328125" style="43" customWidth="1"/>
    <col min="10000" max="10000" width="6.6328125" style="43" customWidth="1"/>
    <col min="10001" max="10001" width="11" style="43" customWidth="1"/>
    <col min="10002" max="10002" width="9.6328125" style="43" customWidth="1"/>
    <col min="10003" max="10003" width="6.6328125" style="43" customWidth="1"/>
    <col min="10004" max="10005" width="10.7265625" style="43" customWidth="1"/>
    <col min="10006" max="10006" width="12.08984375" style="43" customWidth="1"/>
    <col min="10007" max="10007" width="9" style="43"/>
    <col min="10008" max="10008" width="10.6328125" style="43" customWidth="1"/>
    <col min="10009" max="10239" width="9" style="43"/>
    <col min="10240" max="10240" width="4.6328125" style="43" customWidth="1"/>
    <col min="10241" max="10242" width="15.6328125" style="43" customWidth="1"/>
    <col min="10243" max="10243" width="11.26953125" style="43" customWidth="1"/>
    <col min="10244" max="10244" width="4.7265625" style="43" customWidth="1"/>
    <col min="10245" max="10245" width="10.7265625" style="43" customWidth="1"/>
    <col min="10246" max="10246" width="3.7265625" style="43" customWidth="1"/>
    <col min="10247" max="10247" width="3.08984375" style="43" customWidth="1"/>
    <col min="10248" max="10248" width="4" style="43" customWidth="1"/>
    <col min="10249" max="10249" width="3.08984375" style="43" customWidth="1"/>
    <col min="10250" max="10250" width="7.36328125" style="43" customWidth="1"/>
    <col min="10251" max="10251" width="10.453125" style="43" customWidth="1"/>
    <col min="10252" max="10255" width="9.6328125" style="43" customWidth="1"/>
    <col min="10256" max="10256" width="6.6328125" style="43" customWidth="1"/>
    <col min="10257" max="10257" width="11" style="43" customWidth="1"/>
    <col min="10258" max="10258" width="9.6328125" style="43" customWidth="1"/>
    <col min="10259" max="10259" width="6.6328125" style="43" customWidth="1"/>
    <col min="10260" max="10261" width="10.7265625" style="43" customWidth="1"/>
    <col min="10262" max="10262" width="12.08984375" style="43" customWidth="1"/>
    <col min="10263" max="10263" width="9" style="43"/>
    <col min="10264" max="10264" width="10.6328125" style="43" customWidth="1"/>
    <col min="10265" max="10495" width="9" style="43"/>
    <col min="10496" max="10496" width="4.6328125" style="43" customWidth="1"/>
    <col min="10497" max="10498" width="15.6328125" style="43" customWidth="1"/>
    <col min="10499" max="10499" width="11.26953125" style="43" customWidth="1"/>
    <col min="10500" max="10500" width="4.7265625" style="43" customWidth="1"/>
    <col min="10501" max="10501" width="10.7265625" style="43" customWidth="1"/>
    <col min="10502" max="10502" width="3.7265625" style="43" customWidth="1"/>
    <col min="10503" max="10503" width="3.08984375" style="43" customWidth="1"/>
    <col min="10504" max="10504" width="4" style="43" customWidth="1"/>
    <col min="10505" max="10505" width="3.08984375" style="43" customWidth="1"/>
    <col min="10506" max="10506" width="7.36328125" style="43" customWidth="1"/>
    <col min="10507" max="10507" width="10.453125" style="43" customWidth="1"/>
    <col min="10508" max="10511" width="9.6328125" style="43" customWidth="1"/>
    <col min="10512" max="10512" width="6.6328125" style="43" customWidth="1"/>
    <col min="10513" max="10513" width="11" style="43" customWidth="1"/>
    <col min="10514" max="10514" width="9.6328125" style="43" customWidth="1"/>
    <col min="10515" max="10515" width="6.6328125" style="43" customWidth="1"/>
    <col min="10516" max="10517" width="10.7265625" style="43" customWidth="1"/>
    <col min="10518" max="10518" width="12.08984375" style="43" customWidth="1"/>
    <col min="10519" max="10519" width="9" style="43"/>
    <col min="10520" max="10520" width="10.6328125" style="43" customWidth="1"/>
    <col min="10521" max="10751" width="9" style="43"/>
    <col min="10752" max="10752" width="4.6328125" style="43" customWidth="1"/>
    <col min="10753" max="10754" width="15.6328125" style="43" customWidth="1"/>
    <col min="10755" max="10755" width="11.26953125" style="43" customWidth="1"/>
    <col min="10756" max="10756" width="4.7265625" style="43" customWidth="1"/>
    <col min="10757" max="10757" width="10.7265625" style="43" customWidth="1"/>
    <col min="10758" max="10758" width="3.7265625" style="43" customWidth="1"/>
    <col min="10759" max="10759" width="3.08984375" style="43" customWidth="1"/>
    <col min="10760" max="10760" width="4" style="43" customWidth="1"/>
    <col min="10761" max="10761" width="3.08984375" style="43" customWidth="1"/>
    <col min="10762" max="10762" width="7.36328125" style="43" customWidth="1"/>
    <col min="10763" max="10763" width="10.453125" style="43" customWidth="1"/>
    <col min="10764" max="10767" width="9.6328125" style="43" customWidth="1"/>
    <col min="10768" max="10768" width="6.6328125" style="43" customWidth="1"/>
    <col min="10769" max="10769" width="11" style="43" customWidth="1"/>
    <col min="10770" max="10770" width="9.6328125" style="43" customWidth="1"/>
    <col min="10771" max="10771" width="6.6328125" style="43" customWidth="1"/>
    <col min="10772" max="10773" width="10.7265625" style="43" customWidth="1"/>
    <col min="10774" max="10774" width="12.08984375" style="43" customWidth="1"/>
    <col min="10775" max="10775" width="9" style="43"/>
    <col min="10776" max="10776" width="10.6328125" style="43" customWidth="1"/>
    <col min="10777" max="11007" width="9" style="43"/>
    <col min="11008" max="11008" width="4.6328125" style="43" customWidth="1"/>
    <col min="11009" max="11010" width="15.6328125" style="43" customWidth="1"/>
    <col min="11011" max="11011" width="11.26953125" style="43" customWidth="1"/>
    <col min="11012" max="11012" width="4.7265625" style="43" customWidth="1"/>
    <col min="11013" max="11013" width="10.7265625" style="43" customWidth="1"/>
    <col min="11014" max="11014" width="3.7265625" style="43" customWidth="1"/>
    <col min="11015" max="11015" width="3.08984375" style="43" customWidth="1"/>
    <col min="11016" max="11016" width="4" style="43" customWidth="1"/>
    <col min="11017" max="11017" width="3.08984375" style="43" customWidth="1"/>
    <col min="11018" max="11018" width="7.36328125" style="43" customWidth="1"/>
    <col min="11019" max="11019" width="10.453125" style="43" customWidth="1"/>
    <col min="11020" max="11023" width="9.6328125" style="43" customWidth="1"/>
    <col min="11024" max="11024" width="6.6328125" style="43" customWidth="1"/>
    <col min="11025" max="11025" width="11" style="43" customWidth="1"/>
    <col min="11026" max="11026" width="9.6328125" style="43" customWidth="1"/>
    <col min="11027" max="11027" width="6.6328125" style="43" customWidth="1"/>
    <col min="11028" max="11029" width="10.7265625" style="43" customWidth="1"/>
    <col min="11030" max="11030" width="12.08984375" style="43" customWidth="1"/>
    <col min="11031" max="11031" width="9" style="43"/>
    <col min="11032" max="11032" width="10.6328125" style="43" customWidth="1"/>
    <col min="11033" max="11263" width="9" style="43"/>
    <col min="11264" max="11264" width="4.6328125" style="43" customWidth="1"/>
    <col min="11265" max="11266" width="15.6328125" style="43" customWidth="1"/>
    <col min="11267" max="11267" width="11.26953125" style="43" customWidth="1"/>
    <col min="11268" max="11268" width="4.7265625" style="43" customWidth="1"/>
    <col min="11269" max="11269" width="10.7265625" style="43" customWidth="1"/>
    <col min="11270" max="11270" width="3.7265625" style="43" customWidth="1"/>
    <col min="11271" max="11271" width="3.08984375" style="43" customWidth="1"/>
    <col min="11272" max="11272" width="4" style="43" customWidth="1"/>
    <col min="11273" max="11273" width="3.08984375" style="43" customWidth="1"/>
    <col min="11274" max="11274" width="7.36328125" style="43" customWidth="1"/>
    <col min="11275" max="11275" width="10.453125" style="43" customWidth="1"/>
    <col min="11276" max="11279" width="9.6328125" style="43" customWidth="1"/>
    <col min="11280" max="11280" width="6.6328125" style="43" customWidth="1"/>
    <col min="11281" max="11281" width="11" style="43" customWidth="1"/>
    <col min="11282" max="11282" width="9.6328125" style="43" customWidth="1"/>
    <col min="11283" max="11283" width="6.6328125" style="43" customWidth="1"/>
    <col min="11284" max="11285" width="10.7265625" style="43" customWidth="1"/>
    <col min="11286" max="11286" width="12.08984375" style="43" customWidth="1"/>
    <col min="11287" max="11287" width="9" style="43"/>
    <col min="11288" max="11288" width="10.6328125" style="43" customWidth="1"/>
    <col min="11289" max="11519" width="9" style="43"/>
    <col min="11520" max="11520" width="4.6328125" style="43" customWidth="1"/>
    <col min="11521" max="11522" width="15.6328125" style="43" customWidth="1"/>
    <col min="11523" max="11523" width="11.26953125" style="43" customWidth="1"/>
    <col min="11524" max="11524" width="4.7265625" style="43" customWidth="1"/>
    <col min="11525" max="11525" width="10.7265625" style="43" customWidth="1"/>
    <col min="11526" max="11526" width="3.7265625" style="43" customWidth="1"/>
    <col min="11527" max="11527" width="3.08984375" style="43" customWidth="1"/>
    <col min="11528" max="11528" width="4" style="43" customWidth="1"/>
    <col min="11529" max="11529" width="3.08984375" style="43" customWidth="1"/>
    <col min="11530" max="11530" width="7.36328125" style="43" customWidth="1"/>
    <col min="11531" max="11531" width="10.453125" style="43" customWidth="1"/>
    <col min="11532" max="11535" width="9.6328125" style="43" customWidth="1"/>
    <col min="11536" max="11536" width="6.6328125" style="43" customWidth="1"/>
    <col min="11537" max="11537" width="11" style="43" customWidth="1"/>
    <col min="11538" max="11538" width="9.6328125" style="43" customWidth="1"/>
    <col min="11539" max="11539" width="6.6328125" style="43" customWidth="1"/>
    <col min="11540" max="11541" width="10.7265625" style="43" customWidth="1"/>
    <col min="11542" max="11542" width="12.08984375" style="43" customWidth="1"/>
    <col min="11543" max="11543" width="9" style="43"/>
    <col min="11544" max="11544" width="10.6328125" style="43" customWidth="1"/>
    <col min="11545" max="11775" width="9" style="43"/>
    <col min="11776" max="11776" width="4.6328125" style="43" customWidth="1"/>
    <col min="11777" max="11778" width="15.6328125" style="43" customWidth="1"/>
    <col min="11779" max="11779" width="11.26953125" style="43" customWidth="1"/>
    <col min="11780" max="11780" width="4.7265625" style="43" customWidth="1"/>
    <col min="11781" max="11781" width="10.7265625" style="43" customWidth="1"/>
    <col min="11782" max="11782" width="3.7265625" style="43" customWidth="1"/>
    <col min="11783" max="11783" width="3.08984375" style="43" customWidth="1"/>
    <col min="11784" max="11784" width="4" style="43" customWidth="1"/>
    <col min="11785" max="11785" width="3.08984375" style="43" customWidth="1"/>
    <col min="11786" max="11786" width="7.36328125" style="43" customWidth="1"/>
    <col min="11787" max="11787" width="10.453125" style="43" customWidth="1"/>
    <col min="11788" max="11791" width="9.6328125" style="43" customWidth="1"/>
    <col min="11792" max="11792" width="6.6328125" style="43" customWidth="1"/>
    <col min="11793" max="11793" width="11" style="43" customWidth="1"/>
    <col min="11794" max="11794" width="9.6328125" style="43" customWidth="1"/>
    <col min="11795" max="11795" width="6.6328125" style="43" customWidth="1"/>
    <col min="11796" max="11797" width="10.7265625" style="43" customWidth="1"/>
    <col min="11798" max="11798" width="12.08984375" style="43" customWidth="1"/>
    <col min="11799" max="11799" width="9" style="43"/>
    <col min="11800" max="11800" width="10.6328125" style="43" customWidth="1"/>
    <col min="11801" max="12031" width="9" style="43"/>
    <col min="12032" max="12032" width="4.6328125" style="43" customWidth="1"/>
    <col min="12033" max="12034" width="15.6328125" style="43" customWidth="1"/>
    <col min="12035" max="12035" width="11.26953125" style="43" customWidth="1"/>
    <col min="12036" max="12036" width="4.7265625" style="43" customWidth="1"/>
    <col min="12037" max="12037" width="10.7265625" style="43" customWidth="1"/>
    <col min="12038" max="12038" width="3.7265625" style="43" customWidth="1"/>
    <col min="12039" max="12039" width="3.08984375" style="43" customWidth="1"/>
    <col min="12040" max="12040" width="4" style="43" customWidth="1"/>
    <col min="12041" max="12041" width="3.08984375" style="43" customWidth="1"/>
    <col min="12042" max="12042" width="7.36328125" style="43" customWidth="1"/>
    <col min="12043" max="12043" width="10.453125" style="43" customWidth="1"/>
    <col min="12044" max="12047" width="9.6328125" style="43" customWidth="1"/>
    <col min="12048" max="12048" width="6.6328125" style="43" customWidth="1"/>
    <col min="12049" max="12049" width="11" style="43" customWidth="1"/>
    <col min="12050" max="12050" width="9.6328125" style="43" customWidth="1"/>
    <col min="12051" max="12051" width="6.6328125" style="43" customWidth="1"/>
    <col min="12052" max="12053" width="10.7265625" style="43" customWidth="1"/>
    <col min="12054" max="12054" width="12.08984375" style="43" customWidth="1"/>
    <col min="12055" max="12055" width="9" style="43"/>
    <col min="12056" max="12056" width="10.6328125" style="43" customWidth="1"/>
    <col min="12057" max="12287" width="9" style="43"/>
    <col min="12288" max="12288" width="4.6328125" style="43" customWidth="1"/>
    <col min="12289" max="12290" width="15.6328125" style="43" customWidth="1"/>
    <col min="12291" max="12291" width="11.26953125" style="43" customWidth="1"/>
    <col min="12292" max="12292" width="4.7265625" style="43" customWidth="1"/>
    <col min="12293" max="12293" width="10.7265625" style="43" customWidth="1"/>
    <col min="12294" max="12294" width="3.7265625" style="43" customWidth="1"/>
    <col min="12295" max="12295" width="3.08984375" style="43" customWidth="1"/>
    <col min="12296" max="12296" width="4" style="43" customWidth="1"/>
    <col min="12297" max="12297" width="3.08984375" style="43" customWidth="1"/>
    <col min="12298" max="12298" width="7.36328125" style="43" customWidth="1"/>
    <col min="12299" max="12299" width="10.453125" style="43" customWidth="1"/>
    <col min="12300" max="12303" width="9.6328125" style="43" customWidth="1"/>
    <col min="12304" max="12304" width="6.6328125" style="43" customWidth="1"/>
    <col min="12305" max="12305" width="11" style="43" customWidth="1"/>
    <col min="12306" max="12306" width="9.6328125" style="43" customWidth="1"/>
    <col min="12307" max="12307" width="6.6328125" style="43" customWidth="1"/>
    <col min="12308" max="12309" width="10.7265625" style="43" customWidth="1"/>
    <col min="12310" max="12310" width="12.08984375" style="43" customWidth="1"/>
    <col min="12311" max="12311" width="9" style="43"/>
    <col min="12312" max="12312" width="10.6328125" style="43" customWidth="1"/>
    <col min="12313" max="12543" width="9" style="43"/>
    <col min="12544" max="12544" width="4.6328125" style="43" customWidth="1"/>
    <col min="12545" max="12546" width="15.6328125" style="43" customWidth="1"/>
    <col min="12547" max="12547" width="11.26953125" style="43" customWidth="1"/>
    <col min="12548" max="12548" width="4.7265625" style="43" customWidth="1"/>
    <col min="12549" max="12549" width="10.7265625" style="43" customWidth="1"/>
    <col min="12550" max="12550" width="3.7265625" style="43" customWidth="1"/>
    <col min="12551" max="12551" width="3.08984375" style="43" customWidth="1"/>
    <col min="12552" max="12552" width="4" style="43" customWidth="1"/>
    <col min="12553" max="12553" width="3.08984375" style="43" customWidth="1"/>
    <col min="12554" max="12554" width="7.36328125" style="43" customWidth="1"/>
    <col min="12555" max="12555" width="10.453125" style="43" customWidth="1"/>
    <col min="12556" max="12559" width="9.6328125" style="43" customWidth="1"/>
    <col min="12560" max="12560" width="6.6328125" style="43" customWidth="1"/>
    <col min="12561" max="12561" width="11" style="43" customWidth="1"/>
    <col min="12562" max="12562" width="9.6328125" style="43" customWidth="1"/>
    <col min="12563" max="12563" width="6.6328125" style="43" customWidth="1"/>
    <col min="12564" max="12565" width="10.7265625" style="43" customWidth="1"/>
    <col min="12566" max="12566" width="12.08984375" style="43" customWidth="1"/>
    <col min="12567" max="12567" width="9" style="43"/>
    <col min="12568" max="12568" width="10.6328125" style="43" customWidth="1"/>
    <col min="12569" max="12799" width="9" style="43"/>
    <col min="12800" max="12800" width="4.6328125" style="43" customWidth="1"/>
    <col min="12801" max="12802" width="15.6328125" style="43" customWidth="1"/>
    <col min="12803" max="12803" width="11.26953125" style="43" customWidth="1"/>
    <col min="12804" max="12804" width="4.7265625" style="43" customWidth="1"/>
    <col min="12805" max="12805" width="10.7265625" style="43" customWidth="1"/>
    <col min="12806" max="12806" width="3.7265625" style="43" customWidth="1"/>
    <col min="12807" max="12807" width="3.08984375" style="43" customWidth="1"/>
    <col min="12808" max="12808" width="4" style="43" customWidth="1"/>
    <col min="12809" max="12809" width="3.08984375" style="43" customWidth="1"/>
    <col min="12810" max="12810" width="7.36328125" style="43" customWidth="1"/>
    <col min="12811" max="12811" width="10.453125" style="43" customWidth="1"/>
    <col min="12812" max="12815" width="9.6328125" style="43" customWidth="1"/>
    <col min="12816" max="12816" width="6.6328125" style="43" customWidth="1"/>
    <col min="12817" max="12817" width="11" style="43" customWidth="1"/>
    <col min="12818" max="12818" width="9.6328125" style="43" customWidth="1"/>
    <col min="12819" max="12819" width="6.6328125" style="43" customWidth="1"/>
    <col min="12820" max="12821" width="10.7265625" style="43" customWidth="1"/>
    <col min="12822" max="12822" width="12.08984375" style="43" customWidth="1"/>
    <col min="12823" max="12823" width="9" style="43"/>
    <col min="12824" max="12824" width="10.6328125" style="43" customWidth="1"/>
    <col min="12825" max="13055" width="9" style="43"/>
    <col min="13056" max="13056" width="4.6328125" style="43" customWidth="1"/>
    <col min="13057" max="13058" width="15.6328125" style="43" customWidth="1"/>
    <col min="13059" max="13059" width="11.26953125" style="43" customWidth="1"/>
    <col min="13060" max="13060" width="4.7265625" style="43" customWidth="1"/>
    <col min="13061" max="13061" width="10.7265625" style="43" customWidth="1"/>
    <col min="13062" max="13062" width="3.7265625" style="43" customWidth="1"/>
    <col min="13063" max="13063" width="3.08984375" style="43" customWidth="1"/>
    <col min="13064" max="13064" width="4" style="43" customWidth="1"/>
    <col min="13065" max="13065" width="3.08984375" style="43" customWidth="1"/>
    <col min="13066" max="13066" width="7.36328125" style="43" customWidth="1"/>
    <col min="13067" max="13067" width="10.453125" style="43" customWidth="1"/>
    <col min="13068" max="13071" width="9.6328125" style="43" customWidth="1"/>
    <col min="13072" max="13072" width="6.6328125" style="43" customWidth="1"/>
    <col min="13073" max="13073" width="11" style="43" customWidth="1"/>
    <col min="13074" max="13074" width="9.6328125" style="43" customWidth="1"/>
    <col min="13075" max="13075" width="6.6328125" style="43" customWidth="1"/>
    <col min="13076" max="13077" width="10.7265625" style="43" customWidth="1"/>
    <col min="13078" max="13078" width="12.08984375" style="43" customWidth="1"/>
    <col min="13079" max="13079" width="9" style="43"/>
    <col min="13080" max="13080" width="10.6328125" style="43" customWidth="1"/>
    <col min="13081" max="13311" width="9" style="43"/>
    <col min="13312" max="13312" width="4.6328125" style="43" customWidth="1"/>
    <col min="13313" max="13314" width="15.6328125" style="43" customWidth="1"/>
    <col min="13315" max="13315" width="11.26953125" style="43" customWidth="1"/>
    <col min="13316" max="13316" width="4.7265625" style="43" customWidth="1"/>
    <col min="13317" max="13317" width="10.7265625" style="43" customWidth="1"/>
    <col min="13318" max="13318" width="3.7265625" style="43" customWidth="1"/>
    <col min="13319" max="13319" width="3.08984375" style="43" customWidth="1"/>
    <col min="13320" max="13320" width="4" style="43" customWidth="1"/>
    <col min="13321" max="13321" width="3.08984375" style="43" customWidth="1"/>
    <col min="13322" max="13322" width="7.36328125" style="43" customWidth="1"/>
    <col min="13323" max="13323" width="10.453125" style="43" customWidth="1"/>
    <col min="13324" max="13327" width="9.6328125" style="43" customWidth="1"/>
    <col min="13328" max="13328" width="6.6328125" style="43" customWidth="1"/>
    <col min="13329" max="13329" width="11" style="43" customWidth="1"/>
    <col min="13330" max="13330" width="9.6328125" style="43" customWidth="1"/>
    <col min="13331" max="13331" width="6.6328125" style="43" customWidth="1"/>
    <col min="13332" max="13333" width="10.7265625" style="43" customWidth="1"/>
    <col min="13334" max="13334" width="12.08984375" style="43" customWidth="1"/>
    <col min="13335" max="13335" width="9" style="43"/>
    <col min="13336" max="13336" width="10.6328125" style="43" customWidth="1"/>
    <col min="13337" max="13567" width="9" style="43"/>
    <col min="13568" max="13568" width="4.6328125" style="43" customWidth="1"/>
    <col min="13569" max="13570" width="15.6328125" style="43" customWidth="1"/>
    <col min="13571" max="13571" width="11.26953125" style="43" customWidth="1"/>
    <col min="13572" max="13572" width="4.7265625" style="43" customWidth="1"/>
    <col min="13573" max="13573" width="10.7265625" style="43" customWidth="1"/>
    <col min="13574" max="13574" width="3.7265625" style="43" customWidth="1"/>
    <col min="13575" max="13575" width="3.08984375" style="43" customWidth="1"/>
    <col min="13576" max="13576" width="4" style="43" customWidth="1"/>
    <col min="13577" max="13577" width="3.08984375" style="43" customWidth="1"/>
    <col min="13578" max="13578" width="7.36328125" style="43" customWidth="1"/>
    <col min="13579" max="13579" width="10.453125" style="43" customWidth="1"/>
    <col min="13580" max="13583" width="9.6328125" style="43" customWidth="1"/>
    <col min="13584" max="13584" width="6.6328125" style="43" customWidth="1"/>
    <col min="13585" max="13585" width="11" style="43" customWidth="1"/>
    <col min="13586" max="13586" width="9.6328125" style="43" customWidth="1"/>
    <col min="13587" max="13587" width="6.6328125" style="43" customWidth="1"/>
    <col min="13588" max="13589" width="10.7265625" style="43" customWidth="1"/>
    <col min="13590" max="13590" width="12.08984375" style="43" customWidth="1"/>
    <col min="13591" max="13591" width="9" style="43"/>
    <col min="13592" max="13592" width="10.6328125" style="43" customWidth="1"/>
    <col min="13593" max="13823" width="9" style="43"/>
    <col min="13824" max="13824" width="4.6328125" style="43" customWidth="1"/>
    <col min="13825" max="13826" width="15.6328125" style="43" customWidth="1"/>
    <col min="13827" max="13827" width="11.26953125" style="43" customWidth="1"/>
    <col min="13828" max="13828" width="4.7265625" style="43" customWidth="1"/>
    <col min="13829" max="13829" width="10.7265625" style="43" customWidth="1"/>
    <col min="13830" max="13830" width="3.7265625" style="43" customWidth="1"/>
    <col min="13831" max="13831" width="3.08984375" style="43" customWidth="1"/>
    <col min="13832" max="13832" width="4" style="43" customWidth="1"/>
    <col min="13833" max="13833" width="3.08984375" style="43" customWidth="1"/>
    <col min="13834" max="13834" width="7.36328125" style="43" customWidth="1"/>
    <col min="13835" max="13835" width="10.453125" style="43" customWidth="1"/>
    <col min="13836" max="13839" width="9.6328125" style="43" customWidth="1"/>
    <col min="13840" max="13840" width="6.6328125" style="43" customWidth="1"/>
    <col min="13841" max="13841" width="11" style="43" customWidth="1"/>
    <col min="13842" max="13842" width="9.6328125" style="43" customWidth="1"/>
    <col min="13843" max="13843" width="6.6328125" style="43" customWidth="1"/>
    <col min="13844" max="13845" width="10.7265625" style="43" customWidth="1"/>
    <col min="13846" max="13846" width="12.08984375" style="43" customWidth="1"/>
    <col min="13847" max="13847" width="9" style="43"/>
    <col min="13848" max="13848" width="10.6328125" style="43" customWidth="1"/>
    <col min="13849" max="14079" width="9" style="43"/>
    <col min="14080" max="14080" width="4.6328125" style="43" customWidth="1"/>
    <col min="14081" max="14082" width="15.6328125" style="43" customWidth="1"/>
    <col min="14083" max="14083" width="11.26953125" style="43" customWidth="1"/>
    <col min="14084" max="14084" width="4.7265625" style="43" customWidth="1"/>
    <col min="14085" max="14085" width="10.7265625" style="43" customWidth="1"/>
    <col min="14086" max="14086" width="3.7265625" style="43" customWidth="1"/>
    <col min="14087" max="14087" width="3.08984375" style="43" customWidth="1"/>
    <col min="14088" max="14088" width="4" style="43" customWidth="1"/>
    <col min="14089" max="14089" width="3.08984375" style="43" customWidth="1"/>
    <col min="14090" max="14090" width="7.36328125" style="43" customWidth="1"/>
    <col min="14091" max="14091" width="10.453125" style="43" customWidth="1"/>
    <col min="14092" max="14095" width="9.6328125" style="43" customWidth="1"/>
    <col min="14096" max="14096" width="6.6328125" style="43" customWidth="1"/>
    <col min="14097" max="14097" width="11" style="43" customWidth="1"/>
    <col min="14098" max="14098" width="9.6328125" style="43" customWidth="1"/>
    <col min="14099" max="14099" width="6.6328125" style="43" customWidth="1"/>
    <col min="14100" max="14101" width="10.7265625" style="43" customWidth="1"/>
    <col min="14102" max="14102" width="12.08984375" style="43" customWidth="1"/>
    <col min="14103" max="14103" width="9" style="43"/>
    <col min="14104" max="14104" width="10.6328125" style="43" customWidth="1"/>
    <col min="14105" max="14335" width="9" style="43"/>
    <col min="14336" max="14336" width="4.6328125" style="43" customWidth="1"/>
    <col min="14337" max="14338" width="15.6328125" style="43" customWidth="1"/>
    <col min="14339" max="14339" width="11.26953125" style="43" customWidth="1"/>
    <col min="14340" max="14340" width="4.7265625" style="43" customWidth="1"/>
    <col min="14341" max="14341" width="10.7265625" style="43" customWidth="1"/>
    <col min="14342" max="14342" width="3.7265625" style="43" customWidth="1"/>
    <col min="14343" max="14343" width="3.08984375" style="43" customWidth="1"/>
    <col min="14344" max="14344" width="4" style="43" customWidth="1"/>
    <col min="14345" max="14345" width="3.08984375" style="43" customWidth="1"/>
    <col min="14346" max="14346" width="7.36328125" style="43" customWidth="1"/>
    <col min="14347" max="14347" width="10.453125" style="43" customWidth="1"/>
    <col min="14348" max="14351" width="9.6328125" style="43" customWidth="1"/>
    <col min="14352" max="14352" width="6.6328125" style="43" customWidth="1"/>
    <col min="14353" max="14353" width="11" style="43" customWidth="1"/>
    <col min="14354" max="14354" width="9.6328125" style="43" customWidth="1"/>
    <col min="14355" max="14355" width="6.6328125" style="43" customWidth="1"/>
    <col min="14356" max="14357" width="10.7265625" style="43" customWidth="1"/>
    <col min="14358" max="14358" width="12.08984375" style="43" customWidth="1"/>
    <col min="14359" max="14359" width="9" style="43"/>
    <col min="14360" max="14360" width="10.6328125" style="43" customWidth="1"/>
    <col min="14361" max="14591" width="9" style="43"/>
    <col min="14592" max="14592" width="4.6328125" style="43" customWidth="1"/>
    <col min="14593" max="14594" width="15.6328125" style="43" customWidth="1"/>
    <col min="14595" max="14595" width="11.26953125" style="43" customWidth="1"/>
    <col min="14596" max="14596" width="4.7265625" style="43" customWidth="1"/>
    <col min="14597" max="14597" width="10.7265625" style="43" customWidth="1"/>
    <col min="14598" max="14598" width="3.7265625" style="43" customWidth="1"/>
    <col min="14599" max="14599" width="3.08984375" style="43" customWidth="1"/>
    <col min="14600" max="14600" width="4" style="43" customWidth="1"/>
    <col min="14601" max="14601" width="3.08984375" style="43" customWidth="1"/>
    <col min="14602" max="14602" width="7.36328125" style="43" customWidth="1"/>
    <col min="14603" max="14603" width="10.453125" style="43" customWidth="1"/>
    <col min="14604" max="14607" width="9.6328125" style="43" customWidth="1"/>
    <col min="14608" max="14608" width="6.6328125" style="43" customWidth="1"/>
    <col min="14609" max="14609" width="11" style="43" customWidth="1"/>
    <col min="14610" max="14610" width="9.6328125" style="43" customWidth="1"/>
    <col min="14611" max="14611" width="6.6328125" style="43" customWidth="1"/>
    <col min="14612" max="14613" width="10.7265625" style="43" customWidth="1"/>
    <col min="14614" max="14614" width="12.08984375" style="43" customWidth="1"/>
    <col min="14615" max="14615" width="9" style="43"/>
    <col min="14616" max="14616" width="10.6328125" style="43" customWidth="1"/>
    <col min="14617" max="14847" width="9" style="43"/>
    <col min="14848" max="14848" width="4.6328125" style="43" customWidth="1"/>
    <col min="14849" max="14850" width="15.6328125" style="43" customWidth="1"/>
    <col min="14851" max="14851" width="11.26953125" style="43" customWidth="1"/>
    <col min="14852" max="14852" width="4.7265625" style="43" customWidth="1"/>
    <col min="14853" max="14853" width="10.7265625" style="43" customWidth="1"/>
    <col min="14854" max="14854" width="3.7265625" style="43" customWidth="1"/>
    <col min="14855" max="14855" width="3.08984375" style="43" customWidth="1"/>
    <col min="14856" max="14856" width="4" style="43" customWidth="1"/>
    <col min="14857" max="14857" width="3.08984375" style="43" customWidth="1"/>
    <col min="14858" max="14858" width="7.36328125" style="43" customWidth="1"/>
    <col min="14859" max="14859" width="10.453125" style="43" customWidth="1"/>
    <col min="14860" max="14863" width="9.6328125" style="43" customWidth="1"/>
    <col min="14864" max="14864" width="6.6328125" style="43" customWidth="1"/>
    <col min="14865" max="14865" width="11" style="43" customWidth="1"/>
    <col min="14866" max="14866" width="9.6328125" style="43" customWidth="1"/>
    <col min="14867" max="14867" width="6.6328125" style="43" customWidth="1"/>
    <col min="14868" max="14869" width="10.7265625" style="43" customWidth="1"/>
    <col min="14870" max="14870" width="12.08984375" style="43" customWidth="1"/>
    <col min="14871" max="14871" width="9" style="43"/>
    <col min="14872" max="14872" width="10.6328125" style="43" customWidth="1"/>
    <col min="14873" max="15103" width="9" style="43"/>
    <col min="15104" max="15104" width="4.6328125" style="43" customWidth="1"/>
    <col min="15105" max="15106" width="15.6328125" style="43" customWidth="1"/>
    <col min="15107" max="15107" width="11.26953125" style="43" customWidth="1"/>
    <col min="15108" max="15108" width="4.7265625" style="43" customWidth="1"/>
    <col min="15109" max="15109" width="10.7265625" style="43" customWidth="1"/>
    <col min="15110" max="15110" width="3.7265625" style="43" customWidth="1"/>
    <col min="15111" max="15111" width="3.08984375" style="43" customWidth="1"/>
    <col min="15112" max="15112" width="4" style="43" customWidth="1"/>
    <col min="15113" max="15113" width="3.08984375" style="43" customWidth="1"/>
    <col min="15114" max="15114" width="7.36328125" style="43" customWidth="1"/>
    <col min="15115" max="15115" width="10.453125" style="43" customWidth="1"/>
    <col min="15116" max="15119" width="9.6328125" style="43" customWidth="1"/>
    <col min="15120" max="15120" width="6.6328125" style="43" customWidth="1"/>
    <col min="15121" max="15121" width="11" style="43" customWidth="1"/>
    <col min="15122" max="15122" width="9.6328125" style="43" customWidth="1"/>
    <col min="15123" max="15123" width="6.6328125" style="43" customWidth="1"/>
    <col min="15124" max="15125" width="10.7265625" style="43" customWidth="1"/>
    <col min="15126" max="15126" width="12.08984375" style="43" customWidth="1"/>
    <col min="15127" max="15127" width="9" style="43"/>
    <col min="15128" max="15128" width="10.6328125" style="43" customWidth="1"/>
    <col min="15129" max="15359" width="9" style="43"/>
    <col min="15360" max="15360" width="4.6328125" style="43" customWidth="1"/>
    <col min="15361" max="15362" width="15.6328125" style="43" customWidth="1"/>
    <col min="15363" max="15363" width="11.26953125" style="43" customWidth="1"/>
    <col min="15364" max="15364" width="4.7265625" style="43" customWidth="1"/>
    <col min="15365" max="15365" width="10.7265625" style="43" customWidth="1"/>
    <col min="15366" max="15366" width="3.7265625" style="43" customWidth="1"/>
    <col min="15367" max="15367" width="3.08984375" style="43" customWidth="1"/>
    <col min="15368" max="15368" width="4" style="43" customWidth="1"/>
    <col min="15369" max="15369" width="3.08984375" style="43" customWidth="1"/>
    <col min="15370" max="15370" width="7.36328125" style="43" customWidth="1"/>
    <col min="15371" max="15371" width="10.453125" style="43" customWidth="1"/>
    <col min="15372" max="15375" width="9.6328125" style="43" customWidth="1"/>
    <col min="15376" max="15376" width="6.6328125" style="43" customWidth="1"/>
    <col min="15377" max="15377" width="11" style="43" customWidth="1"/>
    <col min="15378" max="15378" width="9.6328125" style="43" customWidth="1"/>
    <col min="15379" max="15379" width="6.6328125" style="43" customWidth="1"/>
    <col min="15380" max="15381" width="10.7265625" style="43" customWidth="1"/>
    <col min="15382" max="15382" width="12.08984375" style="43" customWidth="1"/>
    <col min="15383" max="15383" width="9" style="43"/>
    <col min="15384" max="15384" width="10.6328125" style="43" customWidth="1"/>
    <col min="15385" max="15615" width="9" style="43"/>
    <col min="15616" max="15616" width="4.6328125" style="43" customWidth="1"/>
    <col min="15617" max="15618" width="15.6328125" style="43" customWidth="1"/>
    <col min="15619" max="15619" width="11.26953125" style="43" customWidth="1"/>
    <col min="15620" max="15620" width="4.7265625" style="43" customWidth="1"/>
    <col min="15621" max="15621" width="10.7265625" style="43" customWidth="1"/>
    <col min="15622" max="15622" width="3.7265625" style="43" customWidth="1"/>
    <col min="15623" max="15623" width="3.08984375" style="43" customWidth="1"/>
    <col min="15624" max="15624" width="4" style="43" customWidth="1"/>
    <col min="15625" max="15625" width="3.08984375" style="43" customWidth="1"/>
    <col min="15626" max="15626" width="7.36328125" style="43" customWidth="1"/>
    <col min="15627" max="15627" width="10.453125" style="43" customWidth="1"/>
    <col min="15628" max="15631" width="9.6328125" style="43" customWidth="1"/>
    <col min="15632" max="15632" width="6.6328125" style="43" customWidth="1"/>
    <col min="15633" max="15633" width="11" style="43" customWidth="1"/>
    <col min="15634" max="15634" width="9.6328125" style="43" customWidth="1"/>
    <col min="15635" max="15635" width="6.6328125" style="43" customWidth="1"/>
    <col min="15636" max="15637" width="10.7265625" style="43" customWidth="1"/>
    <col min="15638" max="15638" width="12.08984375" style="43" customWidth="1"/>
    <col min="15639" max="15639" width="9" style="43"/>
    <col min="15640" max="15640" width="10.6328125" style="43" customWidth="1"/>
    <col min="15641" max="15871" width="9" style="43"/>
    <col min="15872" max="15872" width="4.6328125" style="43" customWidth="1"/>
    <col min="15873" max="15874" width="15.6328125" style="43" customWidth="1"/>
    <col min="15875" max="15875" width="11.26953125" style="43" customWidth="1"/>
    <col min="15876" max="15876" width="4.7265625" style="43" customWidth="1"/>
    <col min="15877" max="15877" width="10.7265625" style="43" customWidth="1"/>
    <col min="15878" max="15878" width="3.7265625" style="43" customWidth="1"/>
    <col min="15879" max="15879" width="3.08984375" style="43" customWidth="1"/>
    <col min="15880" max="15880" width="4" style="43" customWidth="1"/>
    <col min="15881" max="15881" width="3.08984375" style="43" customWidth="1"/>
    <col min="15882" max="15882" width="7.36328125" style="43" customWidth="1"/>
    <col min="15883" max="15883" width="10.453125" style="43" customWidth="1"/>
    <col min="15884" max="15887" width="9.6328125" style="43" customWidth="1"/>
    <col min="15888" max="15888" width="6.6328125" style="43" customWidth="1"/>
    <col min="15889" max="15889" width="11" style="43" customWidth="1"/>
    <col min="15890" max="15890" width="9.6328125" style="43" customWidth="1"/>
    <col min="15891" max="15891" width="6.6328125" style="43" customWidth="1"/>
    <col min="15892" max="15893" width="10.7265625" style="43" customWidth="1"/>
    <col min="15894" max="15894" width="12.08984375" style="43" customWidth="1"/>
    <col min="15895" max="15895" width="9" style="43"/>
    <col min="15896" max="15896" width="10.6328125" style="43" customWidth="1"/>
    <col min="15897" max="16127" width="9" style="43"/>
    <col min="16128" max="16128" width="4.6328125" style="43" customWidth="1"/>
    <col min="16129" max="16130" width="15.6328125" style="43" customWidth="1"/>
    <col min="16131" max="16131" width="11.26953125" style="43" customWidth="1"/>
    <col min="16132" max="16132" width="4.7265625" style="43" customWidth="1"/>
    <col min="16133" max="16133" width="10.7265625" style="43" customWidth="1"/>
    <col min="16134" max="16134" width="3.7265625" style="43" customWidth="1"/>
    <col min="16135" max="16135" width="3.08984375" style="43" customWidth="1"/>
    <col min="16136" max="16136" width="4" style="43" customWidth="1"/>
    <col min="16137" max="16137" width="3.08984375" style="43" customWidth="1"/>
    <col min="16138" max="16138" width="7.36328125" style="43" customWidth="1"/>
    <col min="16139" max="16139" width="10.453125" style="43" customWidth="1"/>
    <col min="16140" max="16143" width="9.6328125" style="43" customWidth="1"/>
    <col min="16144" max="16144" width="6.6328125" style="43" customWidth="1"/>
    <col min="16145" max="16145" width="11" style="43" customWidth="1"/>
    <col min="16146" max="16146" width="9.6328125" style="43" customWidth="1"/>
    <col min="16147" max="16147" width="6.6328125" style="43" customWidth="1"/>
    <col min="16148" max="16149" width="10.7265625" style="43" customWidth="1"/>
    <col min="16150" max="16150" width="12.08984375" style="43" customWidth="1"/>
    <col min="16151" max="16151" width="9" style="43"/>
    <col min="16152" max="16152" width="10.6328125" style="43" customWidth="1"/>
    <col min="16153" max="16384" width="9" style="43"/>
  </cols>
  <sheetData>
    <row r="1" spans="1:24" s="207" customFormat="1" ht="20.5" customHeight="1">
      <c r="A1" s="206" t="s">
        <v>161</v>
      </c>
      <c r="G1" s="208"/>
      <c r="H1" s="208"/>
      <c r="I1" s="208"/>
      <c r="J1" s="208"/>
    </row>
    <row r="2" spans="1:24" s="212" customFormat="1" ht="24" customHeight="1">
      <c r="A2" s="293" t="s">
        <v>162</v>
      </c>
      <c r="C2" s="292" t="s">
        <v>229</v>
      </c>
      <c r="D2" s="211"/>
      <c r="E2" s="211"/>
      <c r="G2" s="210"/>
      <c r="H2" s="210"/>
      <c r="I2" s="210"/>
      <c r="J2" s="210"/>
      <c r="L2" s="213"/>
      <c r="M2" s="214"/>
      <c r="N2" s="213"/>
      <c r="O2" s="213"/>
      <c r="P2" s="213"/>
      <c r="Q2" s="213"/>
      <c r="R2" s="213"/>
      <c r="S2" s="213"/>
      <c r="T2" s="213"/>
      <c r="U2" s="213"/>
      <c r="V2" s="213"/>
      <c r="W2" s="213"/>
      <c r="X2" s="215"/>
    </row>
    <row r="3" spans="1:24" ht="24" customHeight="1">
      <c r="A3" s="278" t="s">
        <v>163</v>
      </c>
      <c r="W3" s="20"/>
      <c r="X3" s="213" t="s">
        <v>164</v>
      </c>
    </row>
    <row r="4" spans="1:24" s="218" customFormat="1" ht="19.5" customHeight="1">
      <c r="A4" s="436" t="s">
        <v>165</v>
      </c>
      <c r="B4" s="436" t="s">
        <v>166</v>
      </c>
      <c r="C4" s="436" t="s">
        <v>167</v>
      </c>
      <c r="D4" s="439" t="s">
        <v>168</v>
      </c>
      <c r="E4" s="440"/>
      <c r="F4" s="441"/>
      <c r="G4" s="439" t="s">
        <v>169</v>
      </c>
      <c r="H4" s="440"/>
      <c r="I4" s="440"/>
      <c r="J4" s="441"/>
      <c r="K4" s="436" t="s">
        <v>170</v>
      </c>
      <c r="L4" s="462" t="s">
        <v>171</v>
      </c>
      <c r="M4" s="463"/>
      <c r="N4" s="463"/>
      <c r="O4" s="463"/>
      <c r="P4" s="463"/>
      <c r="Q4" s="463"/>
      <c r="R4" s="463"/>
      <c r="S4" s="463"/>
      <c r="T4" s="463"/>
      <c r="U4" s="463"/>
      <c r="V4" s="463"/>
      <c r="W4" s="464"/>
      <c r="X4" s="456" t="s">
        <v>172</v>
      </c>
    </row>
    <row r="5" spans="1:24" s="218" customFormat="1" ht="21" customHeight="1">
      <c r="A5" s="437"/>
      <c r="B5" s="437"/>
      <c r="C5" s="437"/>
      <c r="D5" s="442"/>
      <c r="E5" s="443"/>
      <c r="F5" s="444"/>
      <c r="G5" s="442"/>
      <c r="H5" s="443"/>
      <c r="I5" s="443"/>
      <c r="J5" s="444"/>
      <c r="K5" s="437"/>
      <c r="L5" s="450" t="s">
        <v>173</v>
      </c>
      <c r="M5" s="450" t="s">
        <v>174</v>
      </c>
      <c r="N5" s="452" t="s">
        <v>215</v>
      </c>
      <c r="O5" s="454" t="s">
        <v>175</v>
      </c>
      <c r="P5" s="457" t="s">
        <v>216</v>
      </c>
      <c r="Q5" s="458" t="s">
        <v>176</v>
      </c>
      <c r="R5" s="458"/>
      <c r="S5" s="458"/>
      <c r="T5" s="458" t="s">
        <v>177</v>
      </c>
      <c r="U5" s="458"/>
      <c r="V5" s="459"/>
      <c r="W5" s="460" t="s">
        <v>178</v>
      </c>
      <c r="X5" s="450"/>
    </row>
    <row r="6" spans="1:24" s="222" customFormat="1">
      <c r="A6" s="438"/>
      <c r="B6" s="438"/>
      <c r="C6" s="438"/>
      <c r="D6" s="445"/>
      <c r="E6" s="446"/>
      <c r="F6" s="447"/>
      <c r="G6" s="445"/>
      <c r="H6" s="446"/>
      <c r="I6" s="446"/>
      <c r="J6" s="447"/>
      <c r="K6" s="438"/>
      <c r="L6" s="451"/>
      <c r="M6" s="451"/>
      <c r="N6" s="453"/>
      <c r="O6" s="455"/>
      <c r="P6" s="454"/>
      <c r="Q6" s="221" t="s">
        <v>179</v>
      </c>
      <c r="R6" s="221" t="s">
        <v>97</v>
      </c>
      <c r="S6" s="221" t="s">
        <v>31</v>
      </c>
      <c r="T6" s="221" t="s">
        <v>179</v>
      </c>
      <c r="U6" s="221" t="s">
        <v>97</v>
      </c>
      <c r="V6" s="217" t="s">
        <v>31</v>
      </c>
      <c r="W6" s="461"/>
      <c r="X6" s="454"/>
    </row>
    <row r="7" spans="1:24" s="218" customFormat="1" ht="45.75" customHeight="1">
      <c r="A7" s="223">
        <v>1</v>
      </c>
      <c r="B7" s="224" t="s">
        <v>255</v>
      </c>
      <c r="C7" s="224" t="s">
        <v>269</v>
      </c>
      <c r="D7" s="225" t="s">
        <v>259</v>
      </c>
      <c r="E7" s="226" t="s">
        <v>180</v>
      </c>
      <c r="F7" s="227" t="s">
        <v>260</v>
      </c>
      <c r="G7" s="228"/>
      <c r="H7" s="228" t="s">
        <v>181</v>
      </c>
      <c r="I7" s="228">
        <v>1</v>
      </c>
      <c r="J7" s="229" t="s">
        <v>182</v>
      </c>
      <c r="K7" s="230">
        <v>2</v>
      </c>
      <c r="L7" s="231">
        <v>2620</v>
      </c>
      <c r="M7" s="265"/>
      <c r="N7" s="231"/>
      <c r="O7" s="258"/>
      <c r="P7" s="231">
        <v>600</v>
      </c>
      <c r="Q7" s="231">
        <v>2600</v>
      </c>
      <c r="R7" s="231">
        <v>1</v>
      </c>
      <c r="S7" s="232">
        <f>Q7*R7</f>
        <v>2600</v>
      </c>
      <c r="T7" s="231"/>
      <c r="U7" s="231"/>
      <c r="V7" s="232">
        <f>T7*U7</f>
        <v>0</v>
      </c>
      <c r="W7" s="232">
        <f t="shared" ref="W7:W13" si="0">SUM(L7:P7,S7,V7)</f>
        <v>5820</v>
      </c>
      <c r="X7" s="232">
        <f t="shared" ref="X7:X13" si="1">K7*W7</f>
        <v>11640</v>
      </c>
    </row>
    <row r="8" spans="1:24" s="218" customFormat="1" ht="45.75" customHeight="1">
      <c r="A8" s="223">
        <v>2</v>
      </c>
      <c r="B8" s="224" t="s">
        <v>256</v>
      </c>
      <c r="C8" s="224" t="s">
        <v>271</v>
      </c>
      <c r="D8" s="225" t="s">
        <v>259</v>
      </c>
      <c r="E8" s="226" t="s">
        <v>180</v>
      </c>
      <c r="F8" s="227" t="s">
        <v>264</v>
      </c>
      <c r="G8" s="228">
        <v>1</v>
      </c>
      <c r="H8" s="228" t="s">
        <v>181</v>
      </c>
      <c r="I8" s="228">
        <v>2</v>
      </c>
      <c r="J8" s="229" t="s">
        <v>182</v>
      </c>
      <c r="K8" s="230">
        <v>2</v>
      </c>
      <c r="L8" s="231"/>
      <c r="M8" s="265"/>
      <c r="N8" s="231"/>
      <c r="O8" s="233"/>
      <c r="P8" s="231"/>
      <c r="Q8" s="231">
        <v>2200</v>
      </c>
      <c r="R8" s="231">
        <v>2</v>
      </c>
      <c r="S8" s="232">
        <f t="shared" ref="S8:S13" si="2">Q8*R8</f>
        <v>4400</v>
      </c>
      <c r="T8" s="231"/>
      <c r="U8" s="231">
        <v>1</v>
      </c>
      <c r="V8" s="232">
        <f t="shared" ref="V8:V13" si="3">T8*U8</f>
        <v>0</v>
      </c>
      <c r="W8" s="232">
        <f t="shared" si="0"/>
        <v>4400</v>
      </c>
      <c r="X8" s="232">
        <f t="shared" si="1"/>
        <v>8800</v>
      </c>
    </row>
    <row r="9" spans="1:24" s="218" customFormat="1" ht="45.75" customHeight="1">
      <c r="A9" s="223">
        <v>3</v>
      </c>
      <c r="B9" s="224" t="s">
        <v>257</v>
      </c>
      <c r="C9" s="224" t="s">
        <v>270</v>
      </c>
      <c r="D9" s="225" t="s">
        <v>259</v>
      </c>
      <c r="E9" s="226" t="s">
        <v>180</v>
      </c>
      <c r="F9" s="227" t="s">
        <v>264</v>
      </c>
      <c r="G9" s="320">
        <v>2</v>
      </c>
      <c r="H9" s="228" t="s">
        <v>181</v>
      </c>
      <c r="I9" s="228">
        <v>3</v>
      </c>
      <c r="J9" s="229" t="s">
        <v>182</v>
      </c>
      <c r="K9" s="230">
        <v>4</v>
      </c>
      <c r="L9" s="231"/>
      <c r="M9" s="265"/>
      <c r="N9" s="231"/>
      <c r="O9" s="258"/>
      <c r="P9" s="231"/>
      <c r="Q9" s="231">
        <v>2200</v>
      </c>
      <c r="R9" s="231">
        <v>3</v>
      </c>
      <c r="S9" s="232">
        <f t="shared" si="2"/>
        <v>6600</v>
      </c>
      <c r="T9" s="231"/>
      <c r="U9" s="231">
        <v>2</v>
      </c>
      <c r="V9" s="232">
        <f t="shared" si="3"/>
        <v>0</v>
      </c>
      <c r="W9" s="232">
        <f t="shared" si="0"/>
        <v>6600</v>
      </c>
      <c r="X9" s="232">
        <f t="shared" si="1"/>
        <v>26400</v>
      </c>
    </row>
    <row r="10" spans="1:24" s="218" customFormat="1" ht="45.75" customHeight="1">
      <c r="A10" s="223">
        <v>4</v>
      </c>
      <c r="B10" s="224"/>
      <c r="C10" s="224"/>
      <c r="D10" s="225"/>
      <c r="E10" s="226" t="s">
        <v>180</v>
      </c>
      <c r="F10" s="227"/>
      <c r="G10" s="228"/>
      <c r="H10" s="228" t="s">
        <v>181</v>
      </c>
      <c r="I10" s="228"/>
      <c r="J10" s="229" t="s">
        <v>182</v>
      </c>
      <c r="K10" s="230">
        <v>0</v>
      </c>
      <c r="L10" s="231"/>
      <c r="M10" s="265"/>
      <c r="N10" s="231"/>
      <c r="O10" s="258"/>
      <c r="P10" s="231"/>
      <c r="Q10" s="231"/>
      <c r="R10" s="231"/>
      <c r="S10" s="232">
        <f t="shared" si="2"/>
        <v>0</v>
      </c>
      <c r="T10" s="231"/>
      <c r="U10" s="231"/>
      <c r="V10" s="232">
        <f t="shared" si="3"/>
        <v>0</v>
      </c>
      <c r="W10" s="232">
        <f t="shared" si="0"/>
        <v>0</v>
      </c>
      <c r="X10" s="232">
        <f t="shared" si="1"/>
        <v>0</v>
      </c>
    </row>
    <row r="11" spans="1:24" s="218" customFormat="1" ht="45.75" customHeight="1">
      <c r="A11" s="223">
        <v>5</v>
      </c>
      <c r="B11" s="224"/>
      <c r="C11" s="224"/>
      <c r="D11" s="225"/>
      <c r="E11" s="226" t="s">
        <v>180</v>
      </c>
      <c r="F11" s="227"/>
      <c r="G11" s="228"/>
      <c r="H11" s="228" t="s">
        <v>181</v>
      </c>
      <c r="I11" s="228"/>
      <c r="J11" s="229" t="s">
        <v>182</v>
      </c>
      <c r="K11" s="230">
        <v>0</v>
      </c>
      <c r="L11" s="231"/>
      <c r="M11" s="265"/>
      <c r="N11" s="231"/>
      <c r="O11" s="233"/>
      <c r="P11" s="231"/>
      <c r="Q11" s="231"/>
      <c r="R11" s="231"/>
      <c r="S11" s="232">
        <f t="shared" si="2"/>
        <v>0</v>
      </c>
      <c r="T11" s="231"/>
      <c r="U11" s="231"/>
      <c r="V11" s="232">
        <f t="shared" si="3"/>
        <v>0</v>
      </c>
      <c r="W11" s="232">
        <f t="shared" si="0"/>
        <v>0</v>
      </c>
      <c r="X11" s="232">
        <f t="shared" si="1"/>
        <v>0</v>
      </c>
    </row>
    <row r="12" spans="1:24" s="218" customFormat="1" ht="45.75" customHeight="1">
      <c r="A12" s="223">
        <v>6</v>
      </c>
      <c r="B12" s="224"/>
      <c r="C12" s="224"/>
      <c r="D12" s="225"/>
      <c r="E12" s="226" t="s">
        <v>180</v>
      </c>
      <c r="F12" s="227"/>
      <c r="G12" s="228"/>
      <c r="H12" s="228" t="s">
        <v>181</v>
      </c>
      <c r="I12" s="228"/>
      <c r="J12" s="229" t="s">
        <v>182</v>
      </c>
      <c r="K12" s="230">
        <v>0</v>
      </c>
      <c r="L12" s="231"/>
      <c r="M12" s="265"/>
      <c r="N12" s="231"/>
      <c r="O12" s="258"/>
      <c r="P12" s="231"/>
      <c r="Q12" s="231"/>
      <c r="R12" s="231"/>
      <c r="S12" s="232">
        <f t="shared" si="2"/>
        <v>0</v>
      </c>
      <c r="T12" s="231"/>
      <c r="U12" s="231"/>
      <c r="V12" s="232">
        <f t="shared" si="3"/>
        <v>0</v>
      </c>
      <c r="W12" s="232">
        <f t="shared" si="0"/>
        <v>0</v>
      </c>
      <c r="X12" s="232">
        <f t="shared" si="1"/>
        <v>0</v>
      </c>
    </row>
    <row r="13" spans="1:24" s="218" customFormat="1" ht="45.75" customHeight="1">
      <c r="A13" s="223">
        <v>7</v>
      </c>
      <c r="B13" s="224"/>
      <c r="C13" s="224"/>
      <c r="D13" s="225"/>
      <c r="E13" s="226" t="s">
        <v>180</v>
      </c>
      <c r="F13" s="227"/>
      <c r="G13" s="228"/>
      <c r="H13" s="228" t="s">
        <v>181</v>
      </c>
      <c r="I13" s="228"/>
      <c r="J13" s="229" t="s">
        <v>182</v>
      </c>
      <c r="K13" s="230">
        <v>0</v>
      </c>
      <c r="L13" s="231"/>
      <c r="M13" s="265"/>
      <c r="N13" s="231"/>
      <c r="O13" s="234"/>
      <c r="P13" s="235" t="s">
        <v>183</v>
      </c>
      <c r="Q13" s="235"/>
      <c r="R13" s="235"/>
      <c r="S13" s="232">
        <f t="shared" si="2"/>
        <v>0</v>
      </c>
      <c r="T13" s="235"/>
      <c r="U13" s="235"/>
      <c r="V13" s="232">
        <f t="shared" si="3"/>
        <v>0</v>
      </c>
      <c r="W13" s="232">
        <f t="shared" si="0"/>
        <v>0</v>
      </c>
      <c r="X13" s="232">
        <f t="shared" si="1"/>
        <v>0</v>
      </c>
    </row>
    <row r="14" spans="1:24" ht="34.9" customHeight="1">
      <c r="A14" s="21"/>
      <c r="V14" s="68"/>
      <c r="W14" s="264" t="s">
        <v>184</v>
      </c>
      <c r="X14" s="22">
        <f>SUM(X7:X13)</f>
        <v>46840</v>
      </c>
    </row>
    <row r="15" spans="1:24" s="218" customFormat="1" ht="17.25" customHeight="1">
      <c r="A15" s="237" t="s">
        <v>165</v>
      </c>
      <c r="B15" s="448" t="s">
        <v>185</v>
      </c>
      <c r="C15" s="448"/>
      <c r="D15" s="448"/>
      <c r="E15" s="448"/>
      <c r="F15" s="448"/>
      <c r="G15" s="448"/>
      <c r="H15" s="448"/>
      <c r="I15" s="448"/>
      <c r="J15" s="448"/>
      <c r="K15" s="448"/>
      <c r="L15" s="448"/>
      <c r="M15" s="236"/>
      <c r="N15" s="236"/>
      <c r="O15" s="236"/>
      <c r="P15" s="236"/>
      <c r="Q15" s="236"/>
      <c r="R15" s="236"/>
      <c r="S15" s="236"/>
      <c r="T15" s="236"/>
      <c r="U15" s="236"/>
      <c r="V15" s="236"/>
      <c r="W15" s="239"/>
      <c r="X15" s="239"/>
    </row>
    <row r="16" spans="1:24" ht="45.75" customHeight="1">
      <c r="A16" s="223">
        <v>1</v>
      </c>
      <c r="B16" s="449" t="s">
        <v>261</v>
      </c>
      <c r="C16" s="449"/>
      <c r="D16" s="449"/>
      <c r="E16" s="449"/>
      <c r="F16" s="449"/>
      <c r="G16" s="449"/>
      <c r="H16" s="449"/>
      <c r="I16" s="449"/>
      <c r="J16" s="449"/>
      <c r="K16" s="449"/>
      <c r="L16" s="449"/>
    </row>
    <row r="17" spans="1:24" ht="45.75" customHeight="1">
      <c r="A17" s="223">
        <v>2</v>
      </c>
      <c r="B17" s="449" t="s">
        <v>263</v>
      </c>
      <c r="C17" s="449"/>
      <c r="D17" s="449"/>
      <c r="E17" s="449"/>
      <c r="F17" s="449"/>
      <c r="G17" s="449"/>
      <c r="H17" s="449"/>
      <c r="I17" s="449"/>
      <c r="J17" s="449"/>
      <c r="K17" s="449"/>
      <c r="L17" s="449"/>
    </row>
    <row r="18" spans="1:24" ht="45.75" customHeight="1">
      <c r="A18" s="223">
        <v>3</v>
      </c>
      <c r="B18" s="449" t="s">
        <v>263</v>
      </c>
      <c r="C18" s="449"/>
      <c r="D18" s="449"/>
      <c r="E18" s="449"/>
      <c r="F18" s="449"/>
      <c r="G18" s="449"/>
      <c r="H18" s="449"/>
      <c r="I18" s="449"/>
      <c r="J18" s="449"/>
      <c r="K18" s="449"/>
      <c r="L18" s="449"/>
    </row>
    <row r="19" spans="1:24" ht="45.75" customHeight="1">
      <c r="A19" s="223"/>
      <c r="B19" s="449"/>
      <c r="C19" s="449"/>
      <c r="D19" s="449"/>
      <c r="E19" s="449"/>
      <c r="F19" s="449"/>
      <c r="G19" s="449"/>
      <c r="H19" s="449"/>
      <c r="I19" s="449"/>
      <c r="J19" s="449"/>
      <c r="K19" s="449"/>
      <c r="L19" s="449"/>
    </row>
    <row r="20" spans="1:24" ht="15.65" customHeight="1"/>
    <row r="21" spans="1:24" s="212" customFormat="1" ht="24" customHeight="1">
      <c r="A21" s="278" t="s">
        <v>217</v>
      </c>
      <c r="C21" s="241"/>
      <c r="D21" s="211"/>
      <c r="E21" s="211"/>
      <c r="G21" s="210"/>
      <c r="H21" s="210"/>
      <c r="I21" s="210"/>
      <c r="J21" s="210"/>
      <c r="L21" s="213"/>
      <c r="M21" s="214"/>
      <c r="N21" s="213"/>
      <c r="O21" s="213"/>
      <c r="P21" s="213"/>
      <c r="Q21" s="213"/>
      <c r="R21" s="213"/>
      <c r="S21" s="213"/>
      <c r="T21" s="213"/>
      <c r="U21" s="213"/>
      <c r="X21" s="213" t="s">
        <v>164</v>
      </c>
    </row>
    <row r="22" spans="1:24" s="218" customFormat="1" ht="19.5" customHeight="1">
      <c r="A22" s="436" t="s">
        <v>165</v>
      </c>
      <c r="B22" s="436" t="s">
        <v>166</v>
      </c>
      <c r="C22" s="436" t="s">
        <v>167</v>
      </c>
      <c r="D22" s="439" t="s">
        <v>168</v>
      </c>
      <c r="E22" s="440"/>
      <c r="F22" s="441"/>
      <c r="G22" s="439" t="s">
        <v>169</v>
      </c>
      <c r="H22" s="440"/>
      <c r="I22" s="440"/>
      <c r="J22" s="441"/>
      <c r="K22" s="436" t="s">
        <v>170</v>
      </c>
      <c r="L22" s="462" t="s">
        <v>171</v>
      </c>
      <c r="M22" s="463"/>
      <c r="N22" s="463"/>
      <c r="O22" s="463"/>
      <c r="P22" s="463"/>
      <c r="Q22" s="463"/>
      <c r="R22" s="463"/>
      <c r="S22" s="463"/>
      <c r="T22" s="463"/>
      <c r="U22" s="463"/>
      <c r="V22" s="463"/>
      <c r="W22" s="464"/>
      <c r="X22" s="456" t="s">
        <v>172</v>
      </c>
    </row>
    <row r="23" spans="1:24" s="218" customFormat="1" ht="21" customHeight="1">
      <c r="A23" s="437"/>
      <c r="B23" s="437"/>
      <c r="C23" s="437"/>
      <c r="D23" s="442"/>
      <c r="E23" s="443"/>
      <c r="F23" s="444"/>
      <c r="G23" s="442"/>
      <c r="H23" s="443"/>
      <c r="I23" s="443"/>
      <c r="J23" s="444"/>
      <c r="K23" s="437"/>
      <c r="L23" s="450" t="s">
        <v>173</v>
      </c>
      <c r="M23" s="450" t="s">
        <v>174</v>
      </c>
      <c r="N23" s="452" t="s">
        <v>215</v>
      </c>
      <c r="O23" s="454" t="s">
        <v>175</v>
      </c>
      <c r="P23" s="457" t="s">
        <v>216</v>
      </c>
      <c r="Q23" s="458" t="s">
        <v>176</v>
      </c>
      <c r="R23" s="458"/>
      <c r="S23" s="458"/>
      <c r="T23" s="458" t="s">
        <v>177</v>
      </c>
      <c r="U23" s="458"/>
      <c r="V23" s="459"/>
      <c r="W23" s="460" t="s">
        <v>178</v>
      </c>
      <c r="X23" s="450"/>
    </row>
    <row r="24" spans="1:24" s="222" customFormat="1">
      <c r="A24" s="438"/>
      <c r="B24" s="438"/>
      <c r="C24" s="438"/>
      <c r="D24" s="445"/>
      <c r="E24" s="446"/>
      <c r="F24" s="447"/>
      <c r="G24" s="445"/>
      <c r="H24" s="446"/>
      <c r="I24" s="446"/>
      <c r="J24" s="447"/>
      <c r="K24" s="438"/>
      <c r="L24" s="451"/>
      <c r="M24" s="451"/>
      <c r="N24" s="453"/>
      <c r="O24" s="455"/>
      <c r="P24" s="454"/>
      <c r="Q24" s="221" t="s">
        <v>179</v>
      </c>
      <c r="R24" s="221" t="s">
        <v>97</v>
      </c>
      <c r="S24" s="221" t="s">
        <v>31</v>
      </c>
      <c r="T24" s="221" t="s">
        <v>179</v>
      </c>
      <c r="U24" s="221" t="s">
        <v>97</v>
      </c>
      <c r="V24" s="217" t="s">
        <v>31</v>
      </c>
      <c r="W24" s="461"/>
      <c r="X24" s="454"/>
    </row>
    <row r="25" spans="1:24" s="218" customFormat="1" ht="45.75" customHeight="1">
      <c r="A25" s="223">
        <v>1</v>
      </c>
      <c r="B25" s="224" t="s">
        <v>266</v>
      </c>
      <c r="C25" s="224" t="s">
        <v>258</v>
      </c>
      <c r="D25" s="225" t="s">
        <v>262</v>
      </c>
      <c r="E25" s="226" t="s">
        <v>180</v>
      </c>
      <c r="F25" s="227" t="s">
        <v>260</v>
      </c>
      <c r="G25" s="228"/>
      <c r="H25" s="228" t="s">
        <v>181</v>
      </c>
      <c r="I25" s="228">
        <v>1</v>
      </c>
      <c r="J25" s="229" t="s">
        <v>182</v>
      </c>
      <c r="K25" s="230">
        <v>2</v>
      </c>
      <c r="L25" s="231"/>
      <c r="M25" s="265"/>
      <c r="N25" s="231"/>
      <c r="O25" s="258"/>
      <c r="P25" s="231">
        <v>800</v>
      </c>
      <c r="Q25" s="231">
        <v>2600</v>
      </c>
      <c r="R25" s="231">
        <v>1</v>
      </c>
      <c r="S25" s="232">
        <f>Q25*R25</f>
        <v>2600</v>
      </c>
      <c r="T25" s="231"/>
      <c r="U25" s="231"/>
      <c r="V25" s="232">
        <f>T25*U25</f>
        <v>0</v>
      </c>
      <c r="W25" s="232">
        <f t="shared" ref="W25:W31" si="4">SUM(L25:P25,S25,V25)</f>
        <v>3400</v>
      </c>
      <c r="X25" s="232">
        <f t="shared" ref="X25:X31" si="5">K25*W25</f>
        <v>6800</v>
      </c>
    </row>
    <row r="26" spans="1:24" s="218" customFormat="1" ht="45.75" customHeight="1">
      <c r="A26" s="223">
        <v>2</v>
      </c>
      <c r="B26" s="224" t="s">
        <v>267</v>
      </c>
      <c r="C26" s="224" t="s">
        <v>268</v>
      </c>
      <c r="D26" s="225" t="s">
        <v>265</v>
      </c>
      <c r="E26" s="226" t="s">
        <v>180</v>
      </c>
      <c r="F26" s="227" t="s">
        <v>260</v>
      </c>
      <c r="G26" s="228">
        <v>1</v>
      </c>
      <c r="H26" s="228" t="s">
        <v>181</v>
      </c>
      <c r="I26" s="228">
        <v>2</v>
      </c>
      <c r="J26" s="229" t="s">
        <v>182</v>
      </c>
      <c r="K26" s="230">
        <v>2</v>
      </c>
      <c r="L26" s="231">
        <f>1580+1320</f>
        <v>2900</v>
      </c>
      <c r="M26" s="265"/>
      <c r="N26" s="231"/>
      <c r="O26" s="233">
        <v>25560</v>
      </c>
      <c r="P26" s="231"/>
      <c r="Q26" s="231">
        <v>3000</v>
      </c>
      <c r="R26" s="231">
        <v>1</v>
      </c>
      <c r="S26" s="232">
        <f t="shared" ref="S26:S31" si="6">Q26*R26</f>
        <v>3000</v>
      </c>
      <c r="T26" s="231">
        <v>14800</v>
      </c>
      <c r="U26" s="231">
        <v>1</v>
      </c>
      <c r="V26" s="232">
        <f t="shared" ref="V26:V31" si="7">T26*U26</f>
        <v>14800</v>
      </c>
      <c r="W26" s="232">
        <f t="shared" si="4"/>
        <v>46260</v>
      </c>
      <c r="X26" s="232">
        <f t="shared" si="5"/>
        <v>92520</v>
      </c>
    </row>
    <row r="27" spans="1:24" s="218" customFormat="1" ht="45.75" customHeight="1">
      <c r="A27" s="223">
        <v>3</v>
      </c>
      <c r="B27" s="224"/>
      <c r="C27" s="224"/>
      <c r="D27" s="225"/>
      <c r="E27" s="226" t="s">
        <v>180</v>
      </c>
      <c r="F27" s="227"/>
      <c r="G27" s="228"/>
      <c r="H27" s="228" t="s">
        <v>181</v>
      </c>
      <c r="I27" s="228"/>
      <c r="J27" s="229" t="s">
        <v>182</v>
      </c>
      <c r="K27" s="230">
        <v>0</v>
      </c>
      <c r="L27" s="231"/>
      <c r="M27" s="265"/>
      <c r="N27" s="231"/>
      <c r="O27" s="258"/>
      <c r="P27" s="231"/>
      <c r="Q27" s="231"/>
      <c r="R27" s="231"/>
      <c r="S27" s="232">
        <f t="shared" si="6"/>
        <v>0</v>
      </c>
      <c r="T27" s="231"/>
      <c r="U27" s="231"/>
      <c r="V27" s="232">
        <f t="shared" si="7"/>
        <v>0</v>
      </c>
      <c r="W27" s="232">
        <f t="shared" si="4"/>
        <v>0</v>
      </c>
      <c r="X27" s="232">
        <f t="shared" si="5"/>
        <v>0</v>
      </c>
    </row>
    <row r="28" spans="1:24" s="218" customFormat="1" ht="45.75" customHeight="1">
      <c r="A28" s="223">
        <v>4</v>
      </c>
      <c r="B28" s="224"/>
      <c r="C28" s="224"/>
      <c r="D28" s="225"/>
      <c r="E28" s="226" t="s">
        <v>180</v>
      </c>
      <c r="F28" s="227"/>
      <c r="G28" s="228"/>
      <c r="H28" s="228" t="s">
        <v>181</v>
      </c>
      <c r="I28" s="228"/>
      <c r="J28" s="229" t="s">
        <v>182</v>
      </c>
      <c r="K28" s="230">
        <v>0</v>
      </c>
      <c r="L28" s="231"/>
      <c r="M28" s="265"/>
      <c r="N28" s="231"/>
      <c r="O28" s="258"/>
      <c r="P28" s="231"/>
      <c r="Q28" s="231"/>
      <c r="R28" s="231"/>
      <c r="S28" s="232">
        <f t="shared" si="6"/>
        <v>0</v>
      </c>
      <c r="T28" s="231"/>
      <c r="U28" s="231"/>
      <c r="V28" s="232">
        <f t="shared" si="7"/>
        <v>0</v>
      </c>
      <c r="W28" s="232">
        <f t="shared" si="4"/>
        <v>0</v>
      </c>
      <c r="X28" s="232">
        <f t="shared" si="5"/>
        <v>0</v>
      </c>
    </row>
    <row r="29" spans="1:24" s="218" customFormat="1" ht="45.75" customHeight="1">
      <c r="A29" s="223">
        <v>5</v>
      </c>
      <c r="B29" s="224"/>
      <c r="C29" s="224"/>
      <c r="D29" s="225"/>
      <c r="E29" s="226" t="s">
        <v>180</v>
      </c>
      <c r="F29" s="227"/>
      <c r="G29" s="228"/>
      <c r="H29" s="228" t="s">
        <v>181</v>
      </c>
      <c r="I29" s="228"/>
      <c r="J29" s="229" t="s">
        <v>182</v>
      </c>
      <c r="K29" s="230">
        <v>0</v>
      </c>
      <c r="L29" s="231"/>
      <c r="M29" s="265"/>
      <c r="N29" s="231"/>
      <c r="O29" s="233"/>
      <c r="P29" s="231"/>
      <c r="Q29" s="231"/>
      <c r="R29" s="231"/>
      <c r="S29" s="232">
        <f t="shared" si="6"/>
        <v>0</v>
      </c>
      <c r="T29" s="231"/>
      <c r="U29" s="231"/>
      <c r="V29" s="232">
        <f t="shared" si="7"/>
        <v>0</v>
      </c>
      <c r="W29" s="232">
        <f t="shared" si="4"/>
        <v>0</v>
      </c>
      <c r="X29" s="232">
        <f t="shared" si="5"/>
        <v>0</v>
      </c>
    </row>
    <row r="30" spans="1:24" s="218" customFormat="1" ht="45.75" customHeight="1">
      <c r="A30" s="223">
        <v>6</v>
      </c>
      <c r="B30" s="224"/>
      <c r="C30" s="224"/>
      <c r="D30" s="225"/>
      <c r="E30" s="226" t="s">
        <v>180</v>
      </c>
      <c r="F30" s="227"/>
      <c r="G30" s="228"/>
      <c r="H30" s="228" t="s">
        <v>181</v>
      </c>
      <c r="I30" s="228"/>
      <c r="J30" s="229" t="s">
        <v>182</v>
      </c>
      <c r="K30" s="230">
        <v>0</v>
      </c>
      <c r="L30" s="231"/>
      <c r="M30" s="265"/>
      <c r="N30" s="231"/>
      <c r="O30" s="258"/>
      <c r="P30" s="231"/>
      <c r="Q30" s="231"/>
      <c r="R30" s="231"/>
      <c r="S30" s="232">
        <f t="shared" si="6"/>
        <v>0</v>
      </c>
      <c r="T30" s="231"/>
      <c r="U30" s="231"/>
      <c r="V30" s="232">
        <f t="shared" si="7"/>
        <v>0</v>
      </c>
      <c r="W30" s="232">
        <f t="shared" si="4"/>
        <v>0</v>
      </c>
      <c r="X30" s="232">
        <f t="shared" si="5"/>
        <v>0</v>
      </c>
    </row>
    <row r="31" spans="1:24" s="218" customFormat="1" ht="45.75" customHeight="1">
      <c r="A31" s="223">
        <v>7</v>
      </c>
      <c r="B31" s="224"/>
      <c r="C31" s="224"/>
      <c r="D31" s="225"/>
      <c r="E31" s="226" t="s">
        <v>180</v>
      </c>
      <c r="F31" s="227"/>
      <c r="G31" s="228"/>
      <c r="H31" s="228" t="s">
        <v>181</v>
      </c>
      <c r="I31" s="228"/>
      <c r="J31" s="229" t="s">
        <v>182</v>
      </c>
      <c r="K31" s="230">
        <v>0</v>
      </c>
      <c r="L31" s="231"/>
      <c r="M31" s="265"/>
      <c r="N31" s="231"/>
      <c r="O31" s="234"/>
      <c r="P31" s="235" t="s">
        <v>183</v>
      </c>
      <c r="Q31" s="235"/>
      <c r="R31" s="235"/>
      <c r="S31" s="232">
        <f t="shared" si="6"/>
        <v>0</v>
      </c>
      <c r="T31" s="235"/>
      <c r="U31" s="235"/>
      <c r="V31" s="232">
        <f t="shared" si="7"/>
        <v>0</v>
      </c>
      <c r="W31" s="232">
        <f t="shared" si="4"/>
        <v>0</v>
      </c>
      <c r="X31" s="232">
        <f t="shared" si="5"/>
        <v>0</v>
      </c>
    </row>
    <row r="32" spans="1:24" ht="34.9" customHeight="1">
      <c r="A32" s="21"/>
      <c r="V32" s="68"/>
      <c r="W32" s="264" t="s">
        <v>184</v>
      </c>
      <c r="X32" s="22">
        <f>SUM(X25:X31)</f>
        <v>99320</v>
      </c>
    </row>
    <row r="33" spans="1:24" s="218" customFormat="1" ht="16.5">
      <c r="A33" s="261"/>
      <c r="B33" s="239"/>
      <c r="C33" s="257"/>
      <c r="D33" s="257"/>
      <c r="E33" s="257"/>
      <c r="F33" s="219"/>
      <c r="G33" s="219"/>
      <c r="H33" s="219"/>
      <c r="I33" s="219"/>
      <c r="J33" s="219"/>
      <c r="K33" s="239"/>
      <c r="L33" s="262"/>
      <c r="M33" s="236"/>
      <c r="N33" s="236"/>
      <c r="O33" s="236"/>
      <c r="P33" s="236"/>
      <c r="Q33" s="236"/>
      <c r="R33" s="236"/>
      <c r="S33" s="236"/>
      <c r="T33" s="236"/>
      <c r="U33" s="236"/>
      <c r="V33" s="236"/>
      <c r="W33" s="239"/>
      <c r="X33" s="239"/>
    </row>
    <row r="34" spans="1:24" s="218" customFormat="1" ht="17.25" customHeight="1">
      <c r="A34" s="238" t="s">
        <v>165</v>
      </c>
      <c r="B34" s="448" t="s">
        <v>185</v>
      </c>
      <c r="C34" s="448"/>
      <c r="D34" s="448"/>
      <c r="E34" s="448"/>
      <c r="F34" s="448"/>
      <c r="G34" s="448"/>
      <c r="H34" s="448"/>
      <c r="I34" s="448"/>
      <c r="J34" s="448"/>
      <c r="K34" s="448"/>
      <c r="L34" s="448"/>
      <c r="M34" s="236"/>
      <c r="N34" s="236"/>
      <c r="O34" s="236"/>
      <c r="P34" s="236"/>
      <c r="Q34" s="236"/>
      <c r="R34" s="236"/>
      <c r="S34" s="236"/>
      <c r="T34" s="236"/>
      <c r="U34" s="236"/>
      <c r="V34" s="236"/>
      <c r="W34" s="239"/>
      <c r="X34" s="239"/>
    </row>
    <row r="35" spans="1:24" ht="45.75" customHeight="1">
      <c r="A35" s="223">
        <v>1</v>
      </c>
      <c r="B35" s="449" t="s">
        <v>261</v>
      </c>
      <c r="C35" s="449"/>
      <c r="D35" s="449"/>
      <c r="E35" s="449"/>
      <c r="F35" s="449"/>
      <c r="G35" s="449"/>
      <c r="H35" s="449"/>
      <c r="I35" s="449"/>
      <c r="J35" s="449"/>
      <c r="K35" s="449"/>
      <c r="L35" s="449"/>
      <c r="M35" s="23"/>
      <c r="N35" s="23"/>
      <c r="O35" s="23"/>
      <c r="P35" s="23"/>
      <c r="Q35" s="23"/>
      <c r="R35" s="23"/>
      <c r="S35" s="23"/>
      <c r="T35" s="23"/>
      <c r="U35" s="23"/>
      <c r="V35" s="23"/>
    </row>
    <row r="36" spans="1:24" ht="45.75" customHeight="1">
      <c r="A36" s="223">
        <v>2</v>
      </c>
      <c r="B36" s="449" t="s">
        <v>261</v>
      </c>
      <c r="C36" s="449"/>
      <c r="D36" s="449"/>
      <c r="E36" s="449"/>
      <c r="F36" s="449"/>
      <c r="G36" s="449"/>
      <c r="H36" s="449"/>
      <c r="I36" s="449"/>
      <c r="J36" s="449"/>
      <c r="K36" s="449"/>
      <c r="L36" s="449"/>
      <c r="M36" s="23"/>
      <c r="N36" s="23"/>
      <c r="O36" s="23"/>
      <c r="P36" s="23"/>
      <c r="Q36" s="23"/>
      <c r="R36" s="23"/>
      <c r="S36" s="23"/>
      <c r="T36" s="23"/>
      <c r="U36" s="23"/>
      <c r="V36" s="23"/>
    </row>
    <row r="37" spans="1:24" ht="45.75" customHeight="1" thickBot="1">
      <c r="A37" s="223"/>
      <c r="B37" s="449"/>
      <c r="C37" s="449"/>
      <c r="D37" s="449"/>
      <c r="E37" s="449"/>
      <c r="F37" s="449"/>
      <c r="G37" s="449"/>
      <c r="H37" s="449"/>
      <c r="I37" s="449"/>
      <c r="J37" s="449"/>
      <c r="K37" s="449"/>
      <c r="L37" s="449"/>
      <c r="M37" s="23"/>
      <c r="N37" s="23"/>
      <c r="O37" s="23"/>
      <c r="P37" s="23"/>
      <c r="Q37" s="23"/>
      <c r="R37" s="23"/>
      <c r="S37" s="23"/>
      <c r="T37" s="23"/>
      <c r="U37" s="23"/>
      <c r="V37" s="23"/>
    </row>
    <row r="38" spans="1:24" ht="45.75" customHeight="1" thickBot="1">
      <c r="A38" s="223"/>
      <c r="B38" s="449"/>
      <c r="C38" s="449"/>
      <c r="D38" s="449"/>
      <c r="E38" s="449"/>
      <c r="F38" s="449"/>
      <c r="G38" s="449"/>
      <c r="H38" s="449"/>
      <c r="I38" s="449"/>
      <c r="J38" s="449"/>
      <c r="K38" s="449"/>
      <c r="L38" s="449"/>
      <c r="M38" s="23"/>
      <c r="N38" s="23"/>
      <c r="O38" s="23"/>
      <c r="P38" s="23"/>
      <c r="Q38" s="23"/>
      <c r="R38" s="23"/>
      <c r="S38" s="23"/>
      <c r="T38" s="23"/>
      <c r="U38" s="279" t="s">
        <v>223</v>
      </c>
      <c r="V38" s="280"/>
      <c r="W38" s="281"/>
      <c r="X38" s="282">
        <f>+X14+X32</f>
        <v>146160</v>
      </c>
    </row>
    <row r="39" spans="1:24" s="212" customFormat="1" ht="19.5" customHeight="1">
      <c r="B39" s="240" t="s">
        <v>186</v>
      </c>
      <c r="C39" s="241"/>
      <c r="D39" s="241"/>
      <c r="E39" s="241"/>
      <c r="F39" s="241"/>
    </row>
    <row r="40" spans="1:24" s="212" customFormat="1" ht="19.5" customHeight="1">
      <c r="B40" s="241" t="s">
        <v>187</v>
      </c>
      <c r="C40" s="242"/>
      <c r="D40" s="242"/>
      <c r="E40" s="242"/>
      <c r="F40" s="242"/>
      <c r="G40" s="243"/>
      <c r="H40" s="243"/>
      <c r="I40" s="243"/>
      <c r="J40" s="243"/>
      <c r="K40" s="243"/>
    </row>
    <row r="41" spans="1:24" s="207" customFormat="1" ht="19.5" customHeight="1">
      <c r="B41" s="244" t="s">
        <v>188</v>
      </c>
      <c r="C41" s="245"/>
      <c r="D41" s="245"/>
      <c r="E41" s="245"/>
      <c r="F41" s="245"/>
      <c r="G41" s="246"/>
      <c r="H41" s="246"/>
      <c r="I41" s="246"/>
      <c r="J41" s="247"/>
      <c r="K41" s="247"/>
      <c r="L41" s="247"/>
      <c r="M41" s="248"/>
      <c r="N41" s="248"/>
      <c r="O41" s="248"/>
    </row>
    <row r="42" spans="1:24" s="44" customFormat="1" ht="19.5" customHeight="1">
      <c r="A42" s="21"/>
      <c r="B42" s="249" t="s">
        <v>189</v>
      </c>
      <c r="C42" s="249"/>
      <c r="D42" s="249"/>
      <c r="E42" s="249"/>
      <c r="F42" s="250"/>
      <c r="G42" s="21"/>
      <c r="H42" s="21"/>
      <c r="I42" s="21"/>
      <c r="J42" s="21"/>
      <c r="L42" s="23"/>
      <c r="M42" s="23"/>
      <c r="N42" s="23"/>
      <c r="O42" s="23"/>
      <c r="P42" s="23"/>
      <c r="Q42" s="23"/>
      <c r="R42" s="23"/>
      <c r="S42" s="23"/>
      <c r="T42" s="23"/>
      <c r="U42" s="23"/>
      <c r="V42" s="23"/>
    </row>
    <row r="43" spans="1:24" s="44" customFormat="1" ht="19.5" customHeight="1">
      <c r="A43" s="21"/>
      <c r="B43" s="249" t="s">
        <v>190</v>
      </c>
      <c r="C43" s="249"/>
      <c r="D43" s="249"/>
      <c r="E43" s="249"/>
      <c r="F43" s="250"/>
      <c r="G43" s="21"/>
      <c r="H43" s="21"/>
      <c r="I43" s="21"/>
      <c r="J43" s="21"/>
      <c r="L43" s="23"/>
      <c r="M43" s="23"/>
      <c r="N43" s="23"/>
      <c r="O43" s="23"/>
      <c r="P43" s="23"/>
      <c r="Q43" s="23"/>
      <c r="R43" s="23"/>
      <c r="S43" s="23"/>
      <c r="T43" s="23"/>
      <c r="U43" s="23"/>
      <c r="V43" s="23"/>
    </row>
    <row r="44" spans="1:24" ht="16.5">
      <c r="B44" s="251"/>
      <c r="C44" s="251"/>
      <c r="D44" s="251"/>
      <c r="E44" s="251"/>
      <c r="F44" s="252"/>
    </row>
    <row r="45" spans="1:24" ht="16.5">
      <c r="B45" s="251"/>
      <c r="C45" s="251"/>
      <c r="D45" s="251"/>
      <c r="E45" s="251"/>
      <c r="F45" s="252"/>
    </row>
    <row r="46" spans="1:24" ht="16.5">
      <c r="B46" s="251"/>
      <c r="C46" s="251"/>
      <c r="D46" s="251"/>
      <c r="E46" s="251"/>
      <c r="F46" s="252"/>
    </row>
    <row r="47" spans="1:24" ht="16.5">
      <c r="B47" s="251"/>
      <c r="C47" s="251"/>
      <c r="D47" s="251"/>
      <c r="E47" s="251"/>
      <c r="F47" s="252"/>
    </row>
    <row r="48" spans="1:24" ht="16.5">
      <c r="B48" s="251"/>
      <c r="C48" s="251"/>
      <c r="D48" s="251"/>
      <c r="E48" s="251"/>
      <c r="F48" s="252"/>
    </row>
    <row r="49" spans="2:24" ht="16.5">
      <c r="B49" s="251"/>
      <c r="C49" s="251"/>
      <c r="D49" s="251"/>
      <c r="E49" s="251"/>
      <c r="F49" s="252"/>
    </row>
    <row r="51" spans="2:24">
      <c r="S51" s="253"/>
      <c r="T51" s="253"/>
      <c r="U51" s="253"/>
      <c r="V51" s="253"/>
      <c r="W51" s="218"/>
      <c r="X51" s="218"/>
    </row>
  </sheetData>
  <mergeCells count="42">
    <mergeCell ref="X22:X24"/>
    <mergeCell ref="P23:P24"/>
    <mergeCell ref="Q23:S23"/>
    <mergeCell ref="T23:V23"/>
    <mergeCell ref="W23:W24"/>
    <mergeCell ref="L22:W22"/>
    <mergeCell ref="X4:X6"/>
    <mergeCell ref="P5:P6"/>
    <mergeCell ref="Q5:S5"/>
    <mergeCell ref="T5:V5"/>
    <mergeCell ref="W5:W6"/>
    <mergeCell ref="L4:W4"/>
    <mergeCell ref="L5:L6"/>
    <mergeCell ref="M5:M6"/>
    <mergeCell ref="N5:N6"/>
    <mergeCell ref="O5:O6"/>
    <mergeCell ref="B34:L34"/>
    <mergeCell ref="B35:L35"/>
    <mergeCell ref="B36:L36"/>
    <mergeCell ref="B37:L37"/>
    <mergeCell ref="B38:L38"/>
    <mergeCell ref="K22:K24"/>
    <mergeCell ref="L23:L24"/>
    <mergeCell ref="M23:M24"/>
    <mergeCell ref="N23:N24"/>
    <mergeCell ref="O23:O24"/>
    <mergeCell ref="B15:L15"/>
    <mergeCell ref="B16:L16"/>
    <mergeCell ref="B17:L17"/>
    <mergeCell ref="B18:L18"/>
    <mergeCell ref="B19:L19"/>
    <mergeCell ref="A22:A24"/>
    <mergeCell ref="B22:B24"/>
    <mergeCell ref="C22:C24"/>
    <mergeCell ref="D22:F24"/>
    <mergeCell ref="G22:J24"/>
    <mergeCell ref="K4:K6"/>
    <mergeCell ref="A4:A6"/>
    <mergeCell ref="B4:B6"/>
    <mergeCell ref="C4:C6"/>
    <mergeCell ref="D4:F6"/>
    <mergeCell ref="G4:J6"/>
  </mergeCells>
  <phoneticPr fontId="8"/>
  <conditionalFormatting sqref="L4">
    <cfRule type="cellIs" dxfId="13" priority="2" stopIfTrue="1" operator="equal">
      <formula>0</formula>
    </cfRule>
  </conditionalFormatting>
  <conditionalFormatting sqref="L22">
    <cfRule type="cellIs" dxfId="12" priority="1" stopIfTrue="1" operator="equal">
      <formula>0</formula>
    </cfRule>
  </conditionalFormatting>
  <conditionalFormatting sqref="X15 X51">
    <cfRule type="cellIs" dxfId="11" priority="4" stopIfTrue="1" operator="equal">
      <formula>0</formula>
    </cfRule>
  </conditionalFormatting>
  <conditionalFormatting sqref="X33:X34">
    <cfRule type="cellIs" dxfId="10" priority="3" stopIfTrue="1" operator="equal">
      <formula>0</formula>
    </cfRule>
  </conditionalFormatting>
  <pageMargins left="0.39370078740157483" right="0.39370078740157483" top="0.43307086614173229" bottom="0.47244094488188981" header="0.35433070866141736" footer="0.39370078740157483"/>
  <pageSetup paperSize="9" scale="4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4239-6151-4176-8CA0-A2AEC0E77FA6}">
  <sheetPr>
    <tabColor rgb="FFFFC000"/>
    <pageSetUpPr fitToPage="1"/>
  </sheetPr>
  <dimension ref="A1:AG50"/>
  <sheetViews>
    <sheetView view="pageBreakPreview" zoomScale="40" zoomScaleNormal="100" zoomScaleSheetLayoutView="40" workbookViewId="0">
      <pane ySplit="2" topLeftCell="A27" activePane="bottomLeft" state="frozenSplit"/>
      <selection activeCell="H26" sqref="H26:H27"/>
      <selection pane="bottomLeft" activeCell="B38" sqref="B38:R38"/>
    </sheetView>
  </sheetViews>
  <sheetFormatPr defaultColWidth="9" defaultRowHeight="13"/>
  <cols>
    <col min="1" max="1" width="4.453125" style="43" customWidth="1"/>
    <col min="2" max="2" width="17.36328125" style="43" customWidth="1"/>
    <col min="3" max="3" width="11.453125" style="43" customWidth="1"/>
    <col min="4" max="4" width="8.90625" style="43" customWidth="1"/>
    <col min="5" max="5" width="4.26953125" style="43" customWidth="1"/>
    <col min="6" max="6" width="8.6328125" style="216" customWidth="1"/>
    <col min="7" max="10" width="3.7265625" style="43" customWidth="1"/>
    <col min="11" max="11" width="5.6328125" style="43" customWidth="1"/>
    <col min="12" max="18" width="11.6328125" style="20" customWidth="1"/>
    <col min="19" max="20" width="11.453125" style="20" customWidth="1"/>
    <col min="21" max="21" width="7.90625" style="20" customWidth="1"/>
    <col min="22" max="22" width="9.26953125" style="20" customWidth="1"/>
    <col min="23" max="23" width="6.6328125" style="20" customWidth="1"/>
    <col min="24" max="24" width="9.6328125" style="20" customWidth="1"/>
    <col min="25" max="25" width="8.26953125" style="20" customWidth="1"/>
    <col min="26" max="26" width="8.08984375" style="20" customWidth="1"/>
    <col min="27" max="27" width="9.453125" style="20" customWidth="1"/>
    <col min="28" max="28" width="6.6328125" style="20" customWidth="1"/>
    <col min="29" max="29" width="9.08984375" style="20" customWidth="1"/>
    <col min="30" max="31" width="11.08984375" style="20" customWidth="1"/>
    <col min="32" max="32" width="12" style="20" customWidth="1"/>
    <col min="33" max="33" width="13.36328125" style="43" customWidth="1"/>
    <col min="34" max="34" width="10.6328125" style="43" customWidth="1"/>
    <col min="35" max="260" width="9" style="43"/>
    <col min="261" max="261" width="4.453125" style="43" customWidth="1"/>
    <col min="262" max="262" width="10.90625" style="43" customWidth="1"/>
    <col min="263" max="263" width="11.453125" style="43" customWidth="1"/>
    <col min="264" max="264" width="8.90625" style="43" customWidth="1"/>
    <col min="265" max="265" width="4.26953125" style="43" customWidth="1"/>
    <col min="266" max="266" width="8.6328125" style="43" customWidth="1"/>
    <col min="267" max="270" width="3.7265625" style="43" customWidth="1"/>
    <col min="271" max="271" width="5.6328125" style="43" customWidth="1"/>
    <col min="272" max="275" width="11.6328125" style="43" customWidth="1"/>
    <col min="276" max="276" width="17.26953125" style="43" customWidth="1"/>
    <col min="277" max="277" width="5.6328125" style="43" customWidth="1"/>
    <col min="278" max="278" width="9.26953125" style="43" customWidth="1"/>
    <col min="279" max="279" width="6.6328125" style="43" customWidth="1"/>
    <col min="280" max="280" width="9.6328125" style="43" customWidth="1"/>
    <col min="281" max="281" width="8.26953125" style="43" customWidth="1"/>
    <col min="282" max="282" width="4.90625" style="43" customWidth="1"/>
    <col min="283" max="283" width="9.453125" style="43" customWidth="1"/>
    <col min="284" max="284" width="6.6328125" style="43" customWidth="1"/>
    <col min="285" max="285" width="9.08984375" style="43" customWidth="1"/>
    <col min="286" max="287" width="11.08984375" style="43" customWidth="1"/>
    <col min="288" max="288" width="12" style="43" customWidth="1"/>
    <col min="289" max="289" width="8.7265625" style="43" customWidth="1"/>
    <col min="290" max="290" width="10.6328125" style="43" customWidth="1"/>
    <col min="291" max="516" width="9" style="43"/>
    <col min="517" max="517" width="4.453125" style="43" customWidth="1"/>
    <col min="518" max="518" width="10.90625" style="43" customWidth="1"/>
    <col min="519" max="519" width="11.453125" style="43" customWidth="1"/>
    <col min="520" max="520" width="8.90625" style="43" customWidth="1"/>
    <col min="521" max="521" width="4.26953125" style="43" customWidth="1"/>
    <col min="522" max="522" width="8.6328125" style="43" customWidth="1"/>
    <col min="523" max="526" width="3.7265625" style="43" customWidth="1"/>
    <col min="527" max="527" width="5.6328125" style="43" customWidth="1"/>
    <col min="528" max="531" width="11.6328125" style="43" customWidth="1"/>
    <col min="532" max="532" width="17.26953125" style="43" customWidth="1"/>
    <col min="533" max="533" width="5.6328125" style="43" customWidth="1"/>
    <col min="534" max="534" width="9.26953125" style="43" customWidth="1"/>
    <col min="535" max="535" width="6.6328125" style="43" customWidth="1"/>
    <col min="536" max="536" width="9.6328125" style="43" customWidth="1"/>
    <col min="537" max="537" width="8.26953125" style="43" customWidth="1"/>
    <col min="538" max="538" width="4.90625" style="43" customWidth="1"/>
    <col min="539" max="539" width="9.453125" style="43" customWidth="1"/>
    <col min="540" max="540" width="6.6328125" style="43" customWidth="1"/>
    <col min="541" max="541" width="9.08984375" style="43" customWidth="1"/>
    <col min="542" max="543" width="11.08984375" style="43" customWidth="1"/>
    <col min="544" max="544" width="12" style="43" customWidth="1"/>
    <col min="545" max="545" width="8.7265625" style="43" customWidth="1"/>
    <col min="546" max="546" width="10.6328125" style="43" customWidth="1"/>
    <col min="547" max="772" width="9" style="43"/>
    <col min="773" max="773" width="4.453125" style="43" customWidth="1"/>
    <col min="774" max="774" width="10.90625" style="43" customWidth="1"/>
    <col min="775" max="775" width="11.453125" style="43" customWidth="1"/>
    <col min="776" max="776" width="8.90625" style="43" customWidth="1"/>
    <col min="777" max="777" width="4.26953125" style="43" customWidth="1"/>
    <col min="778" max="778" width="8.6328125" style="43" customWidth="1"/>
    <col min="779" max="782" width="3.7265625" style="43" customWidth="1"/>
    <col min="783" max="783" width="5.6328125" style="43" customWidth="1"/>
    <col min="784" max="787" width="11.6328125" style="43" customWidth="1"/>
    <col min="788" max="788" width="17.26953125" style="43" customWidth="1"/>
    <col min="789" max="789" width="5.6328125" style="43" customWidth="1"/>
    <col min="790" max="790" width="9.26953125" style="43" customWidth="1"/>
    <col min="791" max="791" width="6.6328125" style="43" customWidth="1"/>
    <col min="792" max="792" width="9.6328125" style="43" customWidth="1"/>
    <col min="793" max="793" width="8.26953125" style="43" customWidth="1"/>
    <col min="794" max="794" width="4.90625" style="43" customWidth="1"/>
    <col min="795" max="795" width="9.453125" style="43" customWidth="1"/>
    <col min="796" max="796" width="6.6328125" style="43" customWidth="1"/>
    <col min="797" max="797" width="9.08984375" style="43" customWidth="1"/>
    <col min="798" max="799" width="11.08984375" style="43" customWidth="1"/>
    <col min="800" max="800" width="12" style="43" customWidth="1"/>
    <col min="801" max="801" width="8.7265625" style="43" customWidth="1"/>
    <col min="802" max="802" width="10.6328125" style="43" customWidth="1"/>
    <col min="803" max="1028" width="9" style="43"/>
    <col min="1029" max="1029" width="4.453125" style="43" customWidth="1"/>
    <col min="1030" max="1030" width="10.90625" style="43" customWidth="1"/>
    <col min="1031" max="1031" width="11.453125" style="43" customWidth="1"/>
    <col min="1032" max="1032" width="8.90625" style="43" customWidth="1"/>
    <col min="1033" max="1033" width="4.26953125" style="43" customWidth="1"/>
    <col min="1034" max="1034" width="8.6328125" style="43" customWidth="1"/>
    <col min="1035" max="1038" width="3.7265625" style="43" customWidth="1"/>
    <col min="1039" max="1039" width="5.6328125" style="43" customWidth="1"/>
    <col min="1040" max="1043" width="11.6328125" style="43" customWidth="1"/>
    <col min="1044" max="1044" width="17.26953125" style="43" customWidth="1"/>
    <col min="1045" max="1045" width="5.6328125" style="43" customWidth="1"/>
    <col min="1046" max="1046" width="9.26953125" style="43" customWidth="1"/>
    <col min="1047" max="1047" width="6.6328125" style="43" customWidth="1"/>
    <col min="1048" max="1048" width="9.6328125" style="43" customWidth="1"/>
    <col min="1049" max="1049" width="8.26953125" style="43" customWidth="1"/>
    <col min="1050" max="1050" width="4.90625" style="43" customWidth="1"/>
    <col min="1051" max="1051" width="9.453125" style="43" customWidth="1"/>
    <col min="1052" max="1052" width="6.6328125" style="43" customWidth="1"/>
    <col min="1053" max="1053" width="9.08984375" style="43" customWidth="1"/>
    <col min="1054" max="1055" width="11.08984375" style="43" customWidth="1"/>
    <col min="1056" max="1056" width="12" style="43" customWidth="1"/>
    <col min="1057" max="1057" width="8.7265625" style="43" customWidth="1"/>
    <col min="1058" max="1058" width="10.6328125" style="43" customWidth="1"/>
    <col min="1059" max="1284" width="9" style="43"/>
    <col min="1285" max="1285" width="4.453125" style="43" customWidth="1"/>
    <col min="1286" max="1286" width="10.90625" style="43" customWidth="1"/>
    <col min="1287" max="1287" width="11.453125" style="43" customWidth="1"/>
    <col min="1288" max="1288" width="8.90625" style="43" customWidth="1"/>
    <col min="1289" max="1289" width="4.26953125" style="43" customWidth="1"/>
    <col min="1290" max="1290" width="8.6328125" style="43" customWidth="1"/>
    <col min="1291" max="1294" width="3.7265625" style="43" customWidth="1"/>
    <col min="1295" max="1295" width="5.6328125" style="43" customWidth="1"/>
    <col min="1296" max="1299" width="11.6328125" style="43" customWidth="1"/>
    <col min="1300" max="1300" width="17.26953125" style="43" customWidth="1"/>
    <col min="1301" max="1301" width="5.6328125" style="43" customWidth="1"/>
    <col min="1302" max="1302" width="9.26953125" style="43" customWidth="1"/>
    <col min="1303" max="1303" width="6.6328125" style="43" customWidth="1"/>
    <col min="1304" max="1304" width="9.6328125" style="43" customWidth="1"/>
    <col min="1305" max="1305" width="8.26953125" style="43" customWidth="1"/>
    <col min="1306" max="1306" width="4.90625" style="43" customWidth="1"/>
    <col min="1307" max="1307" width="9.453125" style="43" customWidth="1"/>
    <col min="1308" max="1308" width="6.6328125" style="43" customWidth="1"/>
    <col min="1309" max="1309" width="9.08984375" style="43" customWidth="1"/>
    <col min="1310" max="1311" width="11.08984375" style="43" customWidth="1"/>
    <col min="1312" max="1312" width="12" style="43" customWidth="1"/>
    <col min="1313" max="1313" width="8.7265625" style="43" customWidth="1"/>
    <col min="1314" max="1314" width="10.6328125" style="43" customWidth="1"/>
    <col min="1315" max="1540" width="9" style="43"/>
    <col min="1541" max="1541" width="4.453125" style="43" customWidth="1"/>
    <col min="1542" max="1542" width="10.90625" style="43" customWidth="1"/>
    <col min="1543" max="1543" width="11.453125" style="43" customWidth="1"/>
    <col min="1544" max="1544" width="8.90625" style="43" customWidth="1"/>
    <col min="1545" max="1545" width="4.26953125" style="43" customWidth="1"/>
    <col min="1546" max="1546" width="8.6328125" style="43" customWidth="1"/>
    <col min="1547" max="1550" width="3.7265625" style="43" customWidth="1"/>
    <col min="1551" max="1551" width="5.6328125" style="43" customWidth="1"/>
    <col min="1552" max="1555" width="11.6328125" style="43" customWidth="1"/>
    <col min="1556" max="1556" width="17.26953125" style="43" customWidth="1"/>
    <col min="1557" max="1557" width="5.6328125" style="43" customWidth="1"/>
    <col min="1558" max="1558" width="9.26953125" style="43" customWidth="1"/>
    <col min="1559" max="1559" width="6.6328125" style="43" customWidth="1"/>
    <col min="1560" max="1560" width="9.6328125" style="43" customWidth="1"/>
    <col min="1561" max="1561" width="8.26953125" style="43" customWidth="1"/>
    <col min="1562" max="1562" width="4.90625" style="43" customWidth="1"/>
    <col min="1563" max="1563" width="9.453125" style="43" customWidth="1"/>
    <col min="1564" max="1564" width="6.6328125" style="43" customWidth="1"/>
    <col min="1565" max="1565" width="9.08984375" style="43" customWidth="1"/>
    <col min="1566" max="1567" width="11.08984375" style="43" customWidth="1"/>
    <col min="1568" max="1568" width="12" style="43" customWidth="1"/>
    <col min="1569" max="1569" width="8.7265625" style="43" customWidth="1"/>
    <col min="1570" max="1570" width="10.6328125" style="43" customWidth="1"/>
    <col min="1571" max="1796" width="9" style="43"/>
    <col min="1797" max="1797" width="4.453125" style="43" customWidth="1"/>
    <col min="1798" max="1798" width="10.90625" style="43" customWidth="1"/>
    <col min="1799" max="1799" width="11.453125" style="43" customWidth="1"/>
    <col min="1800" max="1800" width="8.90625" style="43" customWidth="1"/>
    <col min="1801" max="1801" width="4.26953125" style="43" customWidth="1"/>
    <col min="1802" max="1802" width="8.6328125" style="43" customWidth="1"/>
    <col min="1803" max="1806" width="3.7265625" style="43" customWidth="1"/>
    <col min="1807" max="1807" width="5.6328125" style="43" customWidth="1"/>
    <col min="1808" max="1811" width="11.6328125" style="43" customWidth="1"/>
    <col min="1812" max="1812" width="17.26953125" style="43" customWidth="1"/>
    <col min="1813" max="1813" width="5.6328125" style="43" customWidth="1"/>
    <col min="1814" max="1814" width="9.26953125" style="43" customWidth="1"/>
    <col min="1815" max="1815" width="6.6328125" style="43" customWidth="1"/>
    <col min="1816" max="1816" width="9.6328125" style="43" customWidth="1"/>
    <col min="1817" max="1817" width="8.26953125" style="43" customWidth="1"/>
    <col min="1818" max="1818" width="4.90625" style="43" customWidth="1"/>
    <col min="1819" max="1819" width="9.453125" style="43" customWidth="1"/>
    <col min="1820" max="1820" width="6.6328125" style="43" customWidth="1"/>
    <col min="1821" max="1821" width="9.08984375" style="43" customWidth="1"/>
    <col min="1822" max="1823" width="11.08984375" style="43" customWidth="1"/>
    <col min="1824" max="1824" width="12" style="43" customWidth="1"/>
    <col min="1825" max="1825" width="8.7265625" style="43" customWidth="1"/>
    <col min="1826" max="1826" width="10.6328125" style="43" customWidth="1"/>
    <col min="1827" max="2052" width="9" style="43"/>
    <col min="2053" max="2053" width="4.453125" style="43" customWidth="1"/>
    <col min="2054" max="2054" width="10.90625" style="43" customWidth="1"/>
    <col min="2055" max="2055" width="11.453125" style="43" customWidth="1"/>
    <col min="2056" max="2056" width="8.90625" style="43" customWidth="1"/>
    <col min="2057" max="2057" width="4.26953125" style="43" customWidth="1"/>
    <col min="2058" max="2058" width="8.6328125" style="43" customWidth="1"/>
    <col min="2059" max="2062" width="3.7265625" style="43" customWidth="1"/>
    <col min="2063" max="2063" width="5.6328125" style="43" customWidth="1"/>
    <col min="2064" max="2067" width="11.6328125" style="43" customWidth="1"/>
    <col min="2068" max="2068" width="17.26953125" style="43" customWidth="1"/>
    <col min="2069" max="2069" width="5.6328125" style="43" customWidth="1"/>
    <col min="2070" max="2070" width="9.26953125" style="43" customWidth="1"/>
    <col min="2071" max="2071" width="6.6328125" style="43" customWidth="1"/>
    <col min="2072" max="2072" width="9.6328125" style="43" customWidth="1"/>
    <col min="2073" max="2073" width="8.26953125" style="43" customWidth="1"/>
    <col min="2074" max="2074" width="4.90625" style="43" customWidth="1"/>
    <col min="2075" max="2075" width="9.453125" style="43" customWidth="1"/>
    <col min="2076" max="2076" width="6.6328125" style="43" customWidth="1"/>
    <col min="2077" max="2077" width="9.08984375" style="43" customWidth="1"/>
    <col min="2078" max="2079" width="11.08984375" style="43" customWidth="1"/>
    <col min="2080" max="2080" width="12" style="43" customWidth="1"/>
    <col min="2081" max="2081" width="8.7265625" style="43" customWidth="1"/>
    <col min="2082" max="2082" width="10.6328125" style="43" customWidth="1"/>
    <col min="2083" max="2308" width="9" style="43"/>
    <col min="2309" max="2309" width="4.453125" style="43" customWidth="1"/>
    <col min="2310" max="2310" width="10.90625" style="43" customWidth="1"/>
    <col min="2311" max="2311" width="11.453125" style="43" customWidth="1"/>
    <col min="2312" max="2312" width="8.90625" style="43" customWidth="1"/>
    <col min="2313" max="2313" width="4.26953125" style="43" customWidth="1"/>
    <col min="2314" max="2314" width="8.6328125" style="43" customWidth="1"/>
    <col min="2315" max="2318" width="3.7265625" style="43" customWidth="1"/>
    <col min="2319" max="2319" width="5.6328125" style="43" customWidth="1"/>
    <col min="2320" max="2323" width="11.6328125" style="43" customWidth="1"/>
    <col min="2324" max="2324" width="17.26953125" style="43" customWidth="1"/>
    <col min="2325" max="2325" width="5.6328125" style="43" customWidth="1"/>
    <col min="2326" max="2326" width="9.26953125" style="43" customWidth="1"/>
    <col min="2327" max="2327" width="6.6328125" style="43" customWidth="1"/>
    <col min="2328" max="2328" width="9.6328125" style="43" customWidth="1"/>
    <col min="2329" max="2329" width="8.26953125" style="43" customWidth="1"/>
    <col min="2330" max="2330" width="4.90625" style="43" customWidth="1"/>
    <col min="2331" max="2331" width="9.453125" style="43" customWidth="1"/>
    <col min="2332" max="2332" width="6.6328125" style="43" customWidth="1"/>
    <col min="2333" max="2333" width="9.08984375" style="43" customWidth="1"/>
    <col min="2334" max="2335" width="11.08984375" style="43" customWidth="1"/>
    <col min="2336" max="2336" width="12" style="43" customWidth="1"/>
    <col min="2337" max="2337" width="8.7265625" style="43" customWidth="1"/>
    <col min="2338" max="2338" width="10.6328125" style="43" customWidth="1"/>
    <col min="2339" max="2564" width="9" style="43"/>
    <col min="2565" max="2565" width="4.453125" style="43" customWidth="1"/>
    <col min="2566" max="2566" width="10.90625" style="43" customWidth="1"/>
    <col min="2567" max="2567" width="11.453125" style="43" customWidth="1"/>
    <col min="2568" max="2568" width="8.90625" style="43" customWidth="1"/>
    <col min="2569" max="2569" width="4.26953125" style="43" customWidth="1"/>
    <col min="2570" max="2570" width="8.6328125" style="43" customWidth="1"/>
    <col min="2571" max="2574" width="3.7265625" style="43" customWidth="1"/>
    <col min="2575" max="2575" width="5.6328125" style="43" customWidth="1"/>
    <col min="2576" max="2579" width="11.6328125" style="43" customWidth="1"/>
    <col min="2580" max="2580" width="17.26953125" style="43" customWidth="1"/>
    <col min="2581" max="2581" width="5.6328125" style="43" customWidth="1"/>
    <col min="2582" max="2582" width="9.26953125" style="43" customWidth="1"/>
    <col min="2583" max="2583" width="6.6328125" style="43" customWidth="1"/>
    <col min="2584" max="2584" width="9.6328125" style="43" customWidth="1"/>
    <col min="2585" max="2585" width="8.26953125" style="43" customWidth="1"/>
    <col min="2586" max="2586" width="4.90625" style="43" customWidth="1"/>
    <col min="2587" max="2587" width="9.453125" style="43" customWidth="1"/>
    <col min="2588" max="2588" width="6.6328125" style="43" customWidth="1"/>
    <col min="2589" max="2589" width="9.08984375" style="43" customWidth="1"/>
    <col min="2590" max="2591" width="11.08984375" style="43" customWidth="1"/>
    <col min="2592" max="2592" width="12" style="43" customWidth="1"/>
    <col min="2593" max="2593" width="8.7265625" style="43" customWidth="1"/>
    <col min="2594" max="2594" width="10.6328125" style="43" customWidth="1"/>
    <col min="2595" max="2820" width="9" style="43"/>
    <col min="2821" max="2821" width="4.453125" style="43" customWidth="1"/>
    <col min="2822" max="2822" width="10.90625" style="43" customWidth="1"/>
    <col min="2823" max="2823" width="11.453125" style="43" customWidth="1"/>
    <col min="2824" max="2824" width="8.90625" style="43" customWidth="1"/>
    <col min="2825" max="2825" width="4.26953125" style="43" customWidth="1"/>
    <col min="2826" max="2826" width="8.6328125" style="43" customWidth="1"/>
    <col min="2827" max="2830" width="3.7265625" style="43" customWidth="1"/>
    <col min="2831" max="2831" width="5.6328125" style="43" customWidth="1"/>
    <col min="2832" max="2835" width="11.6328125" style="43" customWidth="1"/>
    <col min="2836" max="2836" width="17.26953125" style="43" customWidth="1"/>
    <col min="2837" max="2837" width="5.6328125" style="43" customWidth="1"/>
    <col min="2838" max="2838" width="9.26953125" style="43" customWidth="1"/>
    <col min="2839" max="2839" width="6.6328125" style="43" customWidth="1"/>
    <col min="2840" max="2840" width="9.6328125" style="43" customWidth="1"/>
    <col min="2841" max="2841" width="8.26953125" style="43" customWidth="1"/>
    <col min="2842" max="2842" width="4.90625" style="43" customWidth="1"/>
    <col min="2843" max="2843" width="9.453125" style="43" customWidth="1"/>
    <col min="2844" max="2844" width="6.6328125" style="43" customWidth="1"/>
    <col min="2845" max="2845" width="9.08984375" style="43" customWidth="1"/>
    <col min="2846" max="2847" width="11.08984375" style="43" customWidth="1"/>
    <col min="2848" max="2848" width="12" style="43" customWidth="1"/>
    <col min="2849" max="2849" width="8.7265625" style="43" customWidth="1"/>
    <col min="2850" max="2850" width="10.6328125" style="43" customWidth="1"/>
    <col min="2851" max="3076" width="9" style="43"/>
    <col min="3077" max="3077" width="4.453125" style="43" customWidth="1"/>
    <col min="3078" max="3078" width="10.90625" style="43" customWidth="1"/>
    <col min="3079" max="3079" width="11.453125" style="43" customWidth="1"/>
    <col min="3080" max="3080" width="8.90625" style="43" customWidth="1"/>
    <col min="3081" max="3081" width="4.26953125" style="43" customWidth="1"/>
    <col min="3082" max="3082" width="8.6328125" style="43" customWidth="1"/>
    <col min="3083" max="3086" width="3.7265625" style="43" customWidth="1"/>
    <col min="3087" max="3087" width="5.6328125" style="43" customWidth="1"/>
    <col min="3088" max="3091" width="11.6328125" style="43" customWidth="1"/>
    <col min="3092" max="3092" width="17.26953125" style="43" customWidth="1"/>
    <col min="3093" max="3093" width="5.6328125" style="43" customWidth="1"/>
    <col min="3094" max="3094" width="9.26953125" style="43" customWidth="1"/>
    <col min="3095" max="3095" width="6.6328125" style="43" customWidth="1"/>
    <col min="3096" max="3096" width="9.6328125" style="43" customWidth="1"/>
    <col min="3097" max="3097" width="8.26953125" style="43" customWidth="1"/>
    <col min="3098" max="3098" width="4.90625" style="43" customWidth="1"/>
    <col min="3099" max="3099" width="9.453125" style="43" customWidth="1"/>
    <col min="3100" max="3100" width="6.6328125" style="43" customWidth="1"/>
    <col min="3101" max="3101" width="9.08984375" style="43" customWidth="1"/>
    <col min="3102" max="3103" width="11.08984375" style="43" customWidth="1"/>
    <col min="3104" max="3104" width="12" style="43" customWidth="1"/>
    <col min="3105" max="3105" width="8.7265625" style="43" customWidth="1"/>
    <col min="3106" max="3106" width="10.6328125" style="43" customWidth="1"/>
    <col min="3107" max="3332" width="9" style="43"/>
    <col min="3333" max="3333" width="4.453125" style="43" customWidth="1"/>
    <col min="3334" max="3334" width="10.90625" style="43" customWidth="1"/>
    <col min="3335" max="3335" width="11.453125" style="43" customWidth="1"/>
    <col min="3336" max="3336" width="8.90625" style="43" customWidth="1"/>
    <col min="3337" max="3337" width="4.26953125" style="43" customWidth="1"/>
    <col min="3338" max="3338" width="8.6328125" style="43" customWidth="1"/>
    <col min="3339" max="3342" width="3.7265625" style="43" customWidth="1"/>
    <col min="3343" max="3343" width="5.6328125" style="43" customWidth="1"/>
    <col min="3344" max="3347" width="11.6328125" style="43" customWidth="1"/>
    <col min="3348" max="3348" width="17.26953125" style="43" customWidth="1"/>
    <col min="3349" max="3349" width="5.6328125" style="43" customWidth="1"/>
    <col min="3350" max="3350" width="9.26953125" style="43" customWidth="1"/>
    <col min="3351" max="3351" width="6.6328125" style="43" customWidth="1"/>
    <col min="3352" max="3352" width="9.6328125" style="43" customWidth="1"/>
    <col min="3353" max="3353" width="8.26953125" style="43" customWidth="1"/>
    <col min="3354" max="3354" width="4.90625" style="43" customWidth="1"/>
    <col min="3355" max="3355" width="9.453125" style="43" customWidth="1"/>
    <col min="3356" max="3356" width="6.6328125" style="43" customWidth="1"/>
    <col min="3357" max="3357" width="9.08984375" style="43" customWidth="1"/>
    <col min="3358" max="3359" width="11.08984375" style="43" customWidth="1"/>
    <col min="3360" max="3360" width="12" style="43" customWidth="1"/>
    <col min="3361" max="3361" width="8.7265625" style="43" customWidth="1"/>
    <col min="3362" max="3362" width="10.6328125" style="43" customWidth="1"/>
    <col min="3363" max="3588" width="9" style="43"/>
    <col min="3589" max="3589" width="4.453125" style="43" customWidth="1"/>
    <col min="3590" max="3590" width="10.90625" style="43" customWidth="1"/>
    <col min="3591" max="3591" width="11.453125" style="43" customWidth="1"/>
    <col min="3592" max="3592" width="8.90625" style="43" customWidth="1"/>
    <col min="3593" max="3593" width="4.26953125" style="43" customWidth="1"/>
    <col min="3594" max="3594" width="8.6328125" style="43" customWidth="1"/>
    <col min="3595" max="3598" width="3.7265625" style="43" customWidth="1"/>
    <col min="3599" max="3599" width="5.6328125" style="43" customWidth="1"/>
    <col min="3600" max="3603" width="11.6328125" style="43" customWidth="1"/>
    <col min="3604" max="3604" width="17.26953125" style="43" customWidth="1"/>
    <col min="3605" max="3605" width="5.6328125" style="43" customWidth="1"/>
    <col min="3606" max="3606" width="9.26953125" style="43" customWidth="1"/>
    <col min="3607" max="3607" width="6.6328125" style="43" customWidth="1"/>
    <col min="3608" max="3608" width="9.6328125" style="43" customWidth="1"/>
    <col min="3609" max="3609" width="8.26953125" style="43" customWidth="1"/>
    <col min="3610" max="3610" width="4.90625" style="43" customWidth="1"/>
    <col min="3611" max="3611" width="9.453125" style="43" customWidth="1"/>
    <col min="3612" max="3612" width="6.6328125" style="43" customWidth="1"/>
    <col min="3613" max="3613" width="9.08984375" style="43" customWidth="1"/>
    <col min="3614" max="3615" width="11.08984375" style="43" customWidth="1"/>
    <col min="3616" max="3616" width="12" style="43" customWidth="1"/>
    <col min="3617" max="3617" width="8.7265625" style="43" customWidth="1"/>
    <col min="3618" max="3618" width="10.6328125" style="43" customWidth="1"/>
    <col min="3619" max="3844" width="9" style="43"/>
    <col min="3845" max="3845" width="4.453125" style="43" customWidth="1"/>
    <col min="3846" max="3846" width="10.90625" style="43" customWidth="1"/>
    <col min="3847" max="3847" width="11.453125" style="43" customWidth="1"/>
    <col min="3848" max="3848" width="8.90625" style="43" customWidth="1"/>
    <col min="3849" max="3849" width="4.26953125" style="43" customWidth="1"/>
    <col min="3850" max="3850" width="8.6328125" style="43" customWidth="1"/>
    <col min="3851" max="3854" width="3.7265625" style="43" customWidth="1"/>
    <col min="3855" max="3855" width="5.6328125" style="43" customWidth="1"/>
    <col min="3856" max="3859" width="11.6328125" style="43" customWidth="1"/>
    <col min="3860" max="3860" width="17.26953125" style="43" customWidth="1"/>
    <col min="3861" max="3861" width="5.6328125" style="43" customWidth="1"/>
    <col min="3862" max="3862" width="9.26953125" style="43" customWidth="1"/>
    <col min="3863" max="3863" width="6.6328125" style="43" customWidth="1"/>
    <col min="3864" max="3864" width="9.6328125" style="43" customWidth="1"/>
    <col min="3865" max="3865" width="8.26953125" style="43" customWidth="1"/>
    <col min="3866" max="3866" width="4.90625" style="43" customWidth="1"/>
    <col min="3867" max="3867" width="9.453125" style="43" customWidth="1"/>
    <col min="3868" max="3868" width="6.6328125" style="43" customWidth="1"/>
    <col min="3869" max="3869" width="9.08984375" style="43" customWidth="1"/>
    <col min="3870" max="3871" width="11.08984375" style="43" customWidth="1"/>
    <col min="3872" max="3872" width="12" style="43" customWidth="1"/>
    <col min="3873" max="3873" width="8.7265625" style="43" customWidth="1"/>
    <col min="3874" max="3874" width="10.6328125" style="43" customWidth="1"/>
    <col min="3875" max="4100" width="9" style="43"/>
    <col min="4101" max="4101" width="4.453125" style="43" customWidth="1"/>
    <col min="4102" max="4102" width="10.90625" style="43" customWidth="1"/>
    <col min="4103" max="4103" width="11.453125" style="43" customWidth="1"/>
    <col min="4104" max="4104" width="8.90625" style="43" customWidth="1"/>
    <col min="4105" max="4105" width="4.26953125" style="43" customWidth="1"/>
    <col min="4106" max="4106" width="8.6328125" style="43" customWidth="1"/>
    <col min="4107" max="4110" width="3.7265625" style="43" customWidth="1"/>
    <col min="4111" max="4111" width="5.6328125" style="43" customWidth="1"/>
    <col min="4112" max="4115" width="11.6328125" style="43" customWidth="1"/>
    <col min="4116" max="4116" width="17.26953125" style="43" customWidth="1"/>
    <col min="4117" max="4117" width="5.6328125" style="43" customWidth="1"/>
    <col min="4118" max="4118" width="9.26953125" style="43" customWidth="1"/>
    <col min="4119" max="4119" width="6.6328125" style="43" customWidth="1"/>
    <col min="4120" max="4120" width="9.6328125" style="43" customWidth="1"/>
    <col min="4121" max="4121" width="8.26953125" style="43" customWidth="1"/>
    <col min="4122" max="4122" width="4.90625" style="43" customWidth="1"/>
    <col min="4123" max="4123" width="9.453125" style="43" customWidth="1"/>
    <col min="4124" max="4124" width="6.6328125" style="43" customWidth="1"/>
    <col min="4125" max="4125" width="9.08984375" style="43" customWidth="1"/>
    <col min="4126" max="4127" width="11.08984375" style="43" customWidth="1"/>
    <col min="4128" max="4128" width="12" style="43" customWidth="1"/>
    <col min="4129" max="4129" width="8.7265625" style="43" customWidth="1"/>
    <col min="4130" max="4130" width="10.6328125" style="43" customWidth="1"/>
    <col min="4131" max="4356" width="9" style="43"/>
    <col min="4357" max="4357" width="4.453125" style="43" customWidth="1"/>
    <col min="4358" max="4358" width="10.90625" style="43" customWidth="1"/>
    <col min="4359" max="4359" width="11.453125" style="43" customWidth="1"/>
    <col min="4360" max="4360" width="8.90625" style="43" customWidth="1"/>
    <col min="4361" max="4361" width="4.26953125" style="43" customWidth="1"/>
    <col min="4362" max="4362" width="8.6328125" style="43" customWidth="1"/>
    <col min="4363" max="4366" width="3.7265625" style="43" customWidth="1"/>
    <col min="4367" max="4367" width="5.6328125" style="43" customWidth="1"/>
    <col min="4368" max="4371" width="11.6328125" style="43" customWidth="1"/>
    <col min="4372" max="4372" width="17.26953125" style="43" customWidth="1"/>
    <col min="4373" max="4373" width="5.6328125" style="43" customWidth="1"/>
    <col min="4374" max="4374" width="9.26953125" style="43" customWidth="1"/>
    <col min="4375" max="4375" width="6.6328125" style="43" customWidth="1"/>
    <col min="4376" max="4376" width="9.6328125" style="43" customWidth="1"/>
    <col min="4377" max="4377" width="8.26953125" style="43" customWidth="1"/>
    <col min="4378" max="4378" width="4.90625" style="43" customWidth="1"/>
    <col min="4379" max="4379" width="9.453125" style="43" customWidth="1"/>
    <col min="4380" max="4380" width="6.6328125" style="43" customWidth="1"/>
    <col min="4381" max="4381" width="9.08984375" style="43" customWidth="1"/>
    <col min="4382" max="4383" width="11.08984375" style="43" customWidth="1"/>
    <col min="4384" max="4384" width="12" style="43" customWidth="1"/>
    <col min="4385" max="4385" width="8.7265625" style="43" customWidth="1"/>
    <col min="4386" max="4386" width="10.6328125" style="43" customWidth="1"/>
    <col min="4387" max="4612" width="9" style="43"/>
    <col min="4613" max="4613" width="4.453125" style="43" customWidth="1"/>
    <col min="4614" max="4614" width="10.90625" style="43" customWidth="1"/>
    <col min="4615" max="4615" width="11.453125" style="43" customWidth="1"/>
    <col min="4616" max="4616" width="8.90625" style="43" customWidth="1"/>
    <col min="4617" max="4617" width="4.26953125" style="43" customWidth="1"/>
    <col min="4618" max="4618" width="8.6328125" style="43" customWidth="1"/>
    <col min="4619" max="4622" width="3.7265625" style="43" customWidth="1"/>
    <col min="4623" max="4623" width="5.6328125" style="43" customWidth="1"/>
    <col min="4624" max="4627" width="11.6328125" style="43" customWidth="1"/>
    <col min="4628" max="4628" width="17.26953125" style="43" customWidth="1"/>
    <col min="4629" max="4629" width="5.6328125" style="43" customWidth="1"/>
    <col min="4630" max="4630" width="9.26953125" style="43" customWidth="1"/>
    <col min="4631" max="4631" width="6.6328125" style="43" customWidth="1"/>
    <col min="4632" max="4632" width="9.6328125" style="43" customWidth="1"/>
    <col min="4633" max="4633" width="8.26953125" style="43" customWidth="1"/>
    <col min="4634" max="4634" width="4.90625" style="43" customWidth="1"/>
    <col min="4635" max="4635" width="9.453125" style="43" customWidth="1"/>
    <col min="4636" max="4636" width="6.6328125" style="43" customWidth="1"/>
    <col min="4637" max="4637" width="9.08984375" style="43" customWidth="1"/>
    <col min="4638" max="4639" width="11.08984375" style="43" customWidth="1"/>
    <col min="4640" max="4640" width="12" style="43" customWidth="1"/>
    <col min="4641" max="4641" width="8.7265625" style="43" customWidth="1"/>
    <col min="4642" max="4642" width="10.6328125" style="43" customWidth="1"/>
    <col min="4643" max="4868" width="9" style="43"/>
    <col min="4869" max="4869" width="4.453125" style="43" customWidth="1"/>
    <col min="4870" max="4870" width="10.90625" style="43" customWidth="1"/>
    <col min="4871" max="4871" width="11.453125" style="43" customWidth="1"/>
    <col min="4872" max="4872" width="8.90625" style="43" customWidth="1"/>
    <col min="4873" max="4873" width="4.26953125" style="43" customWidth="1"/>
    <col min="4874" max="4874" width="8.6328125" style="43" customWidth="1"/>
    <col min="4875" max="4878" width="3.7265625" style="43" customWidth="1"/>
    <col min="4879" max="4879" width="5.6328125" style="43" customWidth="1"/>
    <col min="4880" max="4883" width="11.6328125" style="43" customWidth="1"/>
    <col min="4884" max="4884" width="17.26953125" style="43" customWidth="1"/>
    <col min="4885" max="4885" width="5.6328125" style="43" customWidth="1"/>
    <col min="4886" max="4886" width="9.26953125" style="43" customWidth="1"/>
    <col min="4887" max="4887" width="6.6328125" style="43" customWidth="1"/>
    <col min="4888" max="4888" width="9.6328125" style="43" customWidth="1"/>
    <col min="4889" max="4889" width="8.26953125" style="43" customWidth="1"/>
    <col min="4890" max="4890" width="4.90625" style="43" customWidth="1"/>
    <col min="4891" max="4891" width="9.453125" style="43" customWidth="1"/>
    <col min="4892" max="4892" width="6.6328125" style="43" customWidth="1"/>
    <col min="4893" max="4893" width="9.08984375" style="43" customWidth="1"/>
    <col min="4894" max="4895" width="11.08984375" style="43" customWidth="1"/>
    <col min="4896" max="4896" width="12" style="43" customWidth="1"/>
    <col min="4897" max="4897" width="8.7265625" style="43" customWidth="1"/>
    <col min="4898" max="4898" width="10.6328125" style="43" customWidth="1"/>
    <col min="4899" max="5124" width="9" style="43"/>
    <col min="5125" max="5125" width="4.453125" style="43" customWidth="1"/>
    <col min="5126" max="5126" width="10.90625" style="43" customWidth="1"/>
    <col min="5127" max="5127" width="11.453125" style="43" customWidth="1"/>
    <col min="5128" max="5128" width="8.90625" style="43" customWidth="1"/>
    <col min="5129" max="5129" width="4.26953125" style="43" customWidth="1"/>
    <col min="5130" max="5130" width="8.6328125" style="43" customWidth="1"/>
    <col min="5131" max="5134" width="3.7265625" style="43" customWidth="1"/>
    <col min="5135" max="5135" width="5.6328125" style="43" customWidth="1"/>
    <col min="5136" max="5139" width="11.6328125" style="43" customWidth="1"/>
    <col min="5140" max="5140" width="17.26953125" style="43" customWidth="1"/>
    <col min="5141" max="5141" width="5.6328125" style="43" customWidth="1"/>
    <col min="5142" max="5142" width="9.26953125" style="43" customWidth="1"/>
    <col min="5143" max="5143" width="6.6328125" style="43" customWidth="1"/>
    <col min="5144" max="5144" width="9.6328125" style="43" customWidth="1"/>
    <col min="5145" max="5145" width="8.26953125" style="43" customWidth="1"/>
    <col min="5146" max="5146" width="4.90625" style="43" customWidth="1"/>
    <col min="5147" max="5147" width="9.453125" style="43" customWidth="1"/>
    <col min="5148" max="5148" width="6.6328125" style="43" customWidth="1"/>
    <col min="5149" max="5149" width="9.08984375" style="43" customWidth="1"/>
    <col min="5150" max="5151" width="11.08984375" style="43" customWidth="1"/>
    <col min="5152" max="5152" width="12" style="43" customWidth="1"/>
    <col min="5153" max="5153" width="8.7265625" style="43" customWidth="1"/>
    <col min="5154" max="5154" width="10.6328125" style="43" customWidth="1"/>
    <col min="5155" max="5380" width="9" style="43"/>
    <col min="5381" max="5381" width="4.453125" style="43" customWidth="1"/>
    <col min="5382" max="5382" width="10.90625" style="43" customWidth="1"/>
    <col min="5383" max="5383" width="11.453125" style="43" customWidth="1"/>
    <col min="5384" max="5384" width="8.90625" style="43" customWidth="1"/>
    <col min="5385" max="5385" width="4.26953125" style="43" customWidth="1"/>
    <col min="5386" max="5386" width="8.6328125" style="43" customWidth="1"/>
    <col min="5387" max="5390" width="3.7265625" style="43" customWidth="1"/>
    <col min="5391" max="5391" width="5.6328125" style="43" customWidth="1"/>
    <col min="5392" max="5395" width="11.6328125" style="43" customWidth="1"/>
    <col min="5396" max="5396" width="17.26953125" style="43" customWidth="1"/>
    <col min="5397" max="5397" width="5.6328125" style="43" customWidth="1"/>
    <col min="5398" max="5398" width="9.26953125" style="43" customWidth="1"/>
    <col min="5399" max="5399" width="6.6328125" style="43" customWidth="1"/>
    <col min="5400" max="5400" width="9.6328125" style="43" customWidth="1"/>
    <col min="5401" max="5401" width="8.26953125" style="43" customWidth="1"/>
    <col min="5402" max="5402" width="4.90625" style="43" customWidth="1"/>
    <col min="5403" max="5403" width="9.453125" style="43" customWidth="1"/>
    <col min="5404" max="5404" width="6.6328125" style="43" customWidth="1"/>
    <col min="5405" max="5405" width="9.08984375" style="43" customWidth="1"/>
    <col min="5406" max="5407" width="11.08984375" style="43" customWidth="1"/>
    <col min="5408" max="5408" width="12" style="43" customWidth="1"/>
    <col min="5409" max="5409" width="8.7265625" style="43" customWidth="1"/>
    <col min="5410" max="5410" width="10.6328125" style="43" customWidth="1"/>
    <col min="5411" max="5636" width="9" style="43"/>
    <col min="5637" max="5637" width="4.453125" style="43" customWidth="1"/>
    <col min="5638" max="5638" width="10.90625" style="43" customWidth="1"/>
    <col min="5639" max="5639" width="11.453125" style="43" customWidth="1"/>
    <col min="5640" max="5640" width="8.90625" style="43" customWidth="1"/>
    <col min="5641" max="5641" width="4.26953125" style="43" customWidth="1"/>
    <col min="5642" max="5642" width="8.6328125" style="43" customWidth="1"/>
    <col min="5643" max="5646" width="3.7265625" style="43" customWidth="1"/>
    <col min="5647" max="5647" width="5.6328125" style="43" customWidth="1"/>
    <col min="5648" max="5651" width="11.6328125" style="43" customWidth="1"/>
    <col min="5652" max="5652" width="17.26953125" style="43" customWidth="1"/>
    <col min="5653" max="5653" width="5.6328125" style="43" customWidth="1"/>
    <col min="5654" max="5654" width="9.26953125" style="43" customWidth="1"/>
    <col min="5655" max="5655" width="6.6328125" style="43" customWidth="1"/>
    <col min="5656" max="5656" width="9.6328125" style="43" customWidth="1"/>
    <col min="5657" max="5657" width="8.26953125" style="43" customWidth="1"/>
    <col min="5658" max="5658" width="4.90625" style="43" customWidth="1"/>
    <col min="5659" max="5659" width="9.453125" style="43" customWidth="1"/>
    <col min="5660" max="5660" width="6.6328125" style="43" customWidth="1"/>
    <col min="5661" max="5661" width="9.08984375" style="43" customWidth="1"/>
    <col min="5662" max="5663" width="11.08984375" style="43" customWidth="1"/>
    <col min="5664" max="5664" width="12" style="43" customWidth="1"/>
    <col min="5665" max="5665" width="8.7265625" style="43" customWidth="1"/>
    <col min="5666" max="5666" width="10.6328125" style="43" customWidth="1"/>
    <col min="5667" max="5892" width="9" style="43"/>
    <col min="5893" max="5893" width="4.453125" style="43" customWidth="1"/>
    <col min="5894" max="5894" width="10.90625" style="43" customWidth="1"/>
    <col min="5895" max="5895" width="11.453125" style="43" customWidth="1"/>
    <col min="5896" max="5896" width="8.90625" style="43" customWidth="1"/>
    <col min="5897" max="5897" width="4.26953125" style="43" customWidth="1"/>
    <col min="5898" max="5898" width="8.6328125" style="43" customWidth="1"/>
    <col min="5899" max="5902" width="3.7265625" style="43" customWidth="1"/>
    <col min="5903" max="5903" width="5.6328125" style="43" customWidth="1"/>
    <col min="5904" max="5907" width="11.6328125" style="43" customWidth="1"/>
    <col min="5908" max="5908" width="17.26953125" style="43" customWidth="1"/>
    <col min="5909" max="5909" width="5.6328125" style="43" customWidth="1"/>
    <col min="5910" max="5910" width="9.26953125" style="43" customWidth="1"/>
    <col min="5911" max="5911" width="6.6328125" style="43" customWidth="1"/>
    <col min="5912" max="5912" width="9.6328125" style="43" customWidth="1"/>
    <col min="5913" max="5913" width="8.26953125" style="43" customWidth="1"/>
    <col min="5914" max="5914" width="4.90625" style="43" customWidth="1"/>
    <col min="5915" max="5915" width="9.453125" style="43" customWidth="1"/>
    <col min="5916" max="5916" width="6.6328125" style="43" customWidth="1"/>
    <col min="5917" max="5917" width="9.08984375" style="43" customWidth="1"/>
    <col min="5918" max="5919" width="11.08984375" style="43" customWidth="1"/>
    <col min="5920" max="5920" width="12" style="43" customWidth="1"/>
    <col min="5921" max="5921" width="8.7265625" style="43" customWidth="1"/>
    <col min="5922" max="5922" width="10.6328125" style="43" customWidth="1"/>
    <col min="5923" max="6148" width="9" style="43"/>
    <col min="6149" max="6149" width="4.453125" style="43" customWidth="1"/>
    <col min="6150" max="6150" width="10.90625" style="43" customWidth="1"/>
    <col min="6151" max="6151" width="11.453125" style="43" customWidth="1"/>
    <col min="6152" max="6152" width="8.90625" style="43" customWidth="1"/>
    <col min="6153" max="6153" width="4.26953125" style="43" customWidth="1"/>
    <col min="6154" max="6154" width="8.6328125" style="43" customWidth="1"/>
    <col min="6155" max="6158" width="3.7265625" style="43" customWidth="1"/>
    <col min="6159" max="6159" width="5.6328125" style="43" customWidth="1"/>
    <col min="6160" max="6163" width="11.6328125" style="43" customWidth="1"/>
    <col min="6164" max="6164" width="17.26953125" style="43" customWidth="1"/>
    <col min="6165" max="6165" width="5.6328125" style="43" customWidth="1"/>
    <col min="6166" max="6166" width="9.26953125" style="43" customWidth="1"/>
    <col min="6167" max="6167" width="6.6328125" style="43" customWidth="1"/>
    <col min="6168" max="6168" width="9.6328125" style="43" customWidth="1"/>
    <col min="6169" max="6169" width="8.26953125" style="43" customWidth="1"/>
    <col min="6170" max="6170" width="4.90625" style="43" customWidth="1"/>
    <col min="6171" max="6171" width="9.453125" style="43" customWidth="1"/>
    <col min="6172" max="6172" width="6.6328125" style="43" customWidth="1"/>
    <col min="6173" max="6173" width="9.08984375" style="43" customWidth="1"/>
    <col min="6174" max="6175" width="11.08984375" style="43" customWidth="1"/>
    <col min="6176" max="6176" width="12" style="43" customWidth="1"/>
    <col min="6177" max="6177" width="8.7265625" style="43" customWidth="1"/>
    <col min="6178" max="6178" width="10.6328125" style="43" customWidth="1"/>
    <col min="6179" max="6404" width="9" style="43"/>
    <col min="6405" max="6405" width="4.453125" style="43" customWidth="1"/>
    <col min="6406" max="6406" width="10.90625" style="43" customWidth="1"/>
    <col min="6407" max="6407" width="11.453125" style="43" customWidth="1"/>
    <col min="6408" max="6408" width="8.90625" style="43" customWidth="1"/>
    <col min="6409" max="6409" width="4.26953125" style="43" customWidth="1"/>
    <col min="6410" max="6410" width="8.6328125" style="43" customWidth="1"/>
    <col min="6411" max="6414" width="3.7265625" style="43" customWidth="1"/>
    <col min="6415" max="6415" width="5.6328125" style="43" customWidth="1"/>
    <col min="6416" max="6419" width="11.6328125" style="43" customWidth="1"/>
    <col min="6420" max="6420" width="17.26953125" style="43" customWidth="1"/>
    <col min="6421" max="6421" width="5.6328125" style="43" customWidth="1"/>
    <col min="6422" max="6422" width="9.26953125" style="43" customWidth="1"/>
    <col min="6423" max="6423" width="6.6328125" style="43" customWidth="1"/>
    <col min="6424" max="6424" width="9.6328125" style="43" customWidth="1"/>
    <col min="6425" max="6425" width="8.26953125" style="43" customWidth="1"/>
    <col min="6426" max="6426" width="4.90625" style="43" customWidth="1"/>
    <col min="6427" max="6427" width="9.453125" style="43" customWidth="1"/>
    <col min="6428" max="6428" width="6.6328125" style="43" customWidth="1"/>
    <col min="6429" max="6429" width="9.08984375" style="43" customWidth="1"/>
    <col min="6430" max="6431" width="11.08984375" style="43" customWidth="1"/>
    <col min="6432" max="6432" width="12" style="43" customWidth="1"/>
    <col min="6433" max="6433" width="8.7265625" style="43" customWidth="1"/>
    <col min="6434" max="6434" width="10.6328125" style="43" customWidth="1"/>
    <col min="6435" max="6660" width="9" style="43"/>
    <col min="6661" max="6661" width="4.453125" style="43" customWidth="1"/>
    <col min="6662" max="6662" width="10.90625" style="43" customWidth="1"/>
    <col min="6663" max="6663" width="11.453125" style="43" customWidth="1"/>
    <col min="6664" max="6664" width="8.90625" style="43" customWidth="1"/>
    <col min="6665" max="6665" width="4.26953125" style="43" customWidth="1"/>
    <col min="6666" max="6666" width="8.6328125" style="43" customWidth="1"/>
    <col min="6667" max="6670" width="3.7265625" style="43" customWidth="1"/>
    <col min="6671" max="6671" width="5.6328125" style="43" customWidth="1"/>
    <col min="6672" max="6675" width="11.6328125" style="43" customWidth="1"/>
    <col min="6676" max="6676" width="17.26953125" style="43" customWidth="1"/>
    <col min="6677" max="6677" width="5.6328125" style="43" customWidth="1"/>
    <col min="6678" max="6678" width="9.26953125" style="43" customWidth="1"/>
    <col min="6679" max="6679" width="6.6328125" style="43" customWidth="1"/>
    <col min="6680" max="6680" width="9.6328125" style="43" customWidth="1"/>
    <col min="6681" max="6681" width="8.26953125" style="43" customWidth="1"/>
    <col min="6682" max="6682" width="4.90625" style="43" customWidth="1"/>
    <col min="6683" max="6683" width="9.453125" style="43" customWidth="1"/>
    <col min="6684" max="6684" width="6.6328125" style="43" customWidth="1"/>
    <col min="6685" max="6685" width="9.08984375" style="43" customWidth="1"/>
    <col min="6686" max="6687" width="11.08984375" style="43" customWidth="1"/>
    <col min="6688" max="6688" width="12" style="43" customWidth="1"/>
    <col min="6689" max="6689" width="8.7265625" style="43" customWidth="1"/>
    <col min="6690" max="6690" width="10.6328125" style="43" customWidth="1"/>
    <col min="6691" max="6916" width="9" style="43"/>
    <col min="6917" max="6917" width="4.453125" style="43" customWidth="1"/>
    <col min="6918" max="6918" width="10.90625" style="43" customWidth="1"/>
    <col min="6919" max="6919" width="11.453125" style="43" customWidth="1"/>
    <col min="6920" max="6920" width="8.90625" style="43" customWidth="1"/>
    <col min="6921" max="6921" width="4.26953125" style="43" customWidth="1"/>
    <col min="6922" max="6922" width="8.6328125" style="43" customWidth="1"/>
    <col min="6923" max="6926" width="3.7265625" style="43" customWidth="1"/>
    <col min="6927" max="6927" width="5.6328125" style="43" customWidth="1"/>
    <col min="6928" max="6931" width="11.6328125" style="43" customWidth="1"/>
    <col min="6932" max="6932" width="17.26953125" style="43" customWidth="1"/>
    <col min="6933" max="6933" width="5.6328125" style="43" customWidth="1"/>
    <col min="6934" max="6934" width="9.26953125" style="43" customWidth="1"/>
    <col min="6935" max="6935" width="6.6328125" style="43" customWidth="1"/>
    <col min="6936" max="6936" width="9.6328125" style="43" customWidth="1"/>
    <col min="6937" max="6937" width="8.26953125" style="43" customWidth="1"/>
    <col min="6938" max="6938" width="4.90625" style="43" customWidth="1"/>
    <col min="6939" max="6939" width="9.453125" style="43" customWidth="1"/>
    <col min="6940" max="6940" width="6.6328125" style="43" customWidth="1"/>
    <col min="6941" max="6941" width="9.08984375" style="43" customWidth="1"/>
    <col min="6942" max="6943" width="11.08984375" style="43" customWidth="1"/>
    <col min="6944" max="6944" width="12" style="43" customWidth="1"/>
    <col min="6945" max="6945" width="8.7265625" style="43" customWidth="1"/>
    <col min="6946" max="6946" width="10.6328125" style="43" customWidth="1"/>
    <col min="6947" max="7172" width="9" style="43"/>
    <col min="7173" max="7173" width="4.453125" style="43" customWidth="1"/>
    <col min="7174" max="7174" width="10.90625" style="43" customWidth="1"/>
    <col min="7175" max="7175" width="11.453125" style="43" customWidth="1"/>
    <col min="7176" max="7176" width="8.90625" style="43" customWidth="1"/>
    <col min="7177" max="7177" width="4.26953125" style="43" customWidth="1"/>
    <col min="7178" max="7178" width="8.6328125" style="43" customWidth="1"/>
    <col min="7179" max="7182" width="3.7265625" style="43" customWidth="1"/>
    <col min="7183" max="7183" width="5.6328125" style="43" customWidth="1"/>
    <col min="7184" max="7187" width="11.6328125" style="43" customWidth="1"/>
    <col min="7188" max="7188" width="17.26953125" style="43" customWidth="1"/>
    <col min="7189" max="7189" width="5.6328125" style="43" customWidth="1"/>
    <col min="7190" max="7190" width="9.26953125" style="43" customWidth="1"/>
    <col min="7191" max="7191" width="6.6328125" style="43" customWidth="1"/>
    <col min="7192" max="7192" width="9.6328125" style="43" customWidth="1"/>
    <col min="7193" max="7193" width="8.26953125" style="43" customWidth="1"/>
    <col min="7194" max="7194" width="4.90625" style="43" customWidth="1"/>
    <col min="7195" max="7195" width="9.453125" style="43" customWidth="1"/>
    <col min="7196" max="7196" width="6.6328125" style="43" customWidth="1"/>
    <col min="7197" max="7197" width="9.08984375" style="43" customWidth="1"/>
    <col min="7198" max="7199" width="11.08984375" style="43" customWidth="1"/>
    <col min="7200" max="7200" width="12" style="43" customWidth="1"/>
    <col min="7201" max="7201" width="8.7265625" style="43" customWidth="1"/>
    <col min="7202" max="7202" width="10.6328125" style="43" customWidth="1"/>
    <col min="7203" max="7428" width="9" style="43"/>
    <col min="7429" max="7429" width="4.453125" style="43" customWidth="1"/>
    <col min="7430" max="7430" width="10.90625" style="43" customWidth="1"/>
    <col min="7431" max="7431" width="11.453125" style="43" customWidth="1"/>
    <col min="7432" max="7432" width="8.90625" style="43" customWidth="1"/>
    <col min="7433" max="7433" width="4.26953125" style="43" customWidth="1"/>
    <col min="7434" max="7434" width="8.6328125" style="43" customWidth="1"/>
    <col min="7435" max="7438" width="3.7265625" style="43" customWidth="1"/>
    <col min="7439" max="7439" width="5.6328125" style="43" customWidth="1"/>
    <col min="7440" max="7443" width="11.6328125" style="43" customWidth="1"/>
    <col min="7444" max="7444" width="17.26953125" style="43" customWidth="1"/>
    <col min="7445" max="7445" width="5.6328125" style="43" customWidth="1"/>
    <col min="7446" max="7446" width="9.26953125" style="43" customWidth="1"/>
    <col min="7447" max="7447" width="6.6328125" style="43" customWidth="1"/>
    <col min="7448" max="7448" width="9.6328125" style="43" customWidth="1"/>
    <col min="7449" max="7449" width="8.26953125" style="43" customWidth="1"/>
    <col min="7450" max="7450" width="4.90625" style="43" customWidth="1"/>
    <col min="7451" max="7451" width="9.453125" style="43" customWidth="1"/>
    <col min="7452" max="7452" width="6.6328125" style="43" customWidth="1"/>
    <col min="7453" max="7453" width="9.08984375" style="43" customWidth="1"/>
    <col min="7454" max="7455" width="11.08984375" style="43" customWidth="1"/>
    <col min="7456" max="7456" width="12" style="43" customWidth="1"/>
    <col min="7457" max="7457" width="8.7265625" style="43" customWidth="1"/>
    <col min="7458" max="7458" width="10.6328125" style="43" customWidth="1"/>
    <col min="7459" max="7684" width="9" style="43"/>
    <col min="7685" max="7685" width="4.453125" style="43" customWidth="1"/>
    <col min="7686" max="7686" width="10.90625" style="43" customWidth="1"/>
    <col min="7687" max="7687" width="11.453125" style="43" customWidth="1"/>
    <col min="7688" max="7688" width="8.90625" style="43" customWidth="1"/>
    <col min="7689" max="7689" width="4.26953125" style="43" customWidth="1"/>
    <col min="7690" max="7690" width="8.6328125" style="43" customWidth="1"/>
    <col min="7691" max="7694" width="3.7265625" style="43" customWidth="1"/>
    <col min="7695" max="7695" width="5.6328125" style="43" customWidth="1"/>
    <col min="7696" max="7699" width="11.6328125" style="43" customWidth="1"/>
    <col min="7700" max="7700" width="17.26953125" style="43" customWidth="1"/>
    <col min="7701" max="7701" width="5.6328125" style="43" customWidth="1"/>
    <col min="7702" max="7702" width="9.26953125" style="43" customWidth="1"/>
    <col min="7703" max="7703" width="6.6328125" style="43" customWidth="1"/>
    <col min="7704" max="7704" width="9.6328125" style="43" customWidth="1"/>
    <col min="7705" max="7705" width="8.26953125" style="43" customWidth="1"/>
    <col min="7706" max="7706" width="4.90625" style="43" customWidth="1"/>
    <col min="7707" max="7707" width="9.453125" style="43" customWidth="1"/>
    <col min="7708" max="7708" width="6.6328125" style="43" customWidth="1"/>
    <col min="7709" max="7709" width="9.08984375" style="43" customWidth="1"/>
    <col min="7710" max="7711" width="11.08984375" style="43" customWidth="1"/>
    <col min="7712" max="7712" width="12" style="43" customWidth="1"/>
    <col min="7713" max="7713" width="8.7265625" style="43" customWidth="1"/>
    <col min="7714" max="7714" width="10.6328125" style="43" customWidth="1"/>
    <col min="7715" max="7940" width="9" style="43"/>
    <col min="7941" max="7941" width="4.453125" style="43" customWidth="1"/>
    <col min="7942" max="7942" width="10.90625" style="43" customWidth="1"/>
    <col min="7943" max="7943" width="11.453125" style="43" customWidth="1"/>
    <col min="7944" max="7944" width="8.90625" style="43" customWidth="1"/>
    <col min="7945" max="7945" width="4.26953125" style="43" customWidth="1"/>
    <col min="7946" max="7946" width="8.6328125" style="43" customWidth="1"/>
    <col min="7947" max="7950" width="3.7265625" style="43" customWidth="1"/>
    <col min="7951" max="7951" width="5.6328125" style="43" customWidth="1"/>
    <col min="7952" max="7955" width="11.6328125" style="43" customWidth="1"/>
    <col min="7956" max="7956" width="17.26953125" style="43" customWidth="1"/>
    <col min="7957" max="7957" width="5.6328125" style="43" customWidth="1"/>
    <col min="7958" max="7958" width="9.26953125" style="43" customWidth="1"/>
    <col min="7959" max="7959" width="6.6328125" style="43" customWidth="1"/>
    <col min="7960" max="7960" width="9.6328125" style="43" customWidth="1"/>
    <col min="7961" max="7961" width="8.26953125" style="43" customWidth="1"/>
    <col min="7962" max="7962" width="4.90625" style="43" customWidth="1"/>
    <col min="7963" max="7963" width="9.453125" style="43" customWidth="1"/>
    <col min="7964" max="7964" width="6.6328125" style="43" customWidth="1"/>
    <col min="7965" max="7965" width="9.08984375" style="43" customWidth="1"/>
    <col min="7966" max="7967" width="11.08984375" style="43" customWidth="1"/>
    <col min="7968" max="7968" width="12" style="43" customWidth="1"/>
    <col min="7969" max="7969" width="8.7265625" style="43" customWidth="1"/>
    <col min="7970" max="7970" width="10.6328125" style="43" customWidth="1"/>
    <col min="7971" max="8196" width="9" style="43"/>
    <col min="8197" max="8197" width="4.453125" style="43" customWidth="1"/>
    <col min="8198" max="8198" width="10.90625" style="43" customWidth="1"/>
    <col min="8199" max="8199" width="11.453125" style="43" customWidth="1"/>
    <col min="8200" max="8200" width="8.90625" style="43" customWidth="1"/>
    <col min="8201" max="8201" width="4.26953125" style="43" customWidth="1"/>
    <col min="8202" max="8202" width="8.6328125" style="43" customWidth="1"/>
    <col min="8203" max="8206" width="3.7265625" style="43" customWidth="1"/>
    <col min="8207" max="8207" width="5.6328125" style="43" customWidth="1"/>
    <col min="8208" max="8211" width="11.6328125" style="43" customWidth="1"/>
    <col min="8212" max="8212" width="17.26953125" style="43" customWidth="1"/>
    <col min="8213" max="8213" width="5.6328125" style="43" customWidth="1"/>
    <col min="8214" max="8214" width="9.26953125" style="43" customWidth="1"/>
    <col min="8215" max="8215" width="6.6328125" style="43" customWidth="1"/>
    <col min="8216" max="8216" width="9.6328125" style="43" customWidth="1"/>
    <col min="8217" max="8217" width="8.26953125" style="43" customWidth="1"/>
    <col min="8218" max="8218" width="4.90625" style="43" customWidth="1"/>
    <col min="8219" max="8219" width="9.453125" style="43" customWidth="1"/>
    <col min="8220" max="8220" width="6.6328125" style="43" customWidth="1"/>
    <col min="8221" max="8221" width="9.08984375" style="43" customWidth="1"/>
    <col min="8222" max="8223" width="11.08984375" style="43" customWidth="1"/>
    <col min="8224" max="8224" width="12" style="43" customWidth="1"/>
    <col min="8225" max="8225" width="8.7265625" style="43" customWidth="1"/>
    <col min="8226" max="8226" width="10.6328125" style="43" customWidth="1"/>
    <col min="8227" max="8452" width="9" style="43"/>
    <col min="8453" max="8453" width="4.453125" style="43" customWidth="1"/>
    <col min="8454" max="8454" width="10.90625" style="43" customWidth="1"/>
    <col min="8455" max="8455" width="11.453125" style="43" customWidth="1"/>
    <col min="8456" max="8456" width="8.90625" style="43" customWidth="1"/>
    <col min="8457" max="8457" width="4.26953125" style="43" customWidth="1"/>
    <col min="8458" max="8458" width="8.6328125" style="43" customWidth="1"/>
    <col min="8459" max="8462" width="3.7265625" style="43" customWidth="1"/>
    <col min="8463" max="8463" width="5.6328125" style="43" customWidth="1"/>
    <col min="8464" max="8467" width="11.6328125" style="43" customWidth="1"/>
    <col min="8468" max="8468" width="17.26953125" style="43" customWidth="1"/>
    <col min="8469" max="8469" width="5.6328125" style="43" customWidth="1"/>
    <col min="8470" max="8470" width="9.26953125" style="43" customWidth="1"/>
    <col min="8471" max="8471" width="6.6328125" style="43" customWidth="1"/>
    <col min="8472" max="8472" width="9.6328125" style="43" customWidth="1"/>
    <col min="8473" max="8473" width="8.26953125" style="43" customWidth="1"/>
    <col min="8474" max="8474" width="4.90625" style="43" customWidth="1"/>
    <col min="8475" max="8475" width="9.453125" style="43" customWidth="1"/>
    <col min="8476" max="8476" width="6.6328125" style="43" customWidth="1"/>
    <col min="8477" max="8477" width="9.08984375" style="43" customWidth="1"/>
    <col min="8478" max="8479" width="11.08984375" style="43" customWidth="1"/>
    <col min="8480" max="8480" width="12" style="43" customWidth="1"/>
    <col min="8481" max="8481" width="8.7265625" style="43" customWidth="1"/>
    <col min="8482" max="8482" width="10.6328125" style="43" customWidth="1"/>
    <col min="8483" max="8708" width="9" style="43"/>
    <col min="8709" max="8709" width="4.453125" style="43" customWidth="1"/>
    <col min="8710" max="8710" width="10.90625" style="43" customWidth="1"/>
    <col min="8711" max="8711" width="11.453125" style="43" customWidth="1"/>
    <col min="8712" max="8712" width="8.90625" style="43" customWidth="1"/>
    <col min="8713" max="8713" width="4.26953125" style="43" customWidth="1"/>
    <col min="8714" max="8714" width="8.6328125" style="43" customWidth="1"/>
    <col min="8715" max="8718" width="3.7265625" style="43" customWidth="1"/>
    <col min="8719" max="8719" width="5.6328125" style="43" customWidth="1"/>
    <col min="8720" max="8723" width="11.6328125" style="43" customWidth="1"/>
    <col min="8724" max="8724" width="17.26953125" style="43" customWidth="1"/>
    <col min="8725" max="8725" width="5.6328125" style="43" customWidth="1"/>
    <col min="8726" max="8726" width="9.26953125" style="43" customWidth="1"/>
    <col min="8727" max="8727" width="6.6328125" style="43" customWidth="1"/>
    <col min="8728" max="8728" width="9.6328125" style="43" customWidth="1"/>
    <col min="8729" max="8729" width="8.26953125" style="43" customWidth="1"/>
    <col min="8730" max="8730" width="4.90625" style="43" customWidth="1"/>
    <col min="8731" max="8731" width="9.453125" style="43" customWidth="1"/>
    <col min="8732" max="8732" width="6.6328125" style="43" customWidth="1"/>
    <col min="8733" max="8733" width="9.08984375" style="43" customWidth="1"/>
    <col min="8734" max="8735" width="11.08984375" style="43" customWidth="1"/>
    <col min="8736" max="8736" width="12" style="43" customWidth="1"/>
    <col min="8737" max="8737" width="8.7265625" style="43" customWidth="1"/>
    <col min="8738" max="8738" width="10.6328125" style="43" customWidth="1"/>
    <col min="8739" max="8964" width="9" style="43"/>
    <col min="8965" max="8965" width="4.453125" style="43" customWidth="1"/>
    <col min="8966" max="8966" width="10.90625" style="43" customWidth="1"/>
    <col min="8967" max="8967" width="11.453125" style="43" customWidth="1"/>
    <col min="8968" max="8968" width="8.90625" style="43" customWidth="1"/>
    <col min="8969" max="8969" width="4.26953125" style="43" customWidth="1"/>
    <col min="8970" max="8970" width="8.6328125" style="43" customWidth="1"/>
    <col min="8971" max="8974" width="3.7265625" style="43" customWidth="1"/>
    <col min="8975" max="8975" width="5.6328125" style="43" customWidth="1"/>
    <col min="8976" max="8979" width="11.6328125" style="43" customWidth="1"/>
    <col min="8980" max="8980" width="17.26953125" style="43" customWidth="1"/>
    <col min="8981" max="8981" width="5.6328125" style="43" customWidth="1"/>
    <col min="8982" max="8982" width="9.26953125" style="43" customWidth="1"/>
    <col min="8983" max="8983" width="6.6328125" style="43" customWidth="1"/>
    <col min="8984" max="8984" width="9.6328125" style="43" customWidth="1"/>
    <col min="8985" max="8985" width="8.26953125" style="43" customWidth="1"/>
    <col min="8986" max="8986" width="4.90625" style="43" customWidth="1"/>
    <col min="8987" max="8987" width="9.453125" style="43" customWidth="1"/>
    <col min="8988" max="8988" width="6.6328125" style="43" customWidth="1"/>
    <col min="8989" max="8989" width="9.08984375" style="43" customWidth="1"/>
    <col min="8990" max="8991" width="11.08984375" style="43" customWidth="1"/>
    <col min="8992" max="8992" width="12" style="43" customWidth="1"/>
    <col min="8993" max="8993" width="8.7265625" style="43" customWidth="1"/>
    <col min="8994" max="8994" width="10.6328125" style="43" customWidth="1"/>
    <col min="8995" max="9220" width="9" style="43"/>
    <col min="9221" max="9221" width="4.453125" style="43" customWidth="1"/>
    <col min="9222" max="9222" width="10.90625" style="43" customWidth="1"/>
    <col min="9223" max="9223" width="11.453125" style="43" customWidth="1"/>
    <col min="9224" max="9224" width="8.90625" style="43" customWidth="1"/>
    <col min="9225" max="9225" width="4.26953125" style="43" customWidth="1"/>
    <col min="9226" max="9226" width="8.6328125" style="43" customWidth="1"/>
    <col min="9227" max="9230" width="3.7265625" style="43" customWidth="1"/>
    <col min="9231" max="9231" width="5.6328125" style="43" customWidth="1"/>
    <col min="9232" max="9235" width="11.6328125" style="43" customWidth="1"/>
    <col min="9236" max="9236" width="17.26953125" style="43" customWidth="1"/>
    <col min="9237" max="9237" width="5.6328125" style="43" customWidth="1"/>
    <col min="9238" max="9238" width="9.26953125" style="43" customWidth="1"/>
    <col min="9239" max="9239" width="6.6328125" style="43" customWidth="1"/>
    <col min="9240" max="9240" width="9.6328125" style="43" customWidth="1"/>
    <col min="9241" max="9241" width="8.26953125" style="43" customWidth="1"/>
    <col min="9242" max="9242" width="4.90625" style="43" customWidth="1"/>
    <col min="9243" max="9243" width="9.453125" style="43" customWidth="1"/>
    <col min="9244" max="9244" width="6.6328125" style="43" customWidth="1"/>
    <col min="9245" max="9245" width="9.08984375" style="43" customWidth="1"/>
    <col min="9246" max="9247" width="11.08984375" style="43" customWidth="1"/>
    <col min="9248" max="9248" width="12" style="43" customWidth="1"/>
    <col min="9249" max="9249" width="8.7265625" style="43" customWidth="1"/>
    <col min="9250" max="9250" width="10.6328125" style="43" customWidth="1"/>
    <col min="9251" max="9476" width="9" style="43"/>
    <col min="9477" max="9477" width="4.453125" style="43" customWidth="1"/>
    <col min="9478" max="9478" width="10.90625" style="43" customWidth="1"/>
    <col min="9479" max="9479" width="11.453125" style="43" customWidth="1"/>
    <col min="9480" max="9480" width="8.90625" style="43" customWidth="1"/>
    <col min="9481" max="9481" width="4.26953125" style="43" customWidth="1"/>
    <col min="9482" max="9482" width="8.6328125" style="43" customWidth="1"/>
    <col min="9483" max="9486" width="3.7265625" style="43" customWidth="1"/>
    <col min="9487" max="9487" width="5.6328125" style="43" customWidth="1"/>
    <col min="9488" max="9491" width="11.6328125" style="43" customWidth="1"/>
    <col min="9492" max="9492" width="17.26953125" style="43" customWidth="1"/>
    <col min="9493" max="9493" width="5.6328125" style="43" customWidth="1"/>
    <col min="9494" max="9494" width="9.26953125" style="43" customWidth="1"/>
    <col min="9495" max="9495" width="6.6328125" style="43" customWidth="1"/>
    <col min="9496" max="9496" width="9.6328125" style="43" customWidth="1"/>
    <col min="9497" max="9497" width="8.26953125" style="43" customWidth="1"/>
    <col min="9498" max="9498" width="4.90625" style="43" customWidth="1"/>
    <col min="9499" max="9499" width="9.453125" style="43" customWidth="1"/>
    <col min="9500" max="9500" width="6.6328125" style="43" customWidth="1"/>
    <col min="9501" max="9501" width="9.08984375" style="43" customWidth="1"/>
    <col min="9502" max="9503" width="11.08984375" style="43" customWidth="1"/>
    <col min="9504" max="9504" width="12" style="43" customWidth="1"/>
    <col min="9505" max="9505" width="8.7265625" style="43" customWidth="1"/>
    <col min="9506" max="9506" width="10.6328125" style="43" customWidth="1"/>
    <col min="9507" max="9732" width="9" style="43"/>
    <col min="9733" max="9733" width="4.453125" style="43" customWidth="1"/>
    <col min="9734" max="9734" width="10.90625" style="43" customWidth="1"/>
    <col min="9735" max="9735" width="11.453125" style="43" customWidth="1"/>
    <col min="9736" max="9736" width="8.90625" style="43" customWidth="1"/>
    <col min="9737" max="9737" width="4.26953125" style="43" customWidth="1"/>
    <col min="9738" max="9738" width="8.6328125" style="43" customWidth="1"/>
    <col min="9739" max="9742" width="3.7265625" style="43" customWidth="1"/>
    <col min="9743" max="9743" width="5.6328125" style="43" customWidth="1"/>
    <col min="9744" max="9747" width="11.6328125" style="43" customWidth="1"/>
    <col min="9748" max="9748" width="17.26953125" style="43" customWidth="1"/>
    <col min="9749" max="9749" width="5.6328125" style="43" customWidth="1"/>
    <col min="9750" max="9750" width="9.26953125" style="43" customWidth="1"/>
    <col min="9751" max="9751" width="6.6328125" style="43" customWidth="1"/>
    <col min="9752" max="9752" width="9.6328125" style="43" customWidth="1"/>
    <col min="9753" max="9753" width="8.26953125" style="43" customWidth="1"/>
    <col min="9754" max="9754" width="4.90625" style="43" customWidth="1"/>
    <col min="9755" max="9755" width="9.453125" style="43" customWidth="1"/>
    <col min="9756" max="9756" width="6.6328125" style="43" customWidth="1"/>
    <col min="9757" max="9757" width="9.08984375" style="43" customWidth="1"/>
    <col min="9758" max="9759" width="11.08984375" style="43" customWidth="1"/>
    <col min="9760" max="9760" width="12" style="43" customWidth="1"/>
    <col min="9761" max="9761" width="8.7265625" style="43" customWidth="1"/>
    <col min="9762" max="9762" width="10.6328125" style="43" customWidth="1"/>
    <col min="9763" max="9988" width="9" style="43"/>
    <col min="9989" max="9989" width="4.453125" style="43" customWidth="1"/>
    <col min="9990" max="9990" width="10.90625" style="43" customWidth="1"/>
    <col min="9991" max="9991" width="11.453125" style="43" customWidth="1"/>
    <col min="9992" max="9992" width="8.90625" style="43" customWidth="1"/>
    <col min="9993" max="9993" width="4.26953125" style="43" customWidth="1"/>
    <col min="9994" max="9994" width="8.6328125" style="43" customWidth="1"/>
    <col min="9995" max="9998" width="3.7265625" style="43" customWidth="1"/>
    <col min="9999" max="9999" width="5.6328125" style="43" customWidth="1"/>
    <col min="10000" max="10003" width="11.6328125" style="43" customWidth="1"/>
    <col min="10004" max="10004" width="17.26953125" style="43" customWidth="1"/>
    <col min="10005" max="10005" width="5.6328125" style="43" customWidth="1"/>
    <col min="10006" max="10006" width="9.26953125" style="43" customWidth="1"/>
    <col min="10007" max="10007" width="6.6328125" style="43" customWidth="1"/>
    <col min="10008" max="10008" width="9.6328125" style="43" customWidth="1"/>
    <col min="10009" max="10009" width="8.26953125" style="43" customWidth="1"/>
    <col min="10010" max="10010" width="4.90625" style="43" customWidth="1"/>
    <col min="10011" max="10011" width="9.453125" style="43" customWidth="1"/>
    <col min="10012" max="10012" width="6.6328125" style="43" customWidth="1"/>
    <col min="10013" max="10013" width="9.08984375" style="43" customWidth="1"/>
    <col min="10014" max="10015" width="11.08984375" style="43" customWidth="1"/>
    <col min="10016" max="10016" width="12" style="43" customWidth="1"/>
    <col min="10017" max="10017" width="8.7265625" style="43" customWidth="1"/>
    <col min="10018" max="10018" width="10.6328125" style="43" customWidth="1"/>
    <col min="10019" max="10244" width="9" style="43"/>
    <col min="10245" max="10245" width="4.453125" style="43" customWidth="1"/>
    <col min="10246" max="10246" width="10.90625" style="43" customWidth="1"/>
    <col min="10247" max="10247" width="11.453125" style="43" customWidth="1"/>
    <col min="10248" max="10248" width="8.90625" style="43" customWidth="1"/>
    <col min="10249" max="10249" width="4.26953125" style="43" customWidth="1"/>
    <col min="10250" max="10250" width="8.6328125" style="43" customWidth="1"/>
    <col min="10251" max="10254" width="3.7265625" style="43" customWidth="1"/>
    <col min="10255" max="10255" width="5.6328125" style="43" customWidth="1"/>
    <col min="10256" max="10259" width="11.6328125" style="43" customWidth="1"/>
    <col min="10260" max="10260" width="17.26953125" style="43" customWidth="1"/>
    <col min="10261" max="10261" width="5.6328125" style="43" customWidth="1"/>
    <col min="10262" max="10262" width="9.26953125" style="43" customWidth="1"/>
    <col min="10263" max="10263" width="6.6328125" style="43" customWidth="1"/>
    <col min="10264" max="10264" width="9.6328125" style="43" customWidth="1"/>
    <col min="10265" max="10265" width="8.26953125" style="43" customWidth="1"/>
    <col min="10266" max="10266" width="4.90625" style="43" customWidth="1"/>
    <col min="10267" max="10267" width="9.453125" style="43" customWidth="1"/>
    <col min="10268" max="10268" width="6.6328125" style="43" customWidth="1"/>
    <col min="10269" max="10269" width="9.08984375" style="43" customWidth="1"/>
    <col min="10270" max="10271" width="11.08984375" style="43" customWidth="1"/>
    <col min="10272" max="10272" width="12" style="43" customWidth="1"/>
    <col min="10273" max="10273" width="8.7265625" style="43" customWidth="1"/>
    <col min="10274" max="10274" width="10.6328125" style="43" customWidth="1"/>
    <col min="10275" max="10500" width="9" style="43"/>
    <col min="10501" max="10501" width="4.453125" style="43" customWidth="1"/>
    <col min="10502" max="10502" width="10.90625" style="43" customWidth="1"/>
    <col min="10503" max="10503" width="11.453125" style="43" customWidth="1"/>
    <col min="10504" max="10504" width="8.90625" style="43" customWidth="1"/>
    <col min="10505" max="10505" width="4.26953125" style="43" customWidth="1"/>
    <col min="10506" max="10506" width="8.6328125" style="43" customWidth="1"/>
    <col min="10507" max="10510" width="3.7265625" style="43" customWidth="1"/>
    <col min="10511" max="10511" width="5.6328125" style="43" customWidth="1"/>
    <col min="10512" max="10515" width="11.6328125" style="43" customWidth="1"/>
    <col min="10516" max="10516" width="17.26953125" style="43" customWidth="1"/>
    <col min="10517" max="10517" width="5.6328125" style="43" customWidth="1"/>
    <col min="10518" max="10518" width="9.26953125" style="43" customWidth="1"/>
    <col min="10519" max="10519" width="6.6328125" style="43" customWidth="1"/>
    <col min="10520" max="10520" width="9.6328125" style="43" customWidth="1"/>
    <col min="10521" max="10521" width="8.26953125" style="43" customWidth="1"/>
    <col min="10522" max="10522" width="4.90625" style="43" customWidth="1"/>
    <col min="10523" max="10523" width="9.453125" style="43" customWidth="1"/>
    <col min="10524" max="10524" width="6.6328125" style="43" customWidth="1"/>
    <col min="10525" max="10525" width="9.08984375" style="43" customWidth="1"/>
    <col min="10526" max="10527" width="11.08984375" style="43" customWidth="1"/>
    <col min="10528" max="10528" width="12" style="43" customWidth="1"/>
    <col min="10529" max="10529" width="8.7265625" style="43" customWidth="1"/>
    <col min="10530" max="10530" width="10.6328125" style="43" customWidth="1"/>
    <col min="10531" max="10756" width="9" style="43"/>
    <col min="10757" max="10757" width="4.453125" style="43" customWidth="1"/>
    <col min="10758" max="10758" width="10.90625" style="43" customWidth="1"/>
    <col min="10759" max="10759" width="11.453125" style="43" customWidth="1"/>
    <col min="10760" max="10760" width="8.90625" style="43" customWidth="1"/>
    <col min="10761" max="10761" width="4.26953125" style="43" customWidth="1"/>
    <col min="10762" max="10762" width="8.6328125" style="43" customWidth="1"/>
    <col min="10763" max="10766" width="3.7265625" style="43" customWidth="1"/>
    <col min="10767" max="10767" width="5.6328125" style="43" customWidth="1"/>
    <col min="10768" max="10771" width="11.6328125" style="43" customWidth="1"/>
    <col min="10772" max="10772" width="17.26953125" style="43" customWidth="1"/>
    <col min="10773" max="10773" width="5.6328125" style="43" customWidth="1"/>
    <col min="10774" max="10774" width="9.26953125" style="43" customWidth="1"/>
    <col min="10775" max="10775" width="6.6328125" style="43" customWidth="1"/>
    <col min="10776" max="10776" width="9.6328125" style="43" customWidth="1"/>
    <col min="10777" max="10777" width="8.26953125" style="43" customWidth="1"/>
    <col min="10778" max="10778" width="4.90625" style="43" customWidth="1"/>
    <col min="10779" max="10779" width="9.453125" style="43" customWidth="1"/>
    <col min="10780" max="10780" width="6.6328125" style="43" customWidth="1"/>
    <col min="10781" max="10781" width="9.08984375" style="43" customWidth="1"/>
    <col min="10782" max="10783" width="11.08984375" style="43" customWidth="1"/>
    <col min="10784" max="10784" width="12" style="43" customWidth="1"/>
    <col min="10785" max="10785" width="8.7265625" style="43" customWidth="1"/>
    <col min="10786" max="10786" width="10.6328125" style="43" customWidth="1"/>
    <col min="10787" max="11012" width="9" style="43"/>
    <col min="11013" max="11013" width="4.453125" style="43" customWidth="1"/>
    <col min="11014" max="11014" width="10.90625" style="43" customWidth="1"/>
    <col min="11015" max="11015" width="11.453125" style="43" customWidth="1"/>
    <col min="11016" max="11016" width="8.90625" style="43" customWidth="1"/>
    <col min="11017" max="11017" width="4.26953125" style="43" customWidth="1"/>
    <col min="11018" max="11018" width="8.6328125" style="43" customWidth="1"/>
    <col min="11019" max="11022" width="3.7265625" style="43" customWidth="1"/>
    <col min="11023" max="11023" width="5.6328125" style="43" customWidth="1"/>
    <col min="11024" max="11027" width="11.6328125" style="43" customWidth="1"/>
    <col min="11028" max="11028" width="17.26953125" style="43" customWidth="1"/>
    <col min="11029" max="11029" width="5.6328125" style="43" customWidth="1"/>
    <col min="11030" max="11030" width="9.26953125" style="43" customWidth="1"/>
    <col min="11031" max="11031" width="6.6328125" style="43" customWidth="1"/>
    <col min="11032" max="11032" width="9.6328125" style="43" customWidth="1"/>
    <col min="11033" max="11033" width="8.26953125" style="43" customWidth="1"/>
    <col min="11034" max="11034" width="4.90625" style="43" customWidth="1"/>
    <col min="11035" max="11035" width="9.453125" style="43" customWidth="1"/>
    <col min="11036" max="11036" width="6.6328125" style="43" customWidth="1"/>
    <col min="11037" max="11037" width="9.08984375" style="43" customWidth="1"/>
    <col min="11038" max="11039" width="11.08984375" style="43" customWidth="1"/>
    <col min="11040" max="11040" width="12" style="43" customWidth="1"/>
    <col min="11041" max="11041" width="8.7265625" style="43" customWidth="1"/>
    <col min="11042" max="11042" width="10.6328125" style="43" customWidth="1"/>
    <col min="11043" max="11268" width="9" style="43"/>
    <col min="11269" max="11269" width="4.453125" style="43" customWidth="1"/>
    <col min="11270" max="11270" width="10.90625" style="43" customWidth="1"/>
    <col min="11271" max="11271" width="11.453125" style="43" customWidth="1"/>
    <col min="11272" max="11272" width="8.90625" style="43" customWidth="1"/>
    <col min="11273" max="11273" width="4.26953125" style="43" customWidth="1"/>
    <col min="11274" max="11274" width="8.6328125" style="43" customWidth="1"/>
    <col min="11275" max="11278" width="3.7265625" style="43" customWidth="1"/>
    <col min="11279" max="11279" width="5.6328125" style="43" customWidth="1"/>
    <col min="11280" max="11283" width="11.6328125" style="43" customWidth="1"/>
    <col min="11284" max="11284" width="17.26953125" style="43" customWidth="1"/>
    <col min="11285" max="11285" width="5.6328125" style="43" customWidth="1"/>
    <col min="11286" max="11286" width="9.26953125" style="43" customWidth="1"/>
    <col min="11287" max="11287" width="6.6328125" style="43" customWidth="1"/>
    <col min="11288" max="11288" width="9.6328125" style="43" customWidth="1"/>
    <col min="11289" max="11289" width="8.26953125" style="43" customWidth="1"/>
    <col min="11290" max="11290" width="4.90625" style="43" customWidth="1"/>
    <col min="11291" max="11291" width="9.453125" style="43" customWidth="1"/>
    <col min="11292" max="11292" width="6.6328125" style="43" customWidth="1"/>
    <col min="11293" max="11293" width="9.08984375" style="43" customWidth="1"/>
    <col min="11294" max="11295" width="11.08984375" style="43" customWidth="1"/>
    <col min="11296" max="11296" width="12" style="43" customWidth="1"/>
    <col min="11297" max="11297" width="8.7265625" style="43" customWidth="1"/>
    <col min="11298" max="11298" width="10.6328125" style="43" customWidth="1"/>
    <col min="11299" max="11524" width="9" style="43"/>
    <col min="11525" max="11525" width="4.453125" style="43" customWidth="1"/>
    <col min="11526" max="11526" width="10.90625" style="43" customWidth="1"/>
    <col min="11527" max="11527" width="11.453125" style="43" customWidth="1"/>
    <col min="11528" max="11528" width="8.90625" style="43" customWidth="1"/>
    <col min="11529" max="11529" width="4.26953125" style="43" customWidth="1"/>
    <col min="11530" max="11530" width="8.6328125" style="43" customWidth="1"/>
    <col min="11531" max="11534" width="3.7265625" style="43" customWidth="1"/>
    <col min="11535" max="11535" width="5.6328125" style="43" customWidth="1"/>
    <col min="11536" max="11539" width="11.6328125" style="43" customWidth="1"/>
    <col min="11540" max="11540" width="17.26953125" style="43" customWidth="1"/>
    <col min="11541" max="11541" width="5.6328125" style="43" customWidth="1"/>
    <col min="11542" max="11542" width="9.26953125" style="43" customWidth="1"/>
    <col min="11543" max="11543" width="6.6328125" style="43" customWidth="1"/>
    <col min="11544" max="11544" width="9.6328125" style="43" customWidth="1"/>
    <col min="11545" max="11545" width="8.26953125" style="43" customWidth="1"/>
    <col min="11546" max="11546" width="4.90625" style="43" customWidth="1"/>
    <col min="11547" max="11547" width="9.453125" style="43" customWidth="1"/>
    <col min="11548" max="11548" width="6.6328125" style="43" customWidth="1"/>
    <col min="11549" max="11549" width="9.08984375" style="43" customWidth="1"/>
    <col min="11550" max="11551" width="11.08984375" style="43" customWidth="1"/>
    <col min="11552" max="11552" width="12" style="43" customWidth="1"/>
    <col min="11553" max="11553" width="8.7265625" style="43" customWidth="1"/>
    <col min="11554" max="11554" width="10.6328125" style="43" customWidth="1"/>
    <col min="11555" max="11780" width="9" style="43"/>
    <col min="11781" max="11781" width="4.453125" style="43" customWidth="1"/>
    <col min="11782" max="11782" width="10.90625" style="43" customWidth="1"/>
    <col min="11783" max="11783" width="11.453125" style="43" customWidth="1"/>
    <col min="11784" max="11784" width="8.90625" style="43" customWidth="1"/>
    <col min="11785" max="11785" width="4.26953125" style="43" customWidth="1"/>
    <col min="11786" max="11786" width="8.6328125" style="43" customWidth="1"/>
    <col min="11787" max="11790" width="3.7265625" style="43" customWidth="1"/>
    <col min="11791" max="11791" width="5.6328125" style="43" customWidth="1"/>
    <col min="11792" max="11795" width="11.6328125" style="43" customWidth="1"/>
    <col min="11796" max="11796" width="17.26953125" style="43" customWidth="1"/>
    <col min="11797" max="11797" width="5.6328125" style="43" customWidth="1"/>
    <col min="11798" max="11798" width="9.26953125" style="43" customWidth="1"/>
    <col min="11799" max="11799" width="6.6328125" style="43" customWidth="1"/>
    <col min="11800" max="11800" width="9.6328125" style="43" customWidth="1"/>
    <col min="11801" max="11801" width="8.26953125" style="43" customWidth="1"/>
    <col min="11802" max="11802" width="4.90625" style="43" customWidth="1"/>
    <col min="11803" max="11803" width="9.453125" style="43" customWidth="1"/>
    <col min="11804" max="11804" width="6.6328125" style="43" customWidth="1"/>
    <col min="11805" max="11805" width="9.08984375" style="43" customWidth="1"/>
    <col min="11806" max="11807" width="11.08984375" style="43" customWidth="1"/>
    <col min="11808" max="11808" width="12" style="43" customWidth="1"/>
    <col min="11809" max="11809" width="8.7265625" style="43" customWidth="1"/>
    <col min="11810" max="11810" width="10.6328125" style="43" customWidth="1"/>
    <col min="11811" max="12036" width="9" style="43"/>
    <col min="12037" max="12037" width="4.453125" style="43" customWidth="1"/>
    <col min="12038" max="12038" width="10.90625" style="43" customWidth="1"/>
    <col min="12039" max="12039" width="11.453125" style="43" customWidth="1"/>
    <col min="12040" max="12040" width="8.90625" style="43" customWidth="1"/>
    <col min="12041" max="12041" width="4.26953125" style="43" customWidth="1"/>
    <col min="12042" max="12042" width="8.6328125" style="43" customWidth="1"/>
    <col min="12043" max="12046" width="3.7265625" style="43" customWidth="1"/>
    <col min="12047" max="12047" width="5.6328125" style="43" customWidth="1"/>
    <col min="12048" max="12051" width="11.6328125" style="43" customWidth="1"/>
    <col min="12052" max="12052" width="17.26953125" style="43" customWidth="1"/>
    <col min="12053" max="12053" width="5.6328125" style="43" customWidth="1"/>
    <col min="12054" max="12054" width="9.26953125" style="43" customWidth="1"/>
    <col min="12055" max="12055" width="6.6328125" style="43" customWidth="1"/>
    <col min="12056" max="12056" width="9.6328125" style="43" customWidth="1"/>
    <col min="12057" max="12057" width="8.26953125" style="43" customWidth="1"/>
    <col min="12058" max="12058" width="4.90625" style="43" customWidth="1"/>
    <col min="12059" max="12059" width="9.453125" style="43" customWidth="1"/>
    <col min="12060" max="12060" width="6.6328125" style="43" customWidth="1"/>
    <col min="12061" max="12061" width="9.08984375" style="43" customWidth="1"/>
    <col min="12062" max="12063" width="11.08984375" style="43" customWidth="1"/>
    <col min="12064" max="12064" width="12" style="43" customWidth="1"/>
    <col min="12065" max="12065" width="8.7265625" style="43" customWidth="1"/>
    <col min="12066" max="12066" width="10.6328125" style="43" customWidth="1"/>
    <col min="12067" max="12292" width="9" style="43"/>
    <col min="12293" max="12293" width="4.453125" style="43" customWidth="1"/>
    <col min="12294" max="12294" width="10.90625" style="43" customWidth="1"/>
    <col min="12295" max="12295" width="11.453125" style="43" customWidth="1"/>
    <col min="12296" max="12296" width="8.90625" style="43" customWidth="1"/>
    <col min="12297" max="12297" width="4.26953125" style="43" customWidth="1"/>
    <col min="12298" max="12298" width="8.6328125" style="43" customWidth="1"/>
    <col min="12299" max="12302" width="3.7265625" style="43" customWidth="1"/>
    <col min="12303" max="12303" width="5.6328125" style="43" customWidth="1"/>
    <col min="12304" max="12307" width="11.6328125" style="43" customWidth="1"/>
    <col min="12308" max="12308" width="17.26953125" style="43" customWidth="1"/>
    <col min="12309" max="12309" width="5.6328125" style="43" customWidth="1"/>
    <col min="12310" max="12310" width="9.26953125" style="43" customWidth="1"/>
    <col min="12311" max="12311" width="6.6328125" style="43" customWidth="1"/>
    <col min="12312" max="12312" width="9.6328125" style="43" customWidth="1"/>
    <col min="12313" max="12313" width="8.26953125" style="43" customWidth="1"/>
    <col min="12314" max="12314" width="4.90625" style="43" customWidth="1"/>
    <col min="12315" max="12315" width="9.453125" style="43" customWidth="1"/>
    <col min="12316" max="12316" width="6.6328125" style="43" customWidth="1"/>
    <col min="12317" max="12317" width="9.08984375" style="43" customWidth="1"/>
    <col min="12318" max="12319" width="11.08984375" style="43" customWidth="1"/>
    <col min="12320" max="12320" width="12" style="43" customWidth="1"/>
    <col min="12321" max="12321" width="8.7265625" style="43" customWidth="1"/>
    <col min="12322" max="12322" width="10.6328125" style="43" customWidth="1"/>
    <col min="12323" max="12548" width="9" style="43"/>
    <col min="12549" max="12549" width="4.453125" style="43" customWidth="1"/>
    <col min="12550" max="12550" width="10.90625" style="43" customWidth="1"/>
    <col min="12551" max="12551" width="11.453125" style="43" customWidth="1"/>
    <col min="12552" max="12552" width="8.90625" style="43" customWidth="1"/>
    <col min="12553" max="12553" width="4.26953125" style="43" customWidth="1"/>
    <col min="12554" max="12554" width="8.6328125" style="43" customWidth="1"/>
    <col min="12555" max="12558" width="3.7265625" style="43" customWidth="1"/>
    <col min="12559" max="12559" width="5.6328125" style="43" customWidth="1"/>
    <col min="12560" max="12563" width="11.6328125" style="43" customWidth="1"/>
    <col min="12564" max="12564" width="17.26953125" style="43" customWidth="1"/>
    <col min="12565" max="12565" width="5.6328125" style="43" customWidth="1"/>
    <col min="12566" max="12566" width="9.26953125" style="43" customWidth="1"/>
    <col min="12567" max="12567" width="6.6328125" style="43" customWidth="1"/>
    <col min="12568" max="12568" width="9.6328125" style="43" customWidth="1"/>
    <col min="12569" max="12569" width="8.26953125" style="43" customWidth="1"/>
    <col min="12570" max="12570" width="4.90625" style="43" customWidth="1"/>
    <col min="12571" max="12571" width="9.453125" style="43" customWidth="1"/>
    <col min="12572" max="12572" width="6.6328125" style="43" customWidth="1"/>
    <col min="12573" max="12573" width="9.08984375" style="43" customWidth="1"/>
    <col min="12574" max="12575" width="11.08984375" style="43" customWidth="1"/>
    <col min="12576" max="12576" width="12" style="43" customWidth="1"/>
    <col min="12577" max="12577" width="8.7265625" style="43" customWidth="1"/>
    <col min="12578" max="12578" width="10.6328125" style="43" customWidth="1"/>
    <col min="12579" max="12804" width="9" style="43"/>
    <col min="12805" max="12805" width="4.453125" style="43" customWidth="1"/>
    <col min="12806" max="12806" width="10.90625" style="43" customWidth="1"/>
    <col min="12807" max="12807" width="11.453125" style="43" customWidth="1"/>
    <col min="12808" max="12808" width="8.90625" style="43" customWidth="1"/>
    <col min="12809" max="12809" width="4.26953125" style="43" customWidth="1"/>
    <col min="12810" max="12810" width="8.6328125" style="43" customWidth="1"/>
    <col min="12811" max="12814" width="3.7265625" style="43" customWidth="1"/>
    <col min="12815" max="12815" width="5.6328125" style="43" customWidth="1"/>
    <col min="12816" max="12819" width="11.6328125" style="43" customWidth="1"/>
    <col min="12820" max="12820" width="17.26953125" style="43" customWidth="1"/>
    <col min="12821" max="12821" width="5.6328125" style="43" customWidth="1"/>
    <col min="12822" max="12822" width="9.26953125" style="43" customWidth="1"/>
    <col min="12823" max="12823" width="6.6328125" style="43" customWidth="1"/>
    <col min="12824" max="12824" width="9.6328125" style="43" customWidth="1"/>
    <col min="12825" max="12825" width="8.26953125" style="43" customWidth="1"/>
    <col min="12826" max="12826" width="4.90625" style="43" customWidth="1"/>
    <col min="12827" max="12827" width="9.453125" style="43" customWidth="1"/>
    <col min="12828" max="12828" width="6.6328125" style="43" customWidth="1"/>
    <col min="12829" max="12829" width="9.08984375" style="43" customWidth="1"/>
    <col min="12830" max="12831" width="11.08984375" style="43" customWidth="1"/>
    <col min="12832" max="12832" width="12" style="43" customWidth="1"/>
    <col min="12833" max="12833" width="8.7265625" style="43" customWidth="1"/>
    <col min="12834" max="12834" width="10.6328125" style="43" customWidth="1"/>
    <col min="12835" max="13060" width="9" style="43"/>
    <col min="13061" max="13061" width="4.453125" style="43" customWidth="1"/>
    <col min="13062" max="13062" width="10.90625" style="43" customWidth="1"/>
    <col min="13063" max="13063" width="11.453125" style="43" customWidth="1"/>
    <col min="13064" max="13064" width="8.90625" style="43" customWidth="1"/>
    <col min="13065" max="13065" width="4.26953125" style="43" customWidth="1"/>
    <col min="13066" max="13066" width="8.6328125" style="43" customWidth="1"/>
    <col min="13067" max="13070" width="3.7265625" style="43" customWidth="1"/>
    <col min="13071" max="13071" width="5.6328125" style="43" customWidth="1"/>
    <col min="13072" max="13075" width="11.6328125" style="43" customWidth="1"/>
    <col min="13076" max="13076" width="17.26953125" style="43" customWidth="1"/>
    <col min="13077" max="13077" width="5.6328125" style="43" customWidth="1"/>
    <col min="13078" max="13078" width="9.26953125" style="43" customWidth="1"/>
    <col min="13079" max="13079" width="6.6328125" style="43" customWidth="1"/>
    <col min="13080" max="13080" width="9.6328125" style="43" customWidth="1"/>
    <col min="13081" max="13081" width="8.26953125" style="43" customWidth="1"/>
    <col min="13082" max="13082" width="4.90625" style="43" customWidth="1"/>
    <col min="13083" max="13083" width="9.453125" style="43" customWidth="1"/>
    <col min="13084" max="13084" width="6.6328125" style="43" customWidth="1"/>
    <col min="13085" max="13085" width="9.08984375" style="43" customWidth="1"/>
    <col min="13086" max="13087" width="11.08984375" style="43" customWidth="1"/>
    <col min="13088" max="13088" width="12" style="43" customWidth="1"/>
    <col min="13089" max="13089" width="8.7265625" style="43" customWidth="1"/>
    <col min="13090" max="13090" width="10.6328125" style="43" customWidth="1"/>
    <col min="13091" max="13316" width="9" style="43"/>
    <col min="13317" max="13317" width="4.453125" style="43" customWidth="1"/>
    <col min="13318" max="13318" width="10.90625" style="43" customWidth="1"/>
    <col min="13319" max="13319" width="11.453125" style="43" customWidth="1"/>
    <col min="13320" max="13320" width="8.90625" style="43" customWidth="1"/>
    <col min="13321" max="13321" width="4.26953125" style="43" customWidth="1"/>
    <col min="13322" max="13322" width="8.6328125" style="43" customWidth="1"/>
    <col min="13323" max="13326" width="3.7265625" style="43" customWidth="1"/>
    <col min="13327" max="13327" width="5.6328125" style="43" customWidth="1"/>
    <col min="13328" max="13331" width="11.6328125" style="43" customWidth="1"/>
    <col min="13332" max="13332" width="17.26953125" style="43" customWidth="1"/>
    <col min="13333" max="13333" width="5.6328125" style="43" customWidth="1"/>
    <col min="13334" max="13334" width="9.26953125" style="43" customWidth="1"/>
    <col min="13335" max="13335" width="6.6328125" style="43" customWidth="1"/>
    <col min="13336" max="13336" width="9.6328125" style="43" customWidth="1"/>
    <col min="13337" max="13337" width="8.26953125" style="43" customWidth="1"/>
    <col min="13338" max="13338" width="4.90625" style="43" customWidth="1"/>
    <col min="13339" max="13339" width="9.453125" style="43" customWidth="1"/>
    <col min="13340" max="13340" width="6.6328125" style="43" customWidth="1"/>
    <col min="13341" max="13341" width="9.08984375" style="43" customWidth="1"/>
    <col min="13342" max="13343" width="11.08984375" style="43" customWidth="1"/>
    <col min="13344" max="13344" width="12" style="43" customWidth="1"/>
    <col min="13345" max="13345" width="8.7265625" style="43" customWidth="1"/>
    <col min="13346" max="13346" width="10.6328125" style="43" customWidth="1"/>
    <col min="13347" max="13572" width="9" style="43"/>
    <col min="13573" max="13573" width="4.453125" style="43" customWidth="1"/>
    <col min="13574" max="13574" width="10.90625" style="43" customWidth="1"/>
    <col min="13575" max="13575" width="11.453125" style="43" customWidth="1"/>
    <col min="13576" max="13576" width="8.90625" style="43" customWidth="1"/>
    <col min="13577" max="13577" width="4.26953125" style="43" customWidth="1"/>
    <col min="13578" max="13578" width="8.6328125" style="43" customWidth="1"/>
    <col min="13579" max="13582" width="3.7265625" style="43" customWidth="1"/>
    <col min="13583" max="13583" width="5.6328125" style="43" customWidth="1"/>
    <col min="13584" max="13587" width="11.6328125" style="43" customWidth="1"/>
    <col min="13588" max="13588" width="17.26953125" style="43" customWidth="1"/>
    <col min="13589" max="13589" width="5.6328125" style="43" customWidth="1"/>
    <col min="13590" max="13590" width="9.26953125" style="43" customWidth="1"/>
    <col min="13591" max="13591" width="6.6328125" style="43" customWidth="1"/>
    <col min="13592" max="13592" width="9.6328125" style="43" customWidth="1"/>
    <col min="13593" max="13593" width="8.26953125" style="43" customWidth="1"/>
    <col min="13594" max="13594" width="4.90625" style="43" customWidth="1"/>
    <col min="13595" max="13595" width="9.453125" style="43" customWidth="1"/>
    <col min="13596" max="13596" width="6.6328125" style="43" customWidth="1"/>
    <col min="13597" max="13597" width="9.08984375" style="43" customWidth="1"/>
    <col min="13598" max="13599" width="11.08984375" style="43" customWidth="1"/>
    <col min="13600" max="13600" width="12" style="43" customWidth="1"/>
    <col min="13601" max="13601" width="8.7265625" style="43" customWidth="1"/>
    <col min="13602" max="13602" width="10.6328125" style="43" customWidth="1"/>
    <col min="13603" max="13828" width="9" style="43"/>
    <col min="13829" max="13829" width="4.453125" style="43" customWidth="1"/>
    <col min="13830" max="13830" width="10.90625" style="43" customWidth="1"/>
    <col min="13831" max="13831" width="11.453125" style="43" customWidth="1"/>
    <col min="13832" max="13832" width="8.90625" style="43" customWidth="1"/>
    <col min="13833" max="13833" width="4.26953125" style="43" customWidth="1"/>
    <col min="13834" max="13834" width="8.6328125" style="43" customWidth="1"/>
    <col min="13835" max="13838" width="3.7265625" style="43" customWidth="1"/>
    <col min="13839" max="13839" width="5.6328125" style="43" customWidth="1"/>
    <col min="13840" max="13843" width="11.6328125" style="43" customWidth="1"/>
    <col min="13844" max="13844" width="17.26953125" style="43" customWidth="1"/>
    <col min="13845" max="13845" width="5.6328125" style="43" customWidth="1"/>
    <col min="13846" max="13846" width="9.26953125" style="43" customWidth="1"/>
    <col min="13847" max="13847" width="6.6328125" style="43" customWidth="1"/>
    <col min="13848" max="13848" width="9.6328125" style="43" customWidth="1"/>
    <col min="13849" max="13849" width="8.26953125" style="43" customWidth="1"/>
    <col min="13850" max="13850" width="4.90625" style="43" customWidth="1"/>
    <col min="13851" max="13851" width="9.453125" style="43" customWidth="1"/>
    <col min="13852" max="13852" width="6.6328125" style="43" customWidth="1"/>
    <col min="13853" max="13853" width="9.08984375" style="43" customWidth="1"/>
    <col min="13854" max="13855" width="11.08984375" style="43" customWidth="1"/>
    <col min="13856" max="13856" width="12" style="43" customWidth="1"/>
    <col min="13857" max="13857" width="8.7265625" style="43" customWidth="1"/>
    <col min="13858" max="13858" width="10.6328125" style="43" customWidth="1"/>
    <col min="13859" max="14084" width="9" style="43"/>
    <col min="14085" max="14085" width="4.453125" style="43" customWidth="1"/>
    <col min="14086" max="14086" width="10.90625" style="43" customWidth="1"/>
    <col min="14087" max="14087" width="11.453125" style="43" customWidth="1"/>
    <col min="14088" max="14088" width="8.90625" style="43" customWidth="1"/>
    <col min="14089" max="14089" width="4.26953125" style="43" customWidth="1"/>
    <col min="14090" max="14090" width="8.6328125" style="43" customWidth="1"/>
    <col min="14091" max="14094" width="3.7265625" style="43" customWidth="1"/>
    <col min="14095" max="14095" width="5.6328125" style="43" customWidth="1"/>
    <col min="14096" max="14099" width="11.6328125" style="43" customWidth="1"/>
    <col min="14100" max="14100" width="17.26953125" style="43" customWidth="1"/>
    <col min="14101" max="14101" width="5.6328125" style="43" customWidth="1"/>
    <col min="14102" max="14102" width="9.26953125" style="43" customWidth="1"/>
    <col min="14103" max="14103" width="6.6328125" style="43" customWidth="1"/>
    <col min="14104" max="14104" width="9.6328125" style="43" customWidth="1"/>
    <col min="14105" max="14105" width="8.26953125" style="43" customWidth="1"/>
    <col min="14106" max="14106" width="4.90625" style="43" customWidth="1"/>
    <col min="14107" max="14107" width="9.453125" style="43" customWidth="1"/>
    <col min="14108" max="14108" width="6.6328125" style="43" customWidth="1"/>
    <col min="14109" max="14109" width="9.08984375" style="43" customWidth="1"/>
    <col min="14110" max="14111" width="11.08984375" style="43" customWidth="1"/>
    <col min="14112" max="14112" width="12" style="43" customWidth="1"/>
    <col min="14113" max="14113" width="8.7265625" style="43" customWidth="1"/>
    <col min="14114" max="14114" width="10.6328125" style="43" customWidth="1"/>
    <col min="14115" max="14340" width="9" style="43"/>
    <col min="14341" max="14341" width="4.453125" style="43" customWidth="1"/>
    <col min="14342" max="14342" width="10.90625" style="43" customWidth="1"/>
    <col min="14343" max="14343" width="11.453125" style="43" customWidth="1"/>
    <col min="14344" max="14344" width="8.90625" style="43" customWidth="1"/>
    <col min="14345" max="14345" width="4.26953125" style="43" customWidth="1"/>
    <col min="14346" max="14346" width="8.6328125" style="43" customWidth="1"/>
    <col min="14347" max="14350" width="3.7265625" style="43" customWidth="1"/>
    <col min="14351" max="14351" width="5.6328125" style="43" customWidth="1"/>
    <col min="14352" max="14355" width="11.6328125" style="43" customWidth="1"/>
    <col min="14356" max="14356" width="17.26953125" style="43" customWidth="1"/>
    <col min="14357" max="14357" width="5.6328125" style="43" customWidth="1"/>
    <col min="14358" max="14358" width="9.26953125" style="43" customWidth="1"/>
    <col min="14359" max="14359" width="6.6328125" style="43" customWidth="1"/>
    <col min="14360" max="14360" width="9.6328125" style="43" customWidth="1"/>
    <col min="14361" max="14361" width="8.26953125" style="43" customWidth="1"/>
    <col min="14362" max="14362" width="4.90625" style="43" customWidth="1"/>
    <col min="14363" max="14363" width="9.453125" style="43" customWidth="1"/>
    <col min="14364" max="14364" width="6.6328125" style="43" customWidth="1"/>
    <col min="14365" max="14365" width="9.08984375" style="43" customWidth="1"/>
    <col min="14366" max="14367" width="11.08984375" style="43" customWidth="1"/>
    <col min="14368" max="14368" width="12" style="43" customWidth="1"/>
    <col min="14369" max="14369" width="8.7265625" style="43" customWidth="1"/>
    <col min="14370" max="14370" width="10.6328125" style="43" customWidth="1"/>
    <col min="14371" max="14596" width="9" style="43"/>
    <col min="14597" max="14597" width="4.453125" style="43" customWidth="1"/>
    <col min="14598" max="14598" width="10.90625" style="43" customWidth="1"/>
    <col min="14599" max="14599" width="11.453125" style="43" customWidth="1"/>
    <col min="14600" max="14600" width="8.90625" style="43" customWidth="1"/>
    <col min="14601" max="14601" width="4.26953125" style="43" customWidth="1"/>
    <col min="14602" max="14602" width="8.6328125" style="43" customWidth="1"/>
    <col min="14603" max="14606" width="3.7265625" style="43" customWidth="1"/>
    <col min="14607" max="14607" width="5.6328125" style="43" customWidth="1"/>
    <col min="14608" max="14611" width="11.6328125" style="43" customWidth="1"/>
    <col min="14612" max="14612" width="17.26953125" style="43" customWidth="1"/>
    <col min="14613" max="14613" width="5.6328125" style="43" customWidth="1"/>
    <col min="14614" max="14614" width="9.26953125" style="43" customWidth="1"/>
    <col min="14615" max="14615" width="6.6328125" style="43" customWidth="1"/>
    <col min="14616" max="14616" width="9.6328125" style="43" customWidth="1"/>
    <col min="14617" max="14617" width="8.26953125" style="43" customWidth="1"/>
    <col min="14618" max="14618" width="4.90625" style="43" customWidth="1"/>
    <col min="14619" max="14619" width="9.453125" style="43" customWidth="1"/>
    <col min="14620" max="14620" width="6.6328125" style="43" customWidth="1"/>
    <col min="14621" max="14621" width="9.08984375" style="43" customWidth="1"/>
    <col min="14622" max="14623" width="11.08984375" style="43" customWidth="1"/>
    <col min="14624" max="14624" width="12" style="43" customWidth="1"/>
    <col min="14625" max="14625" width="8.7265625" style="43" customWidth="1"/>
    <col min="14626" max="14626" width="10.6328125" style="43" customWidth="1"/>
    <col min="14627" max="14852" width="9" style="43"/>
    <col min="14853" max="14853" width="4.453125" style="43" customWidth="1"/>
    <col min="14854" max="14854" width="10.90625" style="43" customWidth="1"/>
    <col min="14855" max="14855" width="11.453125" style="43" customWidth="1"/>
    <col min="14856" max="14856" width="8.90625" style="43" customWidth="1"/>
    <col min="14857" max="14857" width="4.26953125" style="43" customWidth="1"/>
    <col min="14858" max="14858" width="8.6328125" style="43" customWidth="1"/>
    <col min="14859" max="14862" width="3.7265625" style="43" customWidth="1"/>
    <col min="14863" max="14863" width="5.6328125" style="43" customWidth="1"/>
    <col min="14864" max="14867" width="11.6328125" style="43" customWidth="1"/>
    <col min="14868" max="14868" width="17.26953125" style="43" customWidth="1"/>
    <col min="14869" max="14869" width="5.6328125" style="43" customWidth="1"/>
    <col min="14870" max="14870" width="9.26953125" style="43" customWidth="1"/>
    <col min="14871" max="14871" width="6.6328125" style="43" customWidth="1"/>
    <col min="14872" max="14872" width="9.6328125" style="43" customWidth="1"/>
    <col min="14873" max="14873" width="8.26953125" style="43" customWidth="1"/>
    <col min="14874" max="14874" width="4.90625" style="43" customWidth="1"/>
    <col min="14875" max="14875" width="9.453125" style="43" customWidth="1"/>
    <col min="14876" max="14876" width="6.6328125" style="43" customWidth="1"/>
    <col min="14877" max="14877" width="9.08984375" style="43" customWidth="1"/>
    <col min="14878" max="14879" width="11.08984375" style="43" customWidth="1"/>
    <col min="14880" max="14880" width="12" style="43" customWidth="1"/>
    <col min="14881" max="14881" width="8.7265625" style="43" customWidth="1"/>
    <col min="14882" max="14882" width="10.6328125" style="43" customWidth="1"/>
    <col min="14883" max="15108" width="9" style="43"/>
    <col min="15109" max="15109" width="4.453125" style="43" customWidth="1"/>
    <col min="15110" max="15110" width="10.90625" style="43" customWidth="1"/>
    <col min="15111" max="15111" width="11.453125" style="43" customWidth="1"/>
    <col min="15112" max="15112" width="8.90625" style="43" customWidth="1"/>
    <col min="15113" max="15113" width="4.26953125" style="43" customWidth="1"/>
    <col min="15114" max="15114" width="8.6328125" style="43" customWidth="1"/>
    <col min="15115" max="15118" width="3.7265625" style="43" customWidth="1"/>
    <col min="15119" max="15119" width="5.6328125" style="43" customWidth="1"/>
    <col min="15120" max="15123" width="11.6328125" style="43" customWidth="1"/>
    <col min="15124" max="15124" width="17.26953125" style="43" customWidth="1"/>
    <col min="15125" max="15125" width="5.6328125" style="43" customWidth="1"/>
    <col min="15126" max="15126" width="9.26953125" style="43" customWidth="1"/>
    <col min="15127" max="15127" width="6.6328125" style="43" customWidth="1"/>
    <col min="15128" max="15128" width="9.6328125" style="43" customWidth="1"/>
    <col min="15129" max="15129" width="8.26953125" style="43" customWidth="1"/>
    <col min="15130" max="15130" width="4.90625" style="43" customWidth="1"/>
    <col min="15131" max="15131" width="9.453125" style="43" customWidth="1"/>
    <col min="15132" max="15132" width="6.6328125" style="43" customWidth="1"/>
    <col min="15133" max="15133" width="9.08984375" style="43" customWidth="1"/>
    <col min="15134" max="15135" width="11.08984375" style="43" customWidth="1"/>
    <col min="15136" max="15136" width="12" style="43" customWidth="1"/>
    <col min="15137" max="15137" width="8.7265625" style="43" customWidth="1"/>
    <col min="15138" max="15138" width="10.6328125" style="43" customWidth="1"/>
    <col min="15139" max="15364" width="9" style="43"/>
    <col min="15365" max="15365" width="4.453125" style="43" customWidth="1"/>
    <col min="15366" max="15366" width="10.90625" style="43" customWidth="1"/>
    <col min="15367" max="15367" width="11.453125" style="43" customWidth="1"/>
    <col min="15368" max="15368" width="8.90625" style="43" customWidth="1"/>
    <col min="15369" max="15369" width="4.26953125" style="43" customWidth="1"/>
    <col min="15370" max="15370" width="8.6328125" style="43" customWidth="1"/>
    <col min="15371" max="15374" width="3.7265625" style="43" customWidth="1"/>
    <col min="15375" max="15375" width="5.6328125" style="43" customWidth="1"/>
    <col min="15376" max="15379" width="11.6328125" style="43" customWidth="1"/>
    <col min="15380" max="15380" width="17.26953125" style="43" customWidth="1"/>
    <col min="15381" max="15381" width="5.6328125" style="43" customWidth="1"/>
    <col min="15382" max="15382" width="9.26953125" style="43" customWidth="1"/>
    <col min="15383" max="15383" width="6.6328125" style="43" customWidth="1"/>
    <col min="15384" max="15384" width="9.6328125" style="43" customWidth="1"/>
    <col min="15385" max="15385" width="8.26953125" style="43" customWidth="1"/>
    <col min="15386" max="15386" width="4.90625" style="43" customWidth="1"/>
    <col min="15387" max="15387" width="9.453125" style="43" customWidth="1"/>
    <col min="15388" max="15388" width="6.6328125" style="43" customWidth="1"/>
    <col min="15389" max="15389" width="9.08984375" style="43" customWidth="1"/>
    <col min="15390" max="15391" width="11.08984375" style="43" customWidth="1"/>
    <col min="15392" max="15392" width="12" style="43" customWidth="1"/>
    <col min="15393" max="15393" width="8.7265625" style="43" customWidth="1"/>
    <col min="15394" max="15394" width="10.6328125" style="43" customWidth="1"/>
    <col min="15395" max="15620" width="9" style="43"/>
    <col min="15621" max="15621" width="4.453125" style="43" customWidth="1"/>
    <col min="15622" max="15622" width="10.90625" style="43" customWidth="1"/>
    <col min="15623" max="15623" width="11.453125" style="43" customWidth="1"/>
    <col min="15624" max="15624" width="8.90625" style="43" customWidth="1"/>
    <col min="15625" max="15625" width="4.26953125" style="43" customWidth="1"/>
    <col min="15626" max="15626" width="8.6328125" style="43" customWidth="1"/>
    <col min="15627" max="15630" width="3.7265625" style="43" customWidth="1"/>
    <col min="15631" max="15631" width="5.6328125" style="43" customWidth="1"/>
    <col min="15632" max="15635" width="11.6328125" style="43" customWidth="1"/>
    <col min="15636" max="15636" width="17.26953125" style="43" customWidth="1"/>
    <col min="15637" max="15637" width="5.6328125" style="43" customWidth="1"/>
    <col min="15638" max="15638" width="9.26953125" style="43" customWidth="1"/>
    <col min="15639" max="15639" width="6.6328125" style="43" customWidth="1"/>
    <col min="15640" max="15640" width="9.6328125" style="43" customWidth="1"/>
    <col min="15641" max="15641" width="8.26953125" style="43" customWidth="1"/>
    <col min="15642" max="15642" width="4.90625" style="43" customWidth="1"/>
    <col min="15643" max="15643" width="9.453125" style="43" customWidth="1"/>
    <col min="15644" max="15644" width="6.6328125" style="43" customWidth="1"/>
    <col min="15645" max="15645" width="9.08984375" style="43" customWidth="1"/>
    <col min="15646" max="15647" width="11.08984375" style="43" customWidth="1"/>
    <col min="15648" max="15648" width="12" style="43" customWidth="1"/>
    <col min="15649" max="15649" width="8.7265625" style="43" customWidth="1"/>
    <col min="15650" max="15650" width="10.6328125" style="43" customWidth="1"/>
    <col min="15651" max="15876" width="9" style="43"/>
    <col min="15877" max="15877" width="4.453125" style="43" customWidth="1"/>
    <col min="15878" max="15878" width="10.90625" style="43" customWidth="1"/>
    <col min="15879" max="15879" width="11.453125" style="43" customWidth="1"/>
    <col min="15880" max="15880" width="8.90625" style="43" customWidth="1"/>
    <col min="15881" max="15881" width="4.26953125" style="43" customWidth="1"/>
    <col min="15882" max="15882" width="8.6328125" style="43" customWidth="1"/>
    <col min="15883" max="15886" width="3.7265625" style="43" customWidth="1"/>
    <col min="15887" max="15887" width="5.6328125" style="43" customWidth="1"/>
    <col min="15888" max="15891" width="11.6328125" style="43" customWidth="1"/>
    <col min="15892" max="15892" width="17.26953125" style="43" customWidth="1"/>
    <col min="15893" max="15893" width="5.6328125" style="43" customWidth="1"/>
    <col min="15894" max="15894" width="9.26953125" style="43" customWidth="1"/>
    <col min="15895" max="15895" width="6.6328125" style="43" customWidth="1"/>
    <col min="15896" max="15896" width="9.6328125" style="43" customWidth="1"/>
    <col min="15897" max="15897" width="8.26953125" style="43" customWidth="1"/>
    <col min="15898" max="15898" width="4.90625" style="43" customWidth="1"/>
    <col min="15899" max="15899" width="9.453125" style="43" customWidth="1"/>
    <col min="15900" max="15900" width="6.6328125" style="43" customWidth="1"/>
    <col min="15901" max="15901" width="9.08984375" style="43" customWidth="1"/>
    <col min="15902" max="15903" width="11.08984375" style="43" customWidth="1"/>
    <col min="15904" max="15904" width="12" style="43" customWidth="1"/>
    <col min="15905" max="15905" width="8.7265625" style="43" customWidth="1"/>
    <col min="15906" max="15906" width="10.6328125" style="43" customWidth="1"/>
    <col min="15907" max="16132" width="9" style="43"/>
    <col min="16133" max="16133" width="4.453125" style="43" customWidth="1"/>
    <col min="16134" max="16134" width="10.90625" style="43" customWidth="1"/>
    <col min="16135" max="16135" width="11.453125" style="43" customWidth="1"/>
    <col min="16136" max="16136" width="8.90625" style="43" customWidth="1"/>
    <col min="16137" max="16137" width="4.26953125" style="43" customWidth="1"/>
    <col min="16138" max="16138" width="8.6328125" style="43" customWidth="1"/>
    <col min="16139" max="16142" width="3.7265625" style="43" customWidth="1"/>
    <col min="16143" max="16143" width="5.6328125" style="43" customWidth="1"/>
    <col min="16144" max="16147" width="11.6328125" style="43" customWidth="1"/>
    <col min="16148" max="16148" width="17.26953125" style="43" customWidth="1"/>
    <col min="16149" max="16149" width="5.6328125" style="43" customWidth="1"/>
    <col min="16150" max="16150" width="9.26953125" style="43" customWidth="1"/>
    <col min="16151" max="16151" width="6.6328125" style="43" customWidth="1"/>
    <col min="16152" max="16152" width="9.6328125" style="43" customWidth="1"/>
    <col min="16153" max="16153" width="8.26953125" style="43" customWidth="1"/>
    <col min="16154" max="16154" width="4.90625" style="43" customWidth="1"/>
    <col min="16155" max="16155" width="9.453125" style="43" customWidth="1"/>
    <col min="16156" max="16156" width="6.6328125" style="43" customWidth="1"/>
    <col min="16157" max="16157" width="9.08984375" style="43" customWidth="1"/>
    <col min="16158" max="16159" width="11.08984375" style="43" customWidth="1"/>
    <col min="16160" max="16160" width="12" style="43" customWidth="1"/>
    <col min="16161" max="16161" width="8.7265625" style="43" customWidth="1"/>
    <col min="16162" max="16162" width="10.6328125" style="43" customWidth="1"/>
    <col min="16163" max="16384" width="9" style="43"/>
  </cols>
  <sheetData>
    <row r="1" spans="1:33" s="207" customFormat="1" ht="20.5" customHeight="1">
      <c r="A1" s="248" t="s">
        <v>161</v>
      </c>
      <c r="T1" s="209"/>
    </row>
    <row r="2" spans="1:33" s="212" customFormat="1" ht="24" customHeight="1">
      <c r="A2" s="293" t="s">
        <v>162</v>
      </c>
      <c r="C2" s="292" t="s">
        <v>230</v>
      </c>
      <c r="D2" s="211"/>
      <c r="E2" s="211"/>
      <c r="G2" s="210"/>
      <c r="H2" s="210"/>
      <c r="I2" s="210"/>
      <c r="J2" s="210"/>
      <c r="L2" s="213"/>
      <c r="M2" s="214"/>
      <c r="N2" s="213"/>
      <c r="O2" s="213"/>
      <c r="P2" s="213"/>
      <c r="Q2" s="213"/>
      <c r="R2" s="213"/>
      <c r="S2" s="213"/>
      <c r="T2" s="213"/>
      <c r="U2" s="213"/>
      <c r="V2" s="213"/>
      <c r="W2" s="213"/>
      <c r="X2" s="215"/>
    </row>
    <row r="3" spans="1:33" s="212" customFormat="1" ht="24" customHeight="1">
      <c r="A3" s="278" t="s">
        <v>191</v>
      </c>
      <c r="C3" s="241"/>
      <c r="D3" s="211"/>
      <c r="E3" s="211"/>
      <c r="L3" s="213"/>
      <c r="M3" s="213"/>
      <c r="N3" s="213"/>
      <c r="O3" s="214"/>
      <c r="P3" s="214"/>
      <c r="Q3" s="214"/>
      <c r="R3" s="214"/>
      <c r="S3" s="213"/>
      <c r="T3" s="213"/>
      <c r="U3" s="213"/>
      <c r="V3" s="213"/>
      <c r="W3" s="213"/>
      <c r="X3" s="213"/>
      <c r="Y3" s="213"/>
      <c r="Z3" s="213"/>
      <c r="AA3" s="213"/>
      <c r="AB3" s="213"/>
      <c r="AC3" s="213"/>
      <c r="AD3" s="213"/>
      <c r="AE3" s="213"/>
      <c r="AF3" s="213" t="s">
        <v>192</v>
      </c>
    </row>
    <row r="4" spans="1:33" s="222" customFormat="1" ht="19.5" customHeight="1">
      <c r="A4" s="436" t="s">
        <v>165</v>
      </c>
      <c r="B4" s="436" t="s">
        <v>193</v>
      </c>
      <c r="C4" s="436" t="s">
        <v>167</v>
      </c>
      <c r="D4" s="439" t="s">
        <v>194</v>
      </c>
      <c r="E4" s="467"/>
      <c r="F4" s="468"/>
      <c r="G4" s="439" t="s">
        <v>195</v>
      </c>
      <c r="H4" s="440"/>
      <c r="I4" s="440"/>
      <c r="J4" s="441"/>
      <c r="K4" s="436" t="s">
        <v>196</v>
      </c>
      <c r="L4" s="462" t="s">
        <v>197</v>
      </c>
      <c r="M4" s="463"/>
      <c r="N4" s="463"/>
      <c r="O4" s="463"/>
      <c r="P4" s="463"/>
      <c r="Q4" s="463"/>
      <c r="R4" s="463"/>
      <c r="S4" s="463"/>
      <c r="T4" s="463"/>
      <c r="U4" s="463"/>
      <c r="V4" s="463"/>
      <c r="W4" s="463"/>
      <c r="X4" s="463"/>
      <c r="Y4" s="463"/>
      <c r="Z4" s="463"/>
      <c r="AA4" s="463"/>
      <c r="AB4" s="463"/>
      <c r="AC4" s="463"/>
      <c r="AD4" s="463"/>
      <c r="AE4" s="464"/>
      <c r="AF4" s="465" t="s">
        <v>198</v>
      </c>
      <c r="AG4" s="448" t="s">
        <v>199</v>
      </c>
    </row>
    <row r="5" spans="1:33" s="222" customFormat="1" ht="19.5" customHeight="1">
      <c r="A5" s="437"/>
      <c r="B5" s="437"/>
      <c r="C5" s="437"/>
      <c r="D5" s="469"/>
      <c r="E5" s="470"/>
      <c r="F5" s="471"/>
      <c r="G5" s="442"/>
      <c r="H5" s="443"/>
      <c r="I5" s="443"/>
      <c r="J5" s="444"/>
      <c r="K5" s="437"/>
      <c r="L5" s="267" t="s">
        <v>200</v>
      </c>
      <c r="M5" s="267"/>
      <c r="N5" s="267" t="s">
        <v>218</v>
      </c>
      <c r="O5" s="266"/>
      <c r="P5" s="266" t="s">
        <v>219</v>
      </c>
      <c r="Q5" s="266"/>
      <c r="R5" s="466" t="s">
        <v>201</v>
      </c>
      <c r="S5" s="267" t="s">
        <v>222</v>
      </c>
      <c r="T5" s="267"/>
      <c r="U5" s="462" t="s">
        <v>202</v>
      </c>
      <c r="V5" s="463"/>
      <c r="W5" s="463"/>
      <c r="X5" s="463"/>
      <c r="Y5" s="464"/>
      <c r="Z5" s="462" t="s">
        <v>203</v>
      </c>
      <c r="AA5" s="463"/>
      <c r="AB5" s="463"/>
      <c r="AC5" s="463"/>
      <c r="AD5" s="464"/>
      <c r="AE5" s="466" t="s">
        <v>204</v>
      </c>
      <c r="AF5" s="465"/>
      <c r="AG5" s="448"/>
    </row>
    <row r="6" spans="1:33" s="222" customFormat="1" ht="21.75" customHeight="1">
      <c r="A6" s="438"/>
      <c r="B6" s="438"/>
      <c r="C6" s="438"/>
      <c r="D6" s="472"/>
      <c r="E6" s="473"/>
      <c r="F6" s="474"/>
      <c r="G6" s="445"/>
      <c r="H6" s="446"/>
      <c r="I6" s="446"/>
      <c r="J6" s="447"/>
      <c r="K6" s="438"/>
      <c r="L6" s="220" t="s">
        <v>220</v>
      </c>
      <c r="M6" s="220" t="s">
        <v>221</v>
      </c>
      <c r="N6" s="220" t="s">
        <v>220</v>
      </c>
      <c r="O6" s="220" t="s">
        <v>221</v>
      </c>
      <c r="P6" s="220" t="s">
        <v>220</v>
      </c>
      <c r="Q6" s="220" t="s">
        <v>221</v>
      </c>
      <c r="R6" s="451"/>
      <c r="S6" s="220" t="s">
        <v>220</v>
      </c>
      <c r="T6" s="220" t="s">
        <v>221</v>
      </c>
      <c r="U6" s="254" t="s">
        <v>205</v>
      </c>
      <c r="V6" s="221" t="s">
        <v>179</v>
      </c>
      <c r="W6" s="221" t="s">
        <v>97</v>
      </c>
      <c r="X6" s="221" t="s">
        <v>28</v>
      </c>
      <c r="Y6" s="221" t="s">
        <v>206</v>
      </c>
      <c r="Z6" s="254" t="s">
        <v>205</v>
      </c>
      <c r="AA6" s="221" t="s">
        <v>179</v>
      </c>
      <c r="AB6" s="221" t="s">
        <v>97</v>
      </c>
      <c r="AC6" s="221" t="s">
        <v>28</v>
      </c>
      <c r="AD6" s="221" t="s">
        <v>207</v>
      </c>
      <c r="AE6" s="451"/>
      <c r="AF6" s="465"/>
      <c r="AG6" s="448"/>
    </row>
    <row r="7" spans="1:33" s="218" customFormat="1" ht="26.25" customHeight="1">
      <c r="A7" s="486">
        <v>1</v>
      </c>
      <c r="B7" s="487" t="s">
        <v>256</v>
      </c>
      <c r="C7" s="487" t="s">
        <v>271</v>
      </c>
      <c r="D7" s="489" t="s">
        <v>272</v>
      </c>
      <c r="E7" s="491" t="s">
        <v>180</v>
      </c>
      <c r="F7" s="493" t="s">
        <v>273</v>
      </c>
      <c r="G7" s="495">
        <v>2</v>
      </c>
      <c r="H7" s="497" t="s">
        <v>181</v>
      </c>
      <c r="I7" s="497">
        <v>3</v>
      </c>
      <c r="J7" s="479" t="s">
        <v>182</v>
      </c>
      <c r="K7" s="481">
        <v>1</v>
      </c>
      <c r="L7" s="477">
        <v>3410</v>
      </c>
      <c r="M7" s="475"/>
      <c r="N7" s="477"/>
      <c r="O7" s="475"/>
      <c r="P7" s="477">
        <v>600</v>
      </c>
      <c r="Q7" s="475"/>
      <c r="R7" s="484">
        <v>44340</v>
      </c>
      <c r="S7" s="477">
        <v>2950</v>
      </c>
      <c r="T7" s="484"/>
      <c r="U7" s="221" t="s">
        <v>271</v>
      </c>
      <c r="V7" s="231">
        <v>5800</v>
      </c>
      <c r="W7" s="231">
        <v>2</v>
      </c>
      <c r="X7" s="231">
        <f t="shared" ref="X7:X12" si="0">V7*W7</f>
        <v>11600</v>
      </c>
      <c r="Y7" s="475">
        <f>X7+X8</f>
        <v>11600</v>
      </c>
      <c r="Z7" s="221" t="s">
        <v>271</v>
      </c>
      <c r="AA7" s="231">
        <v>11600</v>
      </c>
      <c r="AB7" s="231">
        <v>2</v>
      </c>
      <c r="AC7" s="231">
        <f t="shared" ref="AC7:AC12" si="1">AA7*AB7</f>
        <v>23200</v>
      </c>
      <c r="AD7" s="475">
        <f>AC7+AC8</f>
        <v>23200</v>
      </c>
      <c r="AE7" s="484">
        <f>SUM(L7:T8,Y7,AD7)</f>
        <v>86100</v>
      </c>
      <c r="AF7" s="475">
        <f>AE7*K7</f>
        <v>86100</v>
      </c>
      <c r="AG7" s="477">
        <f>ROUND(L7+N7+P7+S7,0)*K7</f>
        <v>6960</v>
      </c>
    </row>
    <row r="8" spans="1:33" s="218" customFormat="1" ht="26.25" customHeight="1">
      <c r="A8" s="486"/>
      <c r="B8" s="488"/>
      <c r="C8" s="488"/>
      <c r="D8" s="490"/>
      <c r="E8" s="492"/>
      <c r="F8" s="494"/>
      <c r="G8" s="496"/>
      <c r="H8" s="498"/>
      <c r="I8" s="498"/>
      <c r="J8" s="480"/>
      <c r="K8" s="482"/>
      <c r="L8" s="483"/>
      <c r="M8" s="476"/>
      <c r="N8" s="483"/>
      <c r="O8" s="476"/>
      <c r="P8" s="483"/>
      <c r="Q8" s="476"/>
      <c r="R8" s="485"/>
      <c r="S8" s="483"/>
      <c r="T8" s="485"/>
      <c r="U8" s="221"/>
      <c r="V8" s="231"/>
      <c r="W8" s="231"/>
      <c r="X8" s="231">
        <f t="shared" si="0"/>
        <v>0</v>
      </c>
      <c r="Y8" s="476"/>
      <c r="Z8" s="221"/>
      <c r="AA8" s="231"/>
      <c r="AB8" s="231"/>
      <c r="AC8" s="231">
        <f t="shared" si="1"/>
        <v>0</v>
      </c>
      <c r="AD8" s="476"/>
      <c r="AE8" s="485"/>
      <c r="AF8" s="476"/>
      <c r="AG8" s="478"/>
    </row>
    <row r="9" spans="1:33" s="218" customFormat="1" ht="26.25" customHeight="1">
      <c r="A9" s="486">
        <v>2</v>
      </c>
      <c r="B9" s="487"/>
      <c r="C9" s="487"/>
      <c r="D9" s="489"/>
      <c r="E9" s="491" t="s">
        <v>180</v>
      </c>
      <c r="F9" s="493"/>
      <c r="G9" s="495"/>
      <c r="H9" s="497" t="s">
        <v>181</v>
      </c>
      <c r="I9" s="497"/>
      <c r="J9" s="479" t="s">
        <v>182</v>
      </c>
      <c r="K9" s="481">
        <v>0</v>
      </c>
      <c r="L9" s="477"/>
      <c r="M9" s="475"/>
      <c r="N9" s="477"/>
      <c r="O9" s="475"/>
      <c r="P9" s="477"/>
      <c r="Q9" s="475"/>
      <c r="R9" s="484"/>
      <c r="S9" s="477"/>
      <c r="T9" s="484"/>
      <c r="U9" s="221"/>
      <c r="V9" s="231"/>
      <c r="W9" s="231"/>
      <c r="X9" s="231">
        <f t="shared" si="0"/>
        <v>0</v>
      </c>
      <c r="Y9" s="475">
        <f>X9+X10</f>
        <v>0</v>
      </c>
      <c r="Z9" s="221"/>
      <c r="AA9" s="231"/>
      <c r="AB9" s="231"/>
      <c r="AC9" s="231">
        <f t="shared" si="1"/>
        <v>0</v>
      </c>
      <c r="AD9" s="475">
        <f>AC9+AC10</f>
        <v>0</v>
      </c>
      <c r="AE9" s="484">
        <f>SUM(L9:T10,Y9,AD9)</f>
        <v>0</v>
      </c>
      <c r="AF9" s="475">
        <f>AE9*K9</f>
        <v>0</v>
      </c>
      <c r="AG9" s="477">
        <f>ROUND(L9+N9+P9+S9,0)*K9</f>
        <v>0</v>
      </c>
    </row>
    <row r="10" spans="1:33" s="218" customFormat="1" ht="26.25" customHeight="1">
      <c r="A10" s="486"/>
      <c r="B10" s="488"/>
      <c r="C10" s="488"/>
      <c r="D10" s="490"/>
      <c r="E10" s="492"/>
      <c r="F10" s="494"/>
      <c r="G10" s="496"/>
      <c r="H10" s="498"/>
      <c r="I10" s="498"/>
      <c r="J10" s="480"/>
      <c r="K10" s="482"/>
      <c r="L10" s="483"/>
      <c r="M10" s="476"/>
      <c r="N10" s="483"/>
      <c r="O10" s="476"/>
      <c r="P10" s="483"/>
      <c r="Q10" s="476"/>
      <c r="R10" s="485"/>
      <c r="S10" s="483"/>
      <c r="T10" s="485"/>
      <c r="U10" s="221"/>
      <c r="V10" s="231"/>
      <c r="W10" s="231"/>
      <c r="X10" s="231">
        <f t="shared" si="0"/>
        <v>0</v>
      </c>
      <c r="Y10" s="476"/>
      <c r="Z10" s="221"/>
      <c r="AA10" s="231"/>
      <c r="AB10" s="231"/>
      <c r="AC10" s="231">
        <f t="shared" si="1"/>
        <v>0</v>
      </c>
      <c r="AD10" s="476"/>
      <c r="AE10" s="485"/>
      <c r="AF10" s="476"/>
      <c r="AG10" s="478"/>
    </row>
    <row r="11" spans="1:33" s="218" customFormat="1" ht="26.25" customHeight="1">
      <c r="A11" s="499">
        <v>3</v>
      </c>
      <c r="B11" s="487"/>
      <c r="C11" s="487"/>
      <c r="D11" s="489"/>
      <c r="E11" s="491" t="s">
        <v>180</v>
      </c>
      <c r="F11" s="493"/>
      <c r="G11" s="495"/>
      <c r="H11" s="497" t="s">
        <v>181</v>
      </c>
      <c r="I11" s="497"/>
      <c r="J11" s="479" t="s">
        <v>182</v>
      </c>
      <c r="K11" s="481">
        <v>0</v>
      </c>
      <c r="L11" s="477"/>
      <c r="M11" s="475"/>
      <c r="N11" s="477"/>
      <c r="O11" s="475"/>
      <c r="P11" s="477"/>
      <c r="Q11" s="475"/>
      <c r="R11" s="484"/>
      <c r="S11" s="477"/>
      <c r="T11" s="484"/>
      <c r="U11" s="221"/>
      <c r="V11" s="231"/>
      <c r="W11" s="231"/>
      <c r="X11" s="231">
        <f t="shared" si="0"/>
        <v>0</v>
      </c>
      <c r="Y11" s="475">
        <f>X11+X12</f>
        <v>0</v>
      </c>
      <c r="Z11" s="221"/>
      <c r="AA11" s="231"/>
      <c r="AB11" s="231"/>
      <c r="AC11" s="231">
        <f t="shared" si="1"/>
        <v>0</v>
      </c>
      <c r="AD11" s="475">
        <f>AC11+AC12</f>
        <v>0</v>
      </c>
      <c r="AE11" s="484">
        <f>SUM(L11:T12,Y11,AD11)</f>
        <v>0</v>
      </c>
      <c r="AF11" s="475">
        <f>AE11*K11</f>
        <v>0</v>
      </c>
      <c r="AG11" s="477">
        <f>ROUND(L11+N11+P11+S11,0)*K11</f>
        <v>0</v>
      </c>
    </row>
    <row r="12" spans="1:33" s="218" customFormat="1" ht="26.25" customHeight="1">
      <c r="A12" s="500"/>
      <c r="B12" s="488"/>
      <c r="C12" s="488"/>
      <c r="D12" s="490"/>
      <c r="E12" s="492"/>
      <c r="F12" s="494"/>
      <c r="G12" s="496"/>
      <c r="H12" s="498"/>
      <c r="I12" s="498"/>
      <c r="J12" s="480"/>
      <c r="K12" s="482"/>
      <c r="L12" s="483"/>
      <c r="M12" s="476"/>
      <c r="N12" s="483"/>
      <c r="O12" s="476"/>
      <c r="P12" s="483"/>
      <c r="Q12" s="476"/>
      <c r="R12" s="485"/>
      <c r="S12" s="483"/>
      <c r="T12" s="485"/>
      <c r="U12" s="221"/>
      <c r="V12" s="231"/>
      <c r="W12" s="231"/>
      <c r="X12" s="231">
        <f t="shared" si="0"/>
        <v>0</v>
      </c>
      <c r="Y12" s="476"/>
      <c r="Z12" s="221"/>
      <c r="AA12" s="231"/>
      <c r="AB12" s="231"/>
      <c r="AC12" s="231">
        <f t="shared" si="1"/>
        <v>0</v>
      </c>
      <c r="AD12" s="476"/>
      <c r="AE12" s="485"/>
      <c r="AF12" s="476"/>
      <c r="AG12" s="478"/>
    </row>
    <row r="13" spans="1:33" s="218" customFormat="1" ht="26.25" customHeight="1" thickBot="1">
      <c r="A13" s="268"/>
      <c r="B13" s="269"/>
      <c r="C13" s="269"/>
      <c r="D13" s="269"/>
      <c r="E13" s="269"/>
      <c r="F13" s="269"/>
      <c r="G13" s="268"/>
      <c r="H13" s="268"/>
      <c r="I13" s="268"/>
      <c r="J13" s="268"/>
      <c r="K13" s="270"/>
      <c r="L13" s="236"/>
      <c r="M13" s="236"/>
      <c r="N13" s="236"/>
      <c r="O13" s="236"/>
      <c r="P13" s="236"/>
      <c r="Q13" s="236"/>
      <c r="R13" s="271"/>
      <c r="S13" s="236"/>
      <c r="T13" s="271"/>
      <c r="U13" s="262"/>
      <c r="V13" s="236"/>
      <c r="W13" s="236"/>
      <c r="X13" s="236"/>
      <c r="Y13" s="236"/>
      <c r="Z13" s="262"/>
      <c r="AA13" s="236"/>
      <c r="AB13" s="236"/>
      <c r="AC13" s="236"/>
      <c r="AD13" s="256"/>
      <c r="AE13" s="255"/>
      <c r="AF13" s="273" t="s">
        <v>28</v>
      </c>
      <c r="AG13" s="276">
        <f>SUM(AF7:AF12)</f>
        <v>86100</v>
      </c>
    </row>
    <row r="14" spans="1:33" ht="30" customHeight="1" thickBot="1">
      <c r="A14" s="218"/>
      <c r="B14" s="218"/>
      <c r="C14" s="239"/>
      <c r="D14" s="239"/>
      <c r="E14" s="239"/>
      <c r="F14" s="239"/>
      <c r="G14" s="239"/>
      <c r="H14" s="239"/>
      <c r="AD14" s="71"/>
      <c r="AE14" s="43"/>
      <c r="AF14" s="274" t="s">
        <v>199</v>
      </c>
      <c r="AG14" s="272">
        <f>+SUM(AG7:AG12)</f>
        <v>6960</v>
      </c>
    </row>
    <row r="15" spans="1:33" ht="30" customHeight="1" thickBot="1">
      <c r="A15" s="218"/>
      <c r="B15" s="239"/>
      <c r="C15" s="257"/>
      <c r="D15" s="257"/>
      <c r="E15" s="257"/>
      <c r="F15" s="219"/>
      <c r="G15" s="239"/>
      <c r="H15" s="239"/>
      <c r="I15" s="239"/>
      <c r="J15" s="239"/>
      <c r="K15" s="239"/>
      <c r="AD15" s="71"/>
      <c r="AE15" s="43"/>
      <c r="AF15" s="275" t="s">
        <v>208</v>
      </c>
      <c r="AG15" s="277">
        <f>+AG13-+AG14</f>
        <v>79140</v>
      </c>
    </row>
    <row r="16" spans="1:33" ht="29.5" customHeight="1">
      <c r="A16" s="239"/>
      <c r="B16" s="239"/>
      <c r="C16" s="257"/>
      <c r="D16" s="257"/>
      <c r="E16" s="257"/>
      <c r="F16" s="219"/>
      <c r="G16" s="239"/>
      <c r="H16" s="239"/>
      <c r="I16" s="239"/>
      <c r="J16" s="239"/>
      <c r="K16" s="239"/>
      <c r="AD16" s="71"/>
      <c r="AE16" s="71"/>
      <c r="AF16" s="236"/>
      <c r="AG16" s="44"/>
    </row>
    <row r="17" spans="1:33" ht="20.25" customHeight="1">
      <c r="A17" s="238" t="s">
        <v>165</v>
      </c>
      <c r="B17" s="448" t="s">
        <v>185</v>
      </c>
      <c r="C17" s="448"/>
      <c r="D17" s="448"/>
      <c r="E17" s="448"/>
      <c r="F17" s="448"/>
      <c r="G17" s="448"/>
      <c r="H17" s="448"/>
      <c r="I17" s="448"/>
      <c r="J17" s="448"/>
      <c r="K17" s="448"/>
      <c r="L17" s="448"/>
      <c r="M17" s="448"/>
      <c r="N17" s="448"/>
      <c r="O17" s="448"/>
      <c r="P17" s="448"/>
      <c r="Q17" s="448"/>
      <c r="R17" s="448"/>
    </row>
    <row r="18" spans="1:33" ht="47.25" customHeight="1">
      <c r="A18" s="223">
        <v>1</v>
      </c>
      <c r="B18" s="449" t="s">
        <v>274</v>
      </c>
      <c r="C18" s="449"/>
      <c r="D18" s="449"/>
      <c r="E18" s="449"/>
      <c r="F18" s="449"/>
      <c r="G18" s="449"/>
      <c r="H18" s="449"/>
      <c r="I18" s="449"/>
      <c r="J18" s="449"/>
      <c r="K18" s="449"/>
      <c r="L18" s="449"/>
      <c r="M18" s="449"/>
      <c r="N18" s="449"/>
      <c r="O18" s="449"/>
      <c r="P18" s="449"/>
      <c r="Q18" s="449"/>
      <c r="R18" s="449"/>
    </row>
    <row r="19" spans="1:33" s="218" customFormat="1" ht="47.25" customHeight="1">
      <c r="A19" s="223"/>
      <c r="B19" s="449"/>
      <c r="C19" s="449"/>
      <c r="D19" s="449"/>
      <c r="E19" s="449"/>
      <c r="F19" s="449"/>
      <c r="G19" s="449"/>
      <c r="H19" s="449"/>
      <c r="I19" s="449"/>
      <c r="J19" s="449"/>
      <c r="K19" s="449"/>
      <c r="L19" s="449"/>
      <c r="M19" s="449"/>
      <c r="N19" s="449"/>
      <c r="O19" s="449"/>
      <c r="P19" s="449"/>
      <c r="Q19" s="449"/>
      <c r="R19" s="449"/>
      <c r="S19" s="236"/>
      <c r="T19" s="236"/>
      <c r="U19" s="236"/>
      <c r="V19" s="236"/>
      <c r="W19" s="236"/>
      <c r="X19" s="236"/>
      <c r="Y19" s="236"/>
      <c r="Z19" s="236"/>
      <c r="AA19" s="236"/>
      <c r="AB19" s="236"/>
      <c r="AC19" s="236"/>
      <c r="AD19" s="236"/>
      <c r="AE19" s="236"/>
      <c r="AF19" s="253"/>
    </row>
    <row r="20" spans="1:33" s="218" customFormat="1" ht="48" customHeight="1">
      <c r="A20" s="223"/>
      <c r="B20" s="449"/>
      <c r="C20" s="449"/>
      <c r="D20" s="449"/>
      <c r="E20" s="449"/>
      <c r="F20" s="449"/>
      <c r="G20" s="449"/>
      <c r="H20" s="449"/>
      <c r="I20" s="449"/>
      <c r="J20" s="449"/>
      <c r="K20" s="449"/>
      <c r="L20" s="449"/>
      <c r="M20" s="449"/>
      <c r="N20" s="449"/>
      <c r="O20" s="449"/>
      <c r="P20" s="449"/>
      <c r="Q20" s="449"/>
      <c r="R20" s="449"/>
      <c r="S20" s="236"/>
      <c r="T20" s="236"/>
      <c r="U20" s="236"/>
      <c r="V20" s="236"/>
      <c r="W20" s="236"/>
      <c r="X20" s="236"/>
      <c r="Y20" s="236"/>
      <c r="Z20" s="236"/>
      <c r="AA20" s="236"/>
      <c r="AB20" s="236"/>
      <c r="AC20" s="236"/>
      <c r="AD20" s="236"/>
      <c r="AE20" s="236"/>
      <c r="AF20" s="253"/>
    </row>
    <row r="22" spans="1:33" s="212" customFormat="1" ht="18" customHeight="1">
      <c r="A22" s="278" t="s">
        <v>214</v>
      </c>
      <c r="C22" s="241"/>
      <c r="D22" s="211"/>
      <c r="E22" s="211"/>
      <c r="L22" s="213"/>
      <c r="M22" s="213"/>
      <c r="N22" s="213"/>
      <c r="O22" s="214"/>
      <c r="P22" s="214"/>
      <c r="Q22" s="214"/>
      <c r="R22" s="214"/>
      <c r="S22" s="213"/>
      <c r="T22" s="213"/>
      <c r="U22" s="213"/>
      <c r="V22" s="213"/>
      <c r="W22" s="213"/>
      <c r="X22" s="213"/>
      <c r="Y22" s="213"/>
      <c r="Z22" s="213"/>
      <c r="AA22" s="213"/>
      <c r="AB22" s="213"/>
      <c r="AC22" s="213"/>
      <c r="AD22" s="213"/>
      <c r="AE22" s="213"/>
      <c r="AF22" s="213"/>
      <c r="AG22" s="212" t="s">
        <v>164</v>
      </c>
    </row>
    <row r="23" spans="1:33" s="222" customFormat="1" ht="19.5" customHeight="1">
      <c r="A23" s="436" t="s">
        <v>165</v>
      </c>
      <c r="B23" s="436" t="s">
        <v>193</v>
      </c>
      <c r="C23" s="436" t="s">
        <v>167</v>
      </c>
      <c r="D23" s="439" t="s">
        <v>194</v>
      </c>
      <c r="E23" s="467"/>
      <c r="F23" s="468"/>
      <c r="G23" s="439" t="s">
        <v>195</v>
      </c>
      <c r="H23" s="440"/>
      <c r="I23" s="440"/>
      <c r="J23" s="441"/>
      <c r="K23" s="436" t="s">
        <v>196</v>
      </c>
      <c r="L23" s="462" t="s">
        <v>197</v>
      </c>
      <c r="M23" s="463"/>
      <c r="N23" s="463"/>
      <c r="O23" s="463"/>
      <c r="P23" s="463"/>
      <c r="Q23" s="463"/>
      <c r="R23" s="463"/>
      <c r="S23" s="463"/>
      <c r="T23" s="463"/>
      <c r="U23" s="463"/>
      <c r="V23" s="463"/>
      <c r="W23" s="463"/>
      <c r="X23" s="463"/>
      <c r="Y23" s="463"/>
      <c r="Z23" s="463"/>
      <c r="AA23" s="463"/>
      <c r="AB23" s="463"/>
      <c r="AC23" s="463"/>
      <c r="AD23" s="463"/>
      <c r="AE23" s="464"/>
      <c r="AF23" s="465" t="s">
        <v>198</v>
      </c>
      <c r="AG23" s="448" t="s">
        <v>199</v>
      </c>
    </row>
    <row r="24" spans="1:33" s="222" customFormat="1" ht="19.5" customHeight="1">
      <c r="A24" s="437"/>
      <c r="B24" s="437"/>
      <c r="C24" s="437"/>
      <c r="D24" s="469"/>
      <c r="E24" s="470"/>
      <c r="F24" s="471"/>
      <c r="G24" s="442"/>
      <c r="H24" s="443"/>
      <c r="I24" s="443"/>
      <c r="J24" s="444"/>
      <c r="K24" s="437"/>
      <c r="L24" s="267" t="s">
        <v>200</v>
      </c>
      <c r="M24" s="267"/>
      <c r="N24" s="267" t="s">
        <v>218</v>
      </c>
      <c r="O24" s="266"/>
      <c r="P24" s="266" t="s">
        <v>219</v>
      </c>
      <c r="Q24" s="266"/>
      <c r="R24" s="466" t="s">
        <v>201</v>
      </c>
      <c r="S24" s="267" t="s">
        <v>222</v>
      </c>
      <c r="T24" s="267"/>
      <c r="U24" s="462" t="s">
        <v>202</v>
      </c>
      <c r="V24" s="463"/>
      <c r="W24" s="463"/>
      <c r="X24" s="463"/>
      <c r="Y24" s="464"/>
      <c r="Z24" s="462" t="s">
        <v>203</v>
      </c>
      <c r="AA24" s="463"/>
      <c r="AB24" s="463"/>
      <c r="AC24" s="463"/>
      <c r="AD24" s="464"/>
      <c r="AE24" s="466" t="s">
        <v>204</v>
      </c>
      <c r="AF24" s="465"/>
      <c r="AG24" s="448"/>
    </row>
    <row r="25" spans="1:33" s="222" customFormat="1" ht="21.75" customHeight="1">
      <c r="A25" s="438"/>
      <c r="B25" s="438"/>
      <c r="C25" s="438"/>
      <c r="D25" s="472"/>
      <c r="E25" s="473"/>
      <c r="F25" s="474"/>
      <c r="G25" s="445"/>
      <c r="H25" s="446"/>
      <c r="I25" s="446"/>
      <c r="J25" s="447"/>
      <c r="K25" s="438"/>
      <c r="L25" s="220" t="s">
        <v>220</v>
      </c>
      <c r="M25" s="220" t="s">
        <v>221</v>
      </c>
      <c r="N25" s="220" t="s">
        <v>220</v>
      </c>
      <c r="O25" s="220" t="s">
        <v>221</v>
      </c>
      <c r="P25" s="220" t="s">
        <v>220</v>
      </c>
      <c r="Q25" s="220" t="s">
        <v>221</v>
      </c>
      <c r="R25" s="451"/>
      <c r="S25" s="220" t="s">
        <v>220</v>
      </c>
      <c r="T25" s="220" t="s">
        <v>221</v>
      </c>
      <c r="U25" s="254" t="s">
        <v>205</v>
      </c>
      <c r="V25" s="221" t="s">
        <v>179</v>
      </c>
      <c r="W25" s="221" t="s">
        <v>97</v>
      </c>
      <c r="X25" s="221" t="s">
        <v>28</v>
      </c>
      <c r="Y25" s="221" t="s">
        <v>206</v>
      </c>
      <c r="Z25" s="254" t="s">
        <v>205</v>
      </c>
      <c r="AA25" s="221" t="s">
        <v>179</v>
      </c>
      <c r="AB25" s="221" t="s">
        <v>97</v>
      </c>
      <c r="AC25" s="221" t="s">
        <v>28</v>
      </c>
      <c r="AD25" s="221" t="s">
        <v>207</v>
      </c>
      <c r="AE25" s="451"/>
      <c r="AF25" s="465"/>
      <c r="AG25" s="448"/>
    </row>
    <row r="26" spans="1:33" s="218" customFormat="1" ht="26.25" customHeight="1">
      <c r="A26" s="486">
        <v>1</v>
      </c>
      <c r="B26" s="487" t="s">
        <v>275</v>
      </c>
      <c r="C26" s="487" t="s">
        <v>269</v>
      </c>
      <c r="D26" s="489" t="s">
        <v>273</v>
      </c>
      <c r="E26" s="491" t="s">
        <v>180</v>
      </c>
      <c r="F26" s="493" t="s">
        <v>276</v>
      </c>
      <c r="G26" s="495">
        <v>1</v>
      </c>
      <c r="H26" s="497" t="s">
        <v>181</v>
      </c>
      <c r="I26" s="497">
        <v>2</v>
      </c>
      <c r="J26" s="479" t="s">
        <v>182</v>
      </c>
      <c r="K26" s="481">
        <v>1</v>
      </c>
      <c r="L26" s="477">
        <v>2900</v>
      </c>
      <c r="M26" s="475"/>
      <c r="N26" s="477"/>
      <c r="O26" s="475"/>
      <c r="P26" s="477"/>
      <c r="Q26" s="475"/>
      <c r="R26" s="484">
        <v>44340</v>
      </c>
      <c r="S26" s="501">
        <v>2950</v>
      </c>
      <c r="T26" s="484"/>
      <c r="U26" s="221" t="s">
        <v>277</v>
      </c>
      <c r="V26" s="231">
        <v>7700</v>
      </c>
      <c r="W26" s="231">
        <v>1</v>
      </c>
      <c r="X26" s="231">
        <f t="shared" ref="X26:X31" si="2">V26*W26</f>
        <v>7700</v>
      </c>
      <c r="Y26" s="501">
        <f>X26+X27</f>
        <v>7700</v>
      </c>
      <c r="Z26" s="221" t="s">
        <v>277</v>
      </c>
      <c r="AA26" s="231">
        <v>15500</v>
      </c>
      <c r="AB26" s="231">
        <v>1</v>
      </c>
      <c r="AC26" s="231">
        <f t="shared" ref="AC26:AC31" si="3">AA26*AB26</f>
        <v>15500</v>
      </c>
      <c r="AD26" s="501">
        <f>AC26+AC27</f>
        <v>15500</v>
      </c>
      <c r="AE26" s="484">
        <f>SUM(L26:T27,Y26,AD26)</f>
        <v>73390</v>
      </c>
      <c r="AF26" s="475">
        <f>AE26*K26</f>
        <v>73390</v>
      </c>
      <c r="AG26" s="477">
        <f>ROUND(L26+N26+P26+S26+Y26+AD26,0)*K26</f>
        <v>29050</v>
      </c>
    </row>
    <row r="27" spans="1:33" s="218" customFormat="1" ht="26.25" customHeight="1">
      <c r="A27" s="486"/>
      <c r="B27" s="488"/>
      <c r="C27" s="488"/>
      <c r="D27" s="490"/>
      <c r="E27" s="492"/>
      <c r="F27" s="494"/>
      <c r="G27" s="496"/>
      <c r="H27" s="498"/>
      <c r="I27" s="498"/>
      <c r="J27" s="480"/>
      <c r="K27" s="482"/>
      <c r="L27" s="483"/>
      <c r="M27" s="476"/>
      <c r="N27" s="483"/>
      <c r="O27" s="476"/>
      <c r="P27" s="483"/>
      <c r="Q27" s="476"/>
      <c r="R27" s="485"/>
      <c r="S27" s="502"/>
      <c r="T27" s="485"/>
      <c r="U27" s="221"/>
      <c r="V27" s="231"/>
      <c r="W27" s="231"/>
      <c r="X27" s="231">
        <f t="shared" si="2"/>
        <v>0</v>
      </c>
      <c r="Y27" s="502"/>
      <c r="Z27" s="221"/>
      <c r="AA27" s="231"/>
      <c r="AB27" s="231"/>
      <c r="AC27" s="231">
        <f t="shared" si="3"/>
        <v>0</v>
      </c>
      <c r="AD27" s="502"/>
      <c r="AE27" s="485"/>
      <c r="AF27" s="476"/>
      <c r="AG27" s="478"/>
    </row>
    <row r="28" spans="1:33" s="218" customFormat="1" ht="26.25" customHeight="1">
      <c r="A28" s="486">
        <v>2</v>
      </c>
      <c r="B28" s="487"/>
      <c r="C28" s="487"/>
      <c r="D28" s="489"/>
      <c r="E28" s="491" t="s">
        <v>180</v>
      </c>
      <c r="F28" s="493"/>
      <c r="G28" s="495"/>
      <c r="H28" s="497" t="s">
        <v>181</v>
      </c>
      <c r="I28" s="497"/>
      <c r="J28" s="479" t="s">
        <v>182</v>
      </c>
      <c r="K28" s="481">
        <v>0</v>
      </c>
      <c r="L28" s="477"/>
      <c r="M28" s="475"/>
      <c r="N28" s="477"/>
      <c r="O28" s="475"/>
      <c r="P28" s="477"/>
      <c r="Q28" s="475"/>
      <c r="R28" s="484"/>
      <c r="S28" s="477"/>
      <c r="T28" s="484"/>
      <c r="U28" s="221"/>
      <c r="V28" s="231"/>
      <c r="W28" s="231"/>
      <c r="X28" s="231">
        <f t="shared" si="2"/>
        <v>0</v>
      </c>
      <c r="Y28" s="501">
        <f>X28+X29</f>
        <v>0</v>
      </c>
      <c r="Z28" s="221"/>
      <c r="AA28" s="231"/>
      <c r="AB28" s="231"/>
      <c r="AC28" s="231">
        <f t="shared" si="3"/>
        <v>0</v>
      </c>
      <c r="AD28" s="501">
        <f>AC28+AC29</f>
        <v>0</v>
      </c>
      <c r="AE28" s="484">
        <f>SUM(L28:T29,Y28,AD28)</f>
        <v>0</v>
      </c>
      <c r="AF28" s="475">
        <f>AE28*K28</f>
        <v>0</v>
      </c>
      <c r="AG28" s="477">
        <f t="shared" ref="AG28" si="4">ROUND(L28+N28+P28+S28+Y28+AD28,0)*K28</f>
        <v>0</v>
      </c>
    </row>
    <row r="29" spans="1:33" s="218" customFormat="1" ht="26.25" customHeight="1">
      <c r="A29" s="486"/>
      <c r="B29" s="488"/>
      <c r="C29" s="488"/>
      <c r="D29" s="490"/>
      <c r="E29" s="492"/>
      <c r="F29" s="494"/>
      <c r="G29" s="496"/>
      <c r="H29" s="498"/>
      <c r="I29" s="498"/>
      <c r="J29" s="480"/>
      <c r="K29" s="482"/>
      <c r="L29" s="483"/>
      <c r="M29" s="476"/>
      <c r="N29" s="483"/>
      <c r="O29" s="476"/>
      <c r="P29" s="483"/>
      <c r="Q29" s="476"/>
      <c r="R29" s="485"/>
      <c r="S29" s="483"/>
      <c r="T29" s="485"/>
      <c r="U29" s="221"/>
      <c r="V29" s="231"/>
      <c r="W29" s="231"/>
      <c r="X29" s="231">
        <f t="shared" si="2"/>
        <v>0</v>
      </c>
      <c r="Y29" s="502"/>
      <c r="Z29" s="221"/>
      <c r="AA29" s="231"/>
      <c r="AB29" s="231"/>
      <c r="AC29" s="231">
        <f t="shared" si="3"/>
        <v>0</v>
      </c>
      <c r="AD29" s="502"/>
      <c r="AE29" s="485"/>
      <c r="AF29" s="476"/>
      <c r="AG29" s="478"/>
    </row>
    <row r="30" spans="1:33" s="218" customFormat="1" ht="26.25" customHeight="1">
      <c r="A30" s="499">
        <v>3</v>
      </c>
      <c r="B30" s="487"/>
      <c r="C30" s="487"/>
      <c r="D30" s="489"/>
      <c r="E30" s="491" t="s">
        <v>180</v>
      </c>
      <c r="F30" s="493"/>
      <c r="G30" s="495"/>
      <c r="H30" s="497" t="s">
        <v>181</v>
      </c>
      <c r="I30" s="497"/>
      <c r="J30" s="479" t="s">
        <v>182</v>
      </c>
      <c r="K30" s="481">
        <v>0</v>
      </c>
      <c r="L30" s="477"/>
      <c r="M30" s="475"/>
      <c r="N30" s="477"/>
      <c r="O30" s="475"/>
      <c r="P30" s="477"/>
      <c r="Q30" s="475"/>
      <c r="R30" s="484"/>
      <c r="S30" s="477"/>
      <c r="T30" s="484"/>
      <c r="U30" s="221"/>
      <c r="V30" s="231"/>
      <c r="W30" s="231"/>
      <c r="X30" s="231">
        <f t="shared" si="2"/>
        <v>0</v>
      </c>
      <c r="Y30" s="501">
        <f>X30+X31</f>
        <v>0</v>
      </c>
      <c r="Z30" s="221"/>
      <c r="AA30" s="231"/>
      <c r="AB30" s="231"/>
      <c r="AC30" s="231">
        <f t="shared" si="3"/>
        <v>0</v>
      </c>
      <c r="AD30" s="501">
        <f>AC30+AC31</f>
        <v>0</v>
      </c>
      <c r="AE30" s="484">
        <f>SUM(L30:T31,Y30,AD30)</f>
        <v>0</v>
      </c>
      <c r="AF30" s="475">
        <f>AE30*K30</f>
        <v>0</v>
      </c>
      <c r="AG30" s="477">
        <f t="shared" ref="AG30" si="5">ROUND(L30+N30+P30+S30+Y30+AD30,0)*K30</f>
        <v>0</v>
      </c>
    </row>
    <row r="31" spans="1:33" s="218" customFormat="1" ht="26.25" customHeight="1">
      <c r="A31" s="500"/>
      <c r="B31" s="488"/>
      <c r="C31" s="488"/>
      <c r="D31" s="490"/>
      <c r="E31" s="492"/>
      <c r="F31" s="494"/>
      <c r="G31" s="496"/>
      <c r="H31" s="498"/>
      <c r="I31" s="498"/>
      <c r="J31" s="480"/>
      <c r="K31" s="482"/>
      <c r="L31" s="483"/>
      <c r="M31" s="476"/>
      <c r="N31" s="483"/>
      <c r="O31" s="476"/>
      <c r="P31" s="483"/>
      <c r="Q31" s="476"/>
      <c r="R31" s="485"/>
      <c r="S31" s="483"/>
      <c r="T31" s="485"/>
      <c r="U31" s="221"/>
      <c r="V31" s="231"/>
      <c r="W31" s="231"/>
      <c r="X31" s="231">
        <f t="shared" si="2"/>
        <v>0</v>
      </c>
      <c r="Y31" s="502"/>
      <c r="Z31" s="221"/>
      <c r="AA31" s="231"/>
      <c r="AB31" s="231"/>
      <c r="AC31" s="231">
        <f t="shared" si="3"/>
        <v>0</v>
      </c>
      <c r="AD31" s="502"/>
      <c r="AE31" s="485"/>
      <c r="AF31" s="476"/>
      <c r="AG31" s="478"/>
    </row>
    <row r="32" spans="1:33" s="218" customFormat="1" ht="26.25" customHeight="1" thickBot="1">
      <c r="A32" s="268"/>
      <c r="B32" s="269"/>
      <c r="C32" s="269"/>
      <c r="D32" s="269"/>
      <c r="E32" s="269"/>
      <c r="F32" s="269"/>
      <c r="G32" s="268"/>
      <c r="H32" s="268"/>
      <c r="I32" s="268"/>
      <c r="J32" s="268"/>
      <c r="K32" s="270"/>
      <c r="L32" s="236"/>
      <c r="M32" s="236"/>
      <c r="N32" s="236"/>
      <c r="O32" s="236"/>
      <c r="P32" s="236"/>
      <c r="Q32" s="236"/>
      <c r="R32" s="271"/>
      <c r="S32" s="236"/>
      <c r="T32" s="271"/>
      <c r="U32" s="262"/>
      <c r="V32" s="236"/>
      <c r="W32" s="236"/>
      <c r="X32" s="236"/>
      <c r="Y32" s="236"/>
      <c r="Z32" s="262"/>
      <c r="AA32" s="236"/>
      <c r="AB32" s="236"/>
      <c r="AC32" s="236"/>
      <c r="AD32" s="256"/>
      <c r="AE32" s="255"/>
      <c r="AF32" s="273" t="s">
        <v>28</v>
      </c>
      <c r="AG32" s="276">
        <f>SUM(AF26:AF31)</f>
        <v>73390</v>
      </c>
    </row>
    <row r="33" spans="1:33" ht="30" customHeight="1" thickBot="1">
      <c r="A33" s="218"/>
      <c r="B33" s="218"/>
      <c r="C33" s="239"/>
      <c r="D33" s="239"/>
      <c r="E33" s="239"/>
      <c r="F33" s="239"/>
      <c r="G33" s="239"/>
      <c r="H33" s="239"/>
      <c r="AD33" s="71"/>
      <c r="AE33" s="43"/>
      <c r="AF33" s="274" t="s">
        <v>199</v>
      </c>
      <c r="AG33" s="272">
        <f>+SUM(AG26:AG31)</f>
        <v>29050</v>
      </c>
    </row>
    <row r="34" spans="1:33" ht="30" customHeight="1" thickBot="1">
      <c r="A34" s="218"/>
      <c r="B34" s="239"/>
      <c r="C34" s="257"/>
      <c r="D34" s="257"/>
      <c r="E34" s="257"/>
      <c r="F34" s="219"/>
      <c r="G34" s="239"/>
      <c r="H34" s="239"/>
      <c r="I34" s="239"/>
      <c r="J34" s="239"/>
      <c r="K34" s="239"/>
      <c r="AD34" s="71"/>
      <c r="AE34" s="43"/>
      <c r="AF34" s="275" t="s">
        <v>208</v>
      </c>
      <c r="AG34" s="277">
        <f>+AG32-+AG33</f>
        <v>44340</v>
      </c>
    </row>
    <row r="35" spans="1:33" ht="26.25" customHeight="1">
      <c r="A35" s="239"/>
      <c r="B35" s="239"/>
      <c r="C35" s="257"/>
      <c r="D35" s="257"/>
      <c r="E35" s="257"/>
      <c r="F35" s="219"/>
      <c r="G35" s="239"/>
      <c r="H35" s="239"/>
      <c r="I35" s="239"/>
      <c r="J35" s="239"/>
      <c r="K35" s="239"/>
      <c r="AD35" s="71"/>
      <c r="AE35" s="71"/>
      <c r="AF35" s="236"/>
    </row>
    <row r="36" spans="1:33" ht="30" customHeight="1">
      <c r="A36" s="238" t="s">
        <v>165</v>
      </c>
      <c r="B36" s="448" t="s">
        <v>211</v>
      </c>
      <c r="C36" s="448"/>
      <c r="D36" s="448"/>
      <c r="E36" s="448"/>
      <c r="F36" s="448"/>
      <c r="G36" s="448"/>
      <c r="H36" s="448"/>
      <c r="I36" s="448"/>
      <c r="J36" s="448"/>
      <c r="K36" s="448"/>
      <c r="L36" s="448"/>
      <c r="M36" s="448"/>
      <c r="N36" s="448"/>
      <c r="O36" s="448"/>
      <c r="P36" s="448"/>
      <c r="Q36" s="448"/>
      <c r="R36" s="448"/>
    </row>
    <row r="37" spans="1:33" ht="47.25" customHeight="1">
      <c r="A37" s="223">
        <v>1</v>
      </c>
      <c r="B37" s="449" t="s">
        <v>261</v>
      </c>
      <c r="C37" s="449"/>
      <c r="D37" s="449"/>
      <c r="E37" s="449"/>
      <c r="F37" s="449"/>
      <c r="G37" s="449"/>
      <c r="H37" s="449"/>
      <c r="I37" s="449"/>
      <c r="J37" s="449"/>
      <c r="K37" s="449"/>
      <c r="L37" s="449"/>
      <c r="M37" s="449"/>
      <c r="N37" s="449"/>
      <c r="O37" s="449"/>
      <c r="P37" s="449"/>
      <c r="Q37" s="449"/>
      <c r="R37" s="449"/>
    </row>
    <row r="38" spans="1:33" s="218" customFormat="1" ht="47.25" customHeight="1" thickBot="1">
      <c r="A38" s="223"/>
      <c r="B38" s="449"/>
      <c r="C38" s="449"/>
      <c r="D38" s="449"/>
      <c r="E38" s="449"/>
      <c r="F38" s="449"/>
      <c r="G38" s="449"/>
      <c r="H38" s="449"/>
      <c r="I38" s="449"/>
      <c r="J38" s="449"/>
      <c r="K38" s="449"/>
      <c r="L38" s="449"/>
      <c r="M38" s="449"/>
      <c r="N38" s="449"/>
      <c r="O38" s="449"/>
      <c r="P38" s="449"/>
      <c r="Q38" s="449"/>
      <c r="R38" s="449"/>
      <c r="S38" s="236"/>
      <c r="T38" s="236"/>
      <c r="U38" s="236"/>
      <c r="V38" s="236"/>
      <c r="W38" s="236"/>
      <c r="X38" s="236"/>
      <c r="Y38" s="236"/>
      <c r="Z38" s="236"/>
      <c r="AA38" s="236"/>
      <c r="AB38" s="236"/>
      <c r="AC38" s="236"/>
      <c r="AD38" s="236"/>
      <c r="AE38" s="236"/>
      <c r="AF38" s="253"/>
    </row>
    <row r="39" spans="1:33" s="218" customFormat="1" ht="48" customHeight="1" thickBot="1">
      <c r="A39" s="223"/>
      <c r="B39" s="449"/>
      <c r="C39" s="449"/>
      <c r="D39" s="449"/>
      <c r="E39" s="449"/>
      <c r="F39" s="449"/>
      <c r="G39" s="449"/>
      <c r="H39" s="449"/>
      <c r="I39" s="449"/>
      <c r="J39" s="449"/>
      <c r="K39" s="449"/>
      <c r="L39" s="449"/>
      <c r="M39" s="449"/>
      <c r="N39" s="449"/>
      <c r="O39" s="449"/>
      <c r="P39" s="449"/>
      <c r="Q39" s="449"/>
      <c r="R39" s="449"/>
      <c r="S39" s="236"/>
      <c r="T39" s="236"/>
      <c r="U39" s="236"/>
      <c r="V39" s="236"/>
      <c r="W39" s="236"/>
      <c r="X39" s="236"/>
      <c r="Y39" s="236"/>
      <c r="Z39" s="236"/>
      <c r="AA39" s="236"/>
      <c r="AB39" s="236"/>
      <c r="AC39" s="236"/>
      <c r="AD39" s="503" t="s">
        <v>226</v>
      </c>
      <c r="AE39" s="504"/>
      <c r="AF39" s="284" t="s">
        <v>220</v>
      </c>
      <c r="AG39" s="282">
        <f>+AG14+AG33</f>
        <v>36010</v>
      </c>
    </row>
    <row r="40" spans="1:33" ht="45.75" customHeight="1" thickBot="1">
      <c r="A40" s="223"/>
      <c r="B40" s="449"/>
      <c r="C40" s="449"/>
      <c r="D40" s="449"/>
      <c r="E40" s="449"/>
      <c r="F40" s="449"/>
      <c r="G40" s="449"/>
      <c r="H40" s="449"/>
      <c r="I40" s="449"/>
      <c r="J40" s="449"/>
      <c r="K40" s="449"/>
      <c r="L40" s="449"/>
      <c r="M40" s="449"/>
      <c r="N40" s="449"/>
      <c r="O40" s="449"/>
      <c r="P40" s="449"/>
      <c r="Q40" s="449"/>
      <c r="R40" s="449"/>
      <c r="AD40" s="505"/>
      <c r="AE40" s="506"/>
      <c r="AF40" s="284" t="s">
        <v>221</v>
      </c>
      <c r="AG40" s="282">
        <f>+AG15+AG34</f>
        <v>123480</v>
      </c>
    </row>
    <row r="41" spans="1:33">
      <c r="A41" s="259"/>
      <c r="B41" s="260"/>
      <c r="C41" s="260"/>
      <c r="D41" s="260"/>
      <c r="E41" s="260"/>
      <c r="F41" s="260"/>
      <c r="G41" s="260"/>
      <c r="H41" s="260"/>
      <c r="I41" s="260"/>
      <c r="J41" s="260"/>
      <c r="K41" s="260"/>
    </row>
    <row r="42" spans="1:33" s="212" customFormat="1" ht="19.5" customHeight="1">
      <c r="B42" s="240" t="s">
        <v>186</v>
      </c>
      <c r="C42" s="241"/>
      <c r="D42" s="241"/>
      <c r="E42" s="241"/>
      <c r="F42" s="241"/>
      <c r="G42" s="241"/>
      <c r="H42" s="241"/>
      <c r="I42" s="241"/>
    </row>
    <row r="43" spans="1:33" s="212" customFormat="1" ht="19.5" customHeight="1">
      <c r="B43" s="241" t="s">
        <v>209</v>
      </c>
      <c r="C43" s="242"/>
      <c r="D43" s="242"/>
      <c r="E43" s="242"/>
      <c r="F43" s="242"/>
      <c r="G43" s="242"/>
      <c r="H43" s="242"/>
      <c r="I43" s="242"/>
      <c r="J43" s="243"/>
      <c r="K43" s="243"/>
    </row>
    <row r="44" spans="1:33" s="207" customFormat="1" ht="19.5" customHeight="1">
      <c r="B44" s="244" t="s">
        <v>188</v>
      </c>
      <c r="C44" s="245"/>
      <c r="D44" s="245"/>
      <c r="E44" s="245"/>
      <c r="F44" s="245"/>
      <c r="G44" s="245"/>
      <c r="H44" s="245"/>
      <c r="I44" s="245"/>
      <c r="J44" s="247"/>
      <c r="K44" s="247"/>
      <c r="L44" s="247"/>
      <c r="M44" s="247"/>
      <c r="N44" s="247"/>
      <c r="O44" s="248"/>
      <c r="P44" s="248"/>
      <c r="Q44" s="248"/>
      <c r="R44" s="248"/>
      <c r="S44" s="248"/>
    </row>
    <row r="45" spans="1:33" s="44" customFormat="1" ht="19.5" customHeight="1">
      <c r="A45" s="21"/>
      <c r="B45" s="249" t="s">
        <v>189</v>
      </c>
      <c r="C45" s="249"/>
      <c r="D45" s="249"/>
      <c r="E45" s="249"/>
      <c r="F45" s="250"/>
      <c r="G45" s="250"/>
      <c r="H45" s="250"/>
      <c r="I45" s="250"/>
      <c r="J45" s="21"/>
      <c r="L45" s="23"/>
      <c r="M45" s="23"/>
      <c r="N45" s="23"/>
      <c r="O45" s="23"/>
      <c r="P45" s="23"/>
      <c r="Q45" s="23"/>
      <c r="R45" s="23"/>
      <c r="S45" s="23"/>
      <c r="T45" s="23"/>
      <c r="U45" s="23"/>
      <c r="V45" s="23"/>
      <c r="W45" s="23"/>
      <c r="X45" s="23"/>
      <c r="Y45" s="23"/>
    </row>
    <row r="46" spans="1:33" s="44" customFormat="1" ht="19.5" customHeight="1">
      <c r="A46" s="21"/>
      <c r="B46" s="249" t="s">
        <v>190</v>
      </c>
      <c r="C46" s="249"/>
      <c r="D46" s="249"/>
      <c r="E46" s="249"/>
      <c r="F46" s="250"/>
      <c r="G46" s="250"/>
      <c r="H46" s="250"/>
      <c r="I46" s="250"/>
      <c r="J46" s="21"/>
      <c r="L46" s="23"/>
      <c r="M46" s="23"/>
      <c r="N46" s="23"/>
      <c r="O46" s="23"/>
      <c r="P46" s="23"/>
      <c r="Q46" s="23"/>
      <c r="R46" s="23"/>
      <c r="S46" s="23"/>
      <c r="T46" s="23"/>
      <c r="U46" s="23"/>
      <c r="V46" s="23"/>
      <c r="W46" s="23"/>
      <c r="X46" s="23"/>
      <c r="Y46" s="23"/>
    </row>
    <row r="47" spans="1:33" s="44" customFormat="1" ht="19.5" customHeight="1">
      <c r="A47" s="21"/>
      <c r="B47" s="249" t="s">
        <v>210</v>
      </c>
      <c r="C47" s="249"/>
      <c r="D47" s="249"/>
      <c r="E47" s="249"/>
      <c r="F47" s="250"/>
      <c r="G47" s="250"/>
      <c r="H47" s="250"/>
      <c r="I47" s="250"/>
      <c r="J47" s="21"/>
      <c r="L47" s="23"/>
      <c r="M47" s="23"/>
      <c r="N47" s="23"/>
      <c r="O47" s="23"/>
      <c r="P47" s="23"/>
      <c r="Q47" s="23"/>
      <c r="R47" s="23"/>
      <c r="S47" s="23"/>
      <c r="T47" s="23"/>
      <c r="U47" s="23"/>
      <c r="V47" s="23"/>
      <c r="W47" s="23"/>
      <c r="X47" s="23"/>
      <c r="Y47" s="23"/>
    </row>
    <row r="48" spans="1:33" ht="16.5">
      <c r="B48" s="251"/>
      <c r="C48" s="251"/>
      <c r="D48" s="251"/>
      <c r="E48" s="251"/>
      <c r="F48" s="252"/>
      <c r="G48" s="251"/>
      <c r="H48" s="251"/>
      <c r="I48" s="251"/>
    </row>
    <row r="49" spans="2:9" ht="16.5">
      <c r="B49" s="251"/>
      <c r="C49" s="251"/>
      <c r="D49" s="251"/>
      <c r="E49" s="251"/>
      <c r="F49" s="252"/>
      <c r="G49" s="251"/>
      <c r="H49" s="251"/>
      <c r="I49" s="251"/>
    </row>
    <row r="50" spans="2:9" ht="16.5">
      <c r="B50" s="251"/>
      <c r="C50" s="251"/>
      <c r="D50" s="251"/>
      <c r="E50" s="251"/>
      <c r="F50" s="252"/>
      <c r="G50" s="251"/>
      <c r="H50" s="251"/>
      <c r="I50" s="251"/>
    </row>
  </sheetData>
  <mergeCells count="186">
    <mergeCell ref="N7:N8"/>
    <mergeCell ref="P7:P8"/>
    <mergeCell ref="M9:M10"/>
    <mergeCell ref="N9:N10"/>
    <mergeCell ref="P9:P10"/>
    <mergeCell ref="O9:O10"/>
    <mergeCell ref="O11:O12"/>
    <mergeCell ref="O28:O29"/>
    <mergeCell ref="O30:O31"/>
    <mergeCell ref="M30:M31"/>
    <mergeCell ref="N30:N31"/>
    <mergeCell ref="P30:P31"/>
    <mergeCell ref="D28:D29"/>
    <mergeCell ref="E28:E29"/>
    <mergeCell ref="F28:F29"/>
    <mergeCell ref="L23:AE23"/>
    <mergeCell ref="AE9:AE10"/>
    <mergeCell ref="F9:F10"/>
    <mergeCell ref="M28:M29"/>
    <mergeCell ref="N28:N29"/>
    <mergeCell ref="P28:P29"/>
    <mergeCell ref="Q28:Q29"/>
    <mergeCell ref="S9:S10"/>
    <mergeCell ref="S11:S12"/>
    <mergeCell ref="M26:M27"/>
    <mergeCell ref="N26:N27"/>
    <mergeCell ref="P26:P27"/>
    <mergeCell ref="AE28:AE29"/>
    <mergeCell ref="T26:T27"/>
    <mergeCell ref="Q9:Q10"/>
    <mergeCell ref="Y26:Y27"/>
    <mergeCell ref="AD26:AD27"/>
    <mergeCell ref="AE26:AE27"/>
    <mergeCell ref="AG30:AG31"/>
    <mergeCell ref="B36:R36"/>
    <mergeCell ref="B37:R37"/>
    <mergeCell ref="B38:R38"/>
    <mergeCell ref="B39:R39"/>
    <mergeCell ref="AD39:AE40"/>
    <mergeCell ref="S30:S31"/>
    <mergeCell ref="T30:T31"/>
    <mergeCell ref="Y30:Y31"/>
    <mergeCell ref="AD30:AD31"/>
    <mergeCell ref="AE30:AE31"/>
    <mergeCell ref="H30:H31"/>
    <mergeCell ref="I30:I31"/>
    <mergeCell ref="J30:J31"/>
    <mergeCell ref="K30:K31"/>
    <mergeCell ref="L30:L31"/>
    <mergeCell ref="R30:R31"/>
    <mergeCell ref="B40:R40"/>
    <mergeCell ref="Q30:Q31"/>
    <mergeCell ref="AF28:AF29"/>
    <mergeCell ref="AG28:AG29"/>
    <mergeCell ref="A30:A31"/>
    <mergeCell ref="B30:B31"/>
    <mergeCell ref="C30:C31"/>
    <mergeCell ref="D30:D31"/>
    <mergeCell ref="E30:E31"/>
    <mergeCell ref="F30:F31"/>
    <mergeCell ref="G30:G31"/>
    <mergeCell ref="R28:R29"/>
    <mergeCell ref="S28:S29"/>
    <mergeCell ref="T28:T29"/>
    <mergeCell ref="Y28:Y29"/>
    <mergeCell ref="AD28:AD29"/>
    <mergeCell ref="G28:G29"/>
    <mergeCell ref="H28:H29"/>
    <mergeCell ref="I28:I29"/>
    <mergeCell ref="J28:J29"/>
    <mergeCell ref="K28:K29"/>
    <mergeCell ref="L28:L29"/>
    <mergeCell ref="A28:A29"/>
    <mergeCell ref="B28:B29"/>
    <mergeCell ref="C28:C29"/>
    <mergeCell ref="AF30:AF31"/>
    <mergeCell ref="AF26:AF27"/>
    <mergeCell ref="AG26:AG27"/>
    <mergeCell ref="J26:J27"/>
    <mergeCell ref="K26:K27"/>
    <mergeCell ref="L26:L27"/>
    <mergeCell ref="R26:R27"/>
    <mergeCell ref="Q26:Q27"/>
    <mergeCell ref="S26:S27"/>
    <mergeCell ref="O26:O27"/>
    <mergeCell ref="A26:A27"/>
    <mergeCell ref="B26:B27"/>
    <mergeCell ref="C26:C27"/>
    <mergeCell ref="D26:D27"/>
    <mergeCell ref="E26:E27"/>
    <mergeCell ref="F26:F27"/>
    <mergeCell ref="G26:G27"/>
    <mergeCell ref="H26:H27"/>
    <mergeCell ref="I26:I27"/>
    <mergeCell ref="AF23:AF25"/>
    <mergeCell ref="AG23:AG25"/>
    <mergeCell ref="R24:R25"/>
    <mergeCell ref="U24:Y24"/>
    <mergeCell ref="Z24:AD24"/>
    <mergeCell ref="A23:A25"/>
    <mergeCell ref="B23:B25"/>
    <mergeCell ref="C23:C25"/>
    <mergeCell ref="D23:F25"/>
    <mergeCell ref="G23:J25"/>
    <mergeCell ref="K23:K25"/>
    <mergeCell ref="AE24:AE25"/>
    <mergeCell ref="AF11:AF12"/>
    <mergeCell ref="AG11:AG12"/>
    <mergeCell ref="B17:R17"/>
    <mergeCell ref="B18:R18"/>
    <mergeCell ref="B19:R19"/>
    <mergeCell ref="B20:R20"/>
    <mergeCell ref="P11:P12"/>
    <mergeCell ref="T11:T12"/>
    <mergeCell ref="Y11:Y12"/>
    <mergeCell ref="AD11:AD12"/>
    <mergeCell ref="AE11:AE12"/>
    <mergeCell ref="H11:H12"/>
    <mergeCell ref="I11:I12"/>
    <mergeCell ref="J11:J12"/>
    <mergeCell ref="K11:K12"/>
    <mergeCell ref="L11:L12"/>
    <mergeCell ref="R11:R12"/>
    <mergeCell ref="M11:M12"/>
    <mergeCell ref="N11:N12"/>
    <mergeCell ref="Q11:Q12"/>
    <mergeCell ref="AF9:AF10"/>
    <mergeCell ref="AG9:AG10"/>
    <mergeCell ref="A11:A12"/>
    <mergeCell ref="B11:B12"/>
    <mergeCell ref="C11:C12"/>
    <mergeCell ref="D11:D12"/>
    <mergeCell ref="E11:E12"/>
    <mergeCell ref="F11:F12"/>
    <mergeCell ref="G11:G12"/>
    <mergeCell ref="R9:R10"/>
    <mergeCell ref="T9:T10"/>
    <mergeCell ref="Y9:Y10"/>
    <mergeCell ref="AD9:AD10"/>
    <mergeCell ref="G9:G10"/>
    <mergeCell ref="H9:H10"/>
    <mergeCell ref="I9:I10"/>
    <mergeCell ref="J9:J10"/>
    <mergeCell ref="K9:K10"/>
    <mergeCell ref="L9:L10"/>
    <mergeCell ref="A9:A10"/>
    <mergeCell ref="B9:B10"/>
    <mergeCell ref="C9:C10"/>
    <mergeCell ref="D9:D10"/>
    <mergeCell ref="E9:E10"/>
    <mergeCell ref="AF7:AF8"/>
    <mergeCell ref="AG7:AG8"/>
    <mergeCell ref="J7:J8"/>
    <mergeCell ref="K7:K8"/>
    <mergeCell ref="L7:L8"/>
    <mergeCell ref="R7:R8"/>
    <mergeCell ref="Q7:Q8"/>
    <mergeCell ref="AE5:AE6"/>
    <mergeCell ref="A7:A8"/>
    <mergeCell ref="B7:B8"/>
    <mergeCell ref="C7:C8"/>
    <mergeCell ref="D7:D8"/>
    <mergeCell ref="E7:E8"/>
    <mergeCell ref="F7:F8"/>
    <mergeCell ref="G7:G8"/>
    <mergeCell ref="H7:H8"/>
    <mergeCell ref="I7:I8"/>
    <mergeCell ref="O7:O8"/>
    <mergeCell ref="T7:T8"/>
    <mergeCell ref="Y7:Y8"/>
    <mergeCell ref="AD7:AD8"/>
    <mergeCell ref="AE7:AE8"/>
    <mergeCell ref="S7:S8"/>
    <mergeCell ref="M7:M8"/>
    <mergeCell ref="L4:AE4"/>
    <mergeCell ref="AF4:AF6"/>
    <mergeCell ref="AG4:AG6"/>
    <mergeCell ref="R5:R6"/>
    <mergeCell ref="U5:Y5"/>
    <mergeCell ref="Z5:AD5"/>
    <mergeCell ref="A4:A6"/>
    <mergeCell ref="B4:B6"/>
    <mergeCell ref="C4:C6"/>
    <mergeCell ref="D4:F6"/>
    <mergeCell ref="G4:J6"/>
    <mergeCell ref="K4:K6"/>
  </mergeCells>
  <phoneticPr fontId="8"/>
  <conditionalFormatting sqref="L4:N4 AC19:AC20">
    <cfRule type="cellIs" dxfId="9" priority="5" stopIfTrue="1" operator="equal">
      <formula>0</formula>
    </cfRule>
  </conditionalFormatting>
  <conditionalFormatting sqref="L23:N23">
    <cfRule type="cellIs" dxfId="8" priority="1" stopIfTrue="1" operator="equal">
      <formula>0</formula>
    </cfRule>
  </conditionalFormatting>
  <conditionalFormatting sqref="AC38:AC39">
    <cfRule type="cellIs" dxfId="7" priority="3" stopIfTrue="1" operator="equal">
      <formula>0</formula>
    </cfRule>
  </conditionalFormatting>
  <printOptions horizontalCentered="1"/>
  <pageMargins left="0.39370078740157483" right="0.39370078740157483" top="0.51181102362204722" bottom="0.47244094488188981" header="0.35433070866141736" footer="0.39370078740157483"/>
  <pageSetup paperSize="9"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E7E-5CF1-4AA4-BDEB-8519BF844AF5}">
  <dimension ref="A1:H31"/>
  <sheetViews>
    <sheetView view="pageBreakPreview" topLeftCell="A2" zoomScale="60" zoomScaleNormal="100" workbookViewId="0">
      <selection activeCell="C24" sqref="C24"/>
    </sheetView>
  </sheetViews>
  <sheetFormatPr defaultRowHeight="13"/>
  <cols>
    <col min="1" max="1" width="5.7265625" style="1" customWidth="1"/>
    <col min="2" max="2" width="38.90625" style="1" bestFit="1" customWidth="1"/>
    <col min="3" max="3" width="20.36328125" style="1" customWidth="1"/>
    <col min="4" max="4" width="21.1796875" style="1" customWidth="1"/>
    <col min="5" max="5" width="30.36328125" style="1" customWidth="1"/>
    <col min="6" max="16384" width="8.7265625" style="1"/>
  </cols>
  <sheetData>
    <row r="1" spans="1:8" hidden="1">
      <c r="A1" s="285" t="s">
        <v>227</v>
      </c>
    </row>
    <row r="2" spans="1:8" s="294" customFormat="1" ht="16.5">
      <c r="A2" s="295" t="s">
        <v>237</v>
      </c>
      <c r="B2" s="295"/>
    </row>
    <row r="3" spans="1:8" s="294" customFormat="1" ht="16.5">
      <c r="A3" s="295" t="s">
        <v>231</v>
      </c>
      <c r="B3" s="295"/>
    </row>
    <row r="4" spans="1:8" s="303" customFormat="1">
      <c r="A4" s="507" t="s">
        <v>74</v>
      </c>
      <c r="B4" s="507" t="s">
        <v>7</v>
      </c>
      <c r="C4" s="312" t="s">
        <v>6</v>
      </c>
      <c r="D4" s="312"/>
      <c r="E4" s="507" t="s">
        <v>5</v>
      </c>
      <c r="F4" s="1"/>
      <c r="G4" s="1"/>
      <c r="H4" s="1"/>
    </row>
    <row r="5" spans="1:8" s="303" customFormat="1">
      <c r="A5" s="507"/>
      <c r="B5" s="507"/>
      <c r="C5" s="311" t="s">
        <v>4</v>
      </c>
      <c r="D5" s="311" t="s">
        <v>3</v>
      </c>
      <c r="E5" s="507"/>
      <c r="F5" s="1"/>
      <c r="G5" s="1"/>
      <c r="H5" s="1"/>
    </row>
    <row r="6" spans="1:8">
      <c r="A6" s="49">
        <v>1</v>
      </c>
      <c r="B6" s="14" t="s">
        <v>14</v>
      </c>
      <c r="C6" s="15"/>
      <c r="D6" s="15">
        <v>105000</v>
      </c>
      <c r="E6" s="14" t="s">
        <v>13</v>
      </c>
    </row>
    <row r="7" spans="1:8">
      <c r="A7" s="49">
        <v>2</v>
      </c>
      <c r="B7" s="191" t="s">
        <v>148</v>
      </c>
      <c r="C7" s="13"/>
      <c r="D7" s="13">
        <v>80000</v>
      </c>
      <c r="E7" s="12" t="s">
        <v>12</v>
      </c>
    </row>
    <row r="8" spans="1:8">
      <c r="A8" s="49"/>
      <c r="B8" s="7"/>
      <c r="C8" s="8"/>
      <c r="D8" s="8"/>
      <c r="E8" s="7"/>
    </row>
    <row r="9" spans="1:8">
      <c r="A9" s="49"/>
      <c r="B9" s="7"/>
      <c r="C9" s="8"/>
      <c r="D9" s="8"/>
      <c r="E9" s="7"/>
    </row>
    <row r="10" spans="1:8">
      <c r="A10" s="10"/>
      <c r="B10" s="7"/>
      <c r="C10" s="8"/>
      <c r="D10" s="8"/>
      <c r="E10" s="7"/>
    </row>
    <row r="11" spans="1:8">
      <c r="A11" s="10"/>
      <c r="B11" s="7"/>
      <c r="C11" s="8"/>
      <c r="D11" s="8"/>
      <c r="E11" s="7"/>
    </row>
    <row r="12" spans="1:8">
      <c r="A12" s="10"/>
      <c r="B12" s="7"/>
      <c r="C12" s="8"/>
      <c r="D12" s="8"/>
      <c r="E12" s="7"/>
    </row>
    <row r="13" spans="1:8">
      <c r="A13" s="10"/>
      <c r="B13" s="7"/>
      <c r="C13" s="8"/>
      <c r="D13" s="8"/>
      <c r="E13" s="7"/>
    </row>
    <row r="14" spans="1:8">
      <c r="A14" s="10"/>
      <c r="B14" s="5"/>
      <c r="C14" s="6"/>
      <c r="D14" s="6"/>
      <c r="E14" s="5"/>
    </row>
    <row r="15" spans="1:8">
      <c r="A15" s="10"/>
      <c r="B15" s="10"/>
      <c r="C15" s="10"/>
      <c r="D15" s="10"/>
      <c r="E15" s="10"/>
    </row>
    <row r="16" spans="1:8">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10"/>
      <c r="B28" s="10"/>
      <c r="C28" s="10"/>
      <c r="D28" s="10"/>
      <c r="E28" s="10"/>
    </row>
    <row r="29" spans="1:5">
      <c r="A29" s="287"/>
      <c r="B29" s="287"/>
      <c r="C29" s="287"/>
      <c r="D29" s="287"/>
      <c r="E29" s="287"/>
    </row>
    <row r="30" spans="1:5">
      <c r="A30" s="321"/>
      <c r="B30" s="323" t="s">
        <v>228</v>
      </c>
      <c r="C30" s="4">
        <f>SUM(C6:C29)</f>
        <v>0</v>
      </c>
      <c r="D30" s="4">
        <f>SUM(D6:D29)</f>
        <v>185000</v>
      </c>
      <c r="E30" s="3"/>
    </row>
    <row r="31" spans="1:5">
      <c r="D31" s="2"/>
    </row>
  </sheetData>
  <mergeCells count="3">
    <mergeCell ref="B4:B5"/>
    <mergeCell ref="E4:E5"/>
    <mergeCell ref="A4:A5"/>
  </mergeCells>
  <phoneticPr fontId="8"/>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E9C4-47A6-470E-A508-EA1DD4C44530}">
  <dimension ref="A1:E29"/>
  <sheetViews>
    <sheetView view="pageBreakPreview" topLeftCell="A2" zoomScale="85" zoomScaleNormal="100" zoomScaleSheetLayoutView="85" workbookViewId="0">
      <selection activeCell="C21" sqref="C21"/>
    </sheetView>
  </sheetViews>
  <sheetFormatPr defaultRowHeight="13"/>
  <cols>
    <col min="1" max="1" width="7" style="1" customWidth="1"/>
    <col min="2" max="2" width="34.54296875" style="1" customWidth="1"/>
    <col min="3" max="3" width="19.36328125" style="1" bestFit="1" customWidth="1"/>
    <col min="4" max="4" width="17.90625" style="1" bestFit="1" customWidth="1"/>
    <col min="5" max="5" width="30.36328125" style="1" customWidth="1"/>
    <col min="6" max="16384" width="8.7265625" style="1"/>
  </cols>
  <sheetData>
    <row r="1" spans="1:5" hidden="1">
      <c r="A1" s="1" t="s">
        <v>154</v>
      </c>
    </row>
    <row r="2" spans="1:5" s="295" customFormat="1" ht="16.5">
      <c r="A2" s="295" t="s">
        <v>238</v>
      </c>
    </row>
    <row r="3" spans="1:5" s="295" customFormat="1" ht="16.5">
      <c r="A3" s="295" t="s">
        <v>108</v>
      </c>
    </row>
    <row r="4" spans="1:5">
      <c r="A4" s="402" t="s">
        <v>74</v>
      </c>
      <c r="B4" s="401" t="s">
        <v>7</v>
      </c>
      <c r="C4" s="298" t="s">
        <v>6</v>
      </c>
      <c r="D4" s="298"/>
      <c r="E4" s="401" t="s">
        <v>5</v>
      </c>
    </row>
    <row r="5" spans="1:5">
      <c r="A5" s="401"/>
      <c r="B5" s="401"/>
      <c r="C5" s="306" t="s">
        <v>4</v>
      </c>
      <c r="D5" s="299" t="s">
        <v>3</v>
      </c>
      <c r="E5" s="401"/>
    </row>
    <row r="6" spans="1:5">
      <c r="A6" s="10">
        <v>1</v>
      </c>
      <c r="B6" s="324" t="s">
        <v>279</v>
      </c>
      <c r="C6" s="11">
        <v>396000</v>
      </c>
      <c r="D6" s="10"/>
      <c r="E6" s="10" t="s">
        <v>15</v>
      </c>
    </row>
    <row r="7" spans="1:5">
      <c r="A7" s="10"/>
      <c r="B7" s="10"/>
      <c r="C7" s="10"/>
      <c r="D7" s="10"/>
      <c r="E7" s="10"/>
    </row>
    <row r="8" spans="1:5">
      <c r="A8" s="10"/>
      <c r="B8" s="10"/>
      <c r="C8" s="10"/>
      <c r="D8" s="10"/>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3"/>
      <c r="B28" s="325" t="s">
        <v>280</v>
      </c>
      <c r="C28" s="4">
        <f>SUM(C6:C26)</f>
        <v>396000</v>
      </c>
      <c r="D28" s="4">
        <f>SUM(D6:D26)</f>
        <v>0</v>
      </c>
      <c r="E28" s="3"/>
    </row>
    <row r="29" spans="1:5">
      <c r="A29" s="200"/>
      <c r="D29" s="2"/>
    </row>
  </sheetData>
  <mergeCells count="3">
    <mergeCell ref="B4:B5"/>
    <mergeCell ref="E4:E5"/>
    <mergeCell ref="A4:A5"/>
  </mergeCells>
  <phoneticPr fontId="8"/>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実施計画書（３）②③（４）</vt:lpstr>
      <vt:lpstr>①人件費</vt:lpstr>
      <vt:lpstr>（参考１）①人件費計算表</vt:lpstr>
      <vt:lpstr>（参考２）①人件費計算表【日単価】</vt:lpstr>
      <vt:lpstr>（参考３）人件費計算表【エフォート率】</vt:lpstr>
      <vt:lpstr>②－１国内旅費</vt:lpstr>
      <vt:lpstr>②－２外国旅費</vt:lpstr>
      <vt:lpstr>③諸謝金</vt:lpstr>
      <vt:lpstr>④備品費</vt:lpstr>
      <vt:lpstr>⑤消耗品費</vt:lpstr>
      <vt:lpstr>消耗品計上理由</vt:lpstr>
      <vt:lpstr>⑥賃金</vt:lpstr>
      <vt:lpstr>（参考１）⑥賃金計算表</vt:lpstr>
      <vt:lpstr>（参考２）⑥賃金計算表【日単価】 (2)</vt:lpstr>
      <vt:lpstr>（参考３）⑥賃金計算表【エフォート率】 </vt:lpstr>
      <vt:lpstr>⑦借料損料</vt:lpstr>
      <vt:lpstr>⑧雑役務費</vt:lpstr>
      <vt:lpstr>⑨印刷製本費</vt:lpstr>
      <vt:lpstr>⑩その他</vt:lpstr>
      <vt:lpstr>⑪外注費</vt:lpstr>
      <vt:lpstr>⑫再委託費</vt:lpstr>
      <vt:lpstr>【参考】一般管理費の算出方法</vt:lpstr>
      <vt:lpstr>'（参考１）①人件費計算表'!Print_Area</vt:lpstr>
      <vt:lpstr>'（参考１）⑥賃金計算表'!Print_Area</vt:lpstr>
      <vt:lpstr>'（参考２）①人件費計算表【日単価】'!Print_Area</vt:lpstr>
      <vt:lpstr>'（参考２）⑥賃金計算表【日単価】 (2)'!Print_Area</vt:lpstr>
      <vt:lpstr>'（参考３）⑥賃金計算表【エフォート率】 '!Print_Area</vt:lpstr>
      <vt:lpstr>'（参考３）人件費計算表【エフォート率】'!Print_Area</vt:lpstr>
      <vt:lpstr>'②－１国内旅費'!Print_Area</vt:lpstr>
      <vt:lpstr>'②－２外国旅費'!Print_Area</vt:lpstr>
      <vt:lpstr>⑦借料損料!Print_Area</vt:lpstr>
      <vt:lpstr>⑧雑役務費!Print_Area</vt:lpstr>
      <vt:lpstr>⑨印刷製本費!Print_Area</vt:lpstr>
      <vt:lpstr>⑪外注費!Print_Area</vt:lpstr>
      <vt:lpstr>⑫再委託費!Print_Area</vt:lpstr>
      <vt:lpstr>'実施計画書（３）②③（４）'!Print_Area</vt:lpstr>
      <vt:lpstr>消耗品計上理由!Print_Area</vt:lpstr>
      <vt:lpstr>'②－１国内旅費'!Print_Titles</vt:lpstr>
      <vt:lpstr>'実施計画書（３）②③（４）'!Print_Titles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2024-11-29T00:51:16Z</cp:lastPrinted>
  <dcterms:created xsi:type="dcterms:W3CDTF">2004-08-17T00:56:19Z</dcterms:created>
  <dcterms:modified xsi:type="dcterms:W3CDTF">2025-05-16T04:22:51Z</dcterms:modified>
</cp:coreProperties>
</file>